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60" windowHeight="8265" firstSheet="15" activeTab="46"/>
  </bookViews>
  <sheets>
    <sheet name="1 sz. tábla " sheetId="1" r:id="rId1"/>
    <sheet name="1.1 sz. tábla " sheetId="2" r:id="rId2"/>
    <sheet name="1.2 sz. tábla   " sheetId="3" r:id="rId3"/>
    <sheet name="1.3 sz. tábla   " sheetId="4" r:id="rId4"/>
    <sheet name="2.1.sz.mell   " sheetId="5" r:id="rId5"/>
    <sheet name="2.2.sz.mell   " sheetId="6" r:id="rId6"/>
    <sheet name="3.sz.mell.  " sheetId="7" r:id="rId7"/>
    <sheet name="4.sz.mell." sheetId="8" r:id="rId8"/>
    <sheet name="5.sz.mell." sheetId="9" r:id="rId9"/>
    <sheet name="6.sz.mell." sheetId="10" r:id="rId10"/>
    <sheet name="7.sz.mell." sheetId="11" r:id="rId11"/>
    <sheet name="7.1 sz.mell. " sheetId="12" r:id="rId12"/>
    <sheet name="8. sz. mell. " sheetId="13" r:id="rId13"/>
    <sheet name="8.1 sz. mell." sheetId="14" r:id="rId14"/>
    <sheet name="9.1" sheetId="15" r:id="rId15"/>
    <sheet name="9.1.1" sheetId="16" r:id="rId16"/>
    <sheet name="9.1.2." sheetId="17" r:id="rId17"/>
    <sheet name="9.1.3" sheetId="18" r:id="rId18"/>
    <sheet name="9.2" sheetId="19" r:id="rId19"/>
    <sheet name="9.2.1" sheetId="20" r:id="rId20"/>
    <sheet name="9.2.2" sheetId="21" r:id="rId21"/>
    <sheet name="9.2.3" sheetId="22" r:id="rId22"/>
    <sheet name="9.3" sheetId="23" r:id="rId23"/>
    <sheet name="9.3.1" sheetId="24" r:id="rId24"/>
    <sheet name="9.3.2" sheetId="25" r:id="rId25"/>
    <sheet name="9.3.3" sheetId="26" r:id="rId26"/>
    <sheet name="9.4" sheetId="27" r:id="rId27"/>
    <sheet name="9.4.1" sheetId="28" r:id="rId28"/>
    <sheet name="9.4.2" sheetId="29" r:id="rId29"/>
    <sheet name="9.4.3" sheetId="30" r:id="rId30"/>
    <sheet name="1. sz tájékoztató t" sheetId="31" r:id="rId31"/>
    <sheet name="2. sz tájékoztató t." sheetId="32" r:id="rId32"/>
    <sheet name="3.sz tájékoztató t." sheetId="33" r:id="rId33"/>
    <sheet name="4.sz tájékoztató t." sheetId="34" r:id="rId34"/>
    <sheet name="5. sz. tájékoztató t." sheetId="35" r:id="rId35"/>
    <sheet name="6. tájékoztató t." sheetId="36" r:id="rId36"/>
    <sheet name="7. tájékozató t." sheetId="37" r:id="rId37"/>
    <sheet name="8. tájékoztató t." sheetId="38" r:id="rId38"/>
    <sheet name="9. tájékoztató t." sheetId="39" r:id="rId39"/>
    <sheet name="10. tájékoztató t." sheetId="40" r:id="rId40"/>
    <sheet name="11. tájékoztató t." sheetId="41" r:id="rId41"/>
    <sheet name="11.1 tájékoztató t." sheetId="42" r:id="rId42"/>
    <sheet name="11.2 tájékozató t." sheetId="43" r:id="rId43"/>
    <sheet name="12. tájékoztató t." sheetId="44" r:id="rId44"/>
    <sheet name="12.1 tájékozató t." sheetId="45" r:id="rId45"/>
    <sheet name="13. tájékozató t." sheetId="46" r:id="rId46"/>
    <sheet name="14.tájékoztató t." sheetId="47" r:id="rId47"/>
  </sheets>
  <externalReferences>
    <externalReference r:id="rId50"/>
  </externalReferences>
  <definedNames>
    <definedName name="_xlfn.IFERROR" hidden="1">#NAME?</definedName>
    <definedName name="_xlnm.Print_Area" localSheetId="0">'1 sz. tábla '!$A$1:$F$145</definedName>
    <definedName name="_xlnm.Print_Area" localSheetId="1">'1.1 sz. tábla '!$A$1:$F$145</definedName>
    <definedName name="_xlnm.Print_Area" localSheetId="2">'1.2 sz. tábla   '!$A$1:$F$145</definedName>
    <definedName name="_xlnm.Print_Area" localSheetId="3">'1.3 sz. tábla   '!$A$1:$F$145</definedName>
    <definedName name="_xlnm.Print_Area" localSheetId="42">'11.2 tájékozató t.'!$A$1:$D$20</definedName>
    <definedName name="_xlnm.Print_Area" localSheetId="43">'12. tájékoztató t.'!$A$1:$F$23</definedName>
    <definedName name="_xlnm.Print_Area" localSheetId="35">'6. tájékoztató t.'!#REF!</definedName>
    <definedName name="_xlnm.Print_Area" localSheetId="36">'7. tájékozató t.'!#REF!</definedName>
    <definedName name="_xlnm.Print_Area" localSheetId="14">'9.1'!$A$1:$G$147</definedName>
    <definedName name="_xlnm.Print_Area" localSheetId="15">'9.1.1'!$A$1:$G$147</definedName>
    <definedName name="_xlnm.Print_Area" localSheetId="16">'9.1.2.'!$A$1:$F$147</definedName>
    <definedName name="_xlnm.Print_Area" localSheetId="17">'9.1.3'!$A$1:$G$147</definedName>
    <definedName name="_xlnm.Print_Area" localSheetId="18">'9.2'!$A$1:$F$147</definedName>
    <definedName name="_xlnm.Print_Area" localSheetId="19">'9.2.1'!$A$1:$F$147</definedName>
    <definedName name="_xlnm.Print_Area" localSheetId="20">'9.2.2'!$A$1:$F$147</definedName>
    <definedName name="_xlnm.Print_Area" localSheetId="21">'9.2.3'!$A$1:$F$147</definedName>
    <definedName name="_xlnm.Print_Area" localSheetId="22">'9.3'!$A$1:$F$147</definedName>
    <definedName name="_xlnm.Print_Area" localSheetId="23">'9.3.1'!$A$1:$F$147</definedName>
    <definedName name="_xlnm.Print_Area" localSheetId="24">'9.3.2'!$A$1:$F$147</definedName>
    <definedName name="_xlnm.Print_Area" localSheetId="25">'9.3.3'!$A$1:$F$147</definedName>
    <definedName name="_xlnm.Print_Area" localSheetId="26">'9.4'!$A$1:$F$147</definedName>
    <definedName name="_xlnm.Print_Area" localSheetId="27">'9.4.1'!$A$1:$F$147</definedName>
    <definedName name="_xlnm.Print_Area" localSheetId="28">'9.4.2'!$A$1:$F$147</definedName>
    <definedName name="_xlnm.Print_Area" localSheetId="29">'9.4.3'!$A$1:$F$147</definedName>
  </definedNames>
  <calcPr fullCalcOnLoad="1"/>
</workbook>
</file>

<file path=xl/sharedStrings.xml><?xml version="1.0" encoding="utf-8"?>
<sst xmlns="http://schemas.openxmlformats.org/spreadsheetml/2006/main" count="6759" uniqueCount="889">
  <si>
    <t>Felújítási kiadások előirányzata felújításonként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</si>
  <si>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</si>
  <si>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</si>
  <si>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</si>
  <si>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</si>
  <si>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</si>
  <si>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</si>
  <si>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</si>
  <si>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</si>
  <si>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</si>
  <si>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</si>
  <si>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</si>
  <si>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</si>
  <si>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</si>
  <si>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</si>
  <si>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</si>
  <si>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</si>
  <si>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</si>
  <si>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</si>
  <si>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</si>
  <si>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</si>
  <si>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</si>
  <si>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</si>
  <si>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</si>
  <si>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</si>
  <si>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</si>
  <si>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</si>
  <si>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</si>
  <si>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</si>
  <si>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</si>
  <si>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</si>
  <si>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</si>
  <si>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</si>
  <si>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</si>
  <si>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</si>
  <si>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</si>
  <si>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</si>
  <si>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</si>
  <si>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Személyi  juttatások</t>
  </si>
  <si>
    <t>Tartalékok</t>
  </si>
  <si>
    <t>Összesen</t>
  </si>
  <si>
    <t>Összesen:</t>
  </si>
  <si>
    <t>Bevételek</t>
  </si>
  <si>
    <t>Kiadások</t>
  </si>
  <si>
    <t>Általános tartalék</t>
  </si>
  <si>
    <t>Céltartalék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</si>
  <si>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</si>
  <si>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</si>
  <si>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</si>
  <si>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</si>
  <si>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</si>
  <si>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</si>
  <si>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</si>
  <si>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</si>
  <si>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</si>
  <si>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</si>
  <si>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</si>
  <si>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</si>
  <si>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</si>
  <si>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</si>
  <si>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</si>
  <si>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</si>
  <si>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</si>
  <si>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</si>
  <si>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</si>
  <si>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</si>
  <si>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</si>
  <si>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</si>
  <si>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</si>
  <si>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</si>
  <si>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</si>
  <si>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</si>
  <si>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</si>
  <si>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</si>
  <si>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</si>
  <si>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</si>
  <si>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</si>
  <si>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</si>
  <si>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</si>
  <si>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</si>
  <si>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</si>
  <si>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</si>
  <si>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</si>
  <si>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</si>
  <si>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</si>
  <si>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</si>
  <si>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</si>
  <si>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</si>
  <si>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</si>
  <si>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</si>
  <si>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</si>
  <si>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</si>
  <si>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</si>
  <si>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</si>
  <si>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</si>
  <si>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</si>
  <si>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</si>
  <si>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</si>
  <si>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</si>
  <si>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</si>
  <si>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</si>
  <si>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</si>
  <si>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</si>
  <si>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</si>
  <si>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</si>
  <si>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</si>
  <si>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</si>
  <si>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</si>
  <si>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- saját erőből központi támogatás</t>
  </si>
  <si>
    <t>Összesen (1+4+7+9+11)</t>
  </si>
  <si>
    <t>Társfinanszírozás</t>
  </si>
  <si>
    <t>11.1.</t>
  </si>
  <si>
    <t>11.2.</t>
  </si>
  <si>
    <t>Rövid lejáratú hitelek törlesztése</t>
  </si>
  <si>
    <t>Hosszú lejáratú hitelek törlesztése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</si>
  <si>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</si>
  <si>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</si>
  <si>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</si>
  <si>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</si>
  <si>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</si>
  <si>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</si>
  <si>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</si>
  <si>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</si>
  <si>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</si>
  <si>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</si>
  <si>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</si>
  <si>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</si>
  <si>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</si>
  <si>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</si>
  <si>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</si>
  <si>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</si>
  <si>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</si>
  <si>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</si>
  <si>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</si>
  <si>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</si>
  <si>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</si>
  <si>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</si>
  <si>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</si>
  <si>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</si>
  <si>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</si>
  <si>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</si>
  <si>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</si>
  <si>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</si>
  <si>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</si>
  <si>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</si>
  <si>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</si>
  <si>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</si>
  <si>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</si>
  <si>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</si>
  <si>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</si>
  <si>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</si>
  <si>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</si>
  <si>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</si>
  <si>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</si>
  <si>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SAJÁT BEVÉTELEK ÖSSZESEN*</t>
  </si>
  <si>
    <t>Fejlesztési cél leírása</t>
  </si>
  <si>
    <t>ADÓSSÁGOT KELETKEZTETŐ ÜGYLETEK VÁRHATÓ EGYÜTTES ÖSSZEGE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</si>
  <si>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</si>
  <si>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</si>
  <si>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</si>
  <si>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</si>
  <si>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</si>
  <si>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</si>
  <si>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</si>
  <si>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</si>
  <si>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</si>
  <si>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</si>
  <si>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</si>
  <si>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</si>
  <si>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</si>
  <si>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</si>
  <si>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</si>
  <si>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</si>
  <si>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</si>
  <si>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</si>
  <si>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</si>
  <si>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</si>
  <si>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</si>
  <si>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</si>
  <si>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</si>
  <si>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</si>
  <si>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</si>
  <si>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</si>
  <si>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</si>
  <si>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</si>
  <si>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</si>
  <si>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Elvonások és befizetések bevételei</t>
  </si>
  <si>
    <t xml:space="preserve">Működési célú garancia- és kezességvállalásból megtérülések </t>
  </si>
  <si>
    <t>2.5.-ből EU-s támogatás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</si>
  <si>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</si>
  <si>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</si>
  <si>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</si>
  <si>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</si>
  <si>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</si>
  <si>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</si>
  <si>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</si>
  <si>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</si>
  <si>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</si>
  <si>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</si>
  <si>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</si>
  <si>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</si>
  <si>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</si>
  <si>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</si>
  <si>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</si>
  <si>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</si>
  <si>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</si>
  <si>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Általános forgalmi adó visszatérítése</t>
  </si>
  <si>
    <t>Kamatbevételek</t>
  </si>
  <si>
    <t>Egyéb pénzügyi műveletek bevételei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</si>
  <si>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</si>
  <si>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</si>
  <si>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</si>
  <si>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</si>
  <si>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</si>
  <si>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</si>
  <si>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</si>
  <si>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</si>
  <si>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</si>
  <si>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</si>
  <si>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</si>
  <si>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</si>
  <si>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</si>
  <si>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</si>
  <si>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</si>
  <si>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Egyéb felhalmozási célú átvett pénzeszköz</t>
  </si>
  <si>
    <t>8.3.-ból EU-s támogatás (közvetlen)</t>
  </si>
  <si>
    <t>KÖLTSÉGVETÉSI BEVÉTELEK ÖSSZESEN: (1+…+8)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</si>
  <si>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</si>
  <si>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</si>
  <si>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</si>
  <si>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</si>
  <si>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</si>
  <si>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</si>
  <si>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</si>
  <si>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</si>
  <si>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</si>
  <si>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</si>
  <si>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</si>
  <si>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</si>
  <si>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 xml:space="preserve">    13.</t>
  </si>
  <si>
    <t>Belföldi finanszírozás bevételei (13.1. + … + 13.3.)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</si>
  <si>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</si>
  <si>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</si>
  <si>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</si>
  <si>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</si>
  <si>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</si>
  <si>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</si>
  <si>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</si>
  <si>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</si>
  <si>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</si>
  <si>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</si>
  <si>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</si>
  <si>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</si>
  <si>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 xml:space="preserve">    16.</t>
  </si>
  <si>
    <t>FINANSZÍROZÁSI BEVÉTELEK ÖSSZESEN: (10. + … +15.)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</si>
  <si>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</si>
  <si>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</si>
  <si>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</si>
  <si>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</si>
  <si>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</si>
  <si>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</si>
  <si>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</si>
  <si>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</si>
  <si>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</si>
  <si>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</si>
  <si>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</si>
  <si>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</si>
  <si>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</si>
  <si>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</si>
  <si>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</si>
  <si>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</si>
  <si>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</si>
  <si>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</si>
  <si>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</si>
  <si>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</si>
  <si>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</si>
  <si>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</si>
  <si>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</si>
  <si>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</si>
  <si>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</si>
  <si>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</si>
  <si>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</si>
  <si>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</si>
  <si>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</si>
  <si>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</si>
  <si>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</si>
  <si>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</si>
  <si>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</si>
  <si>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</si>
  <si>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</si>
  <si>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</si>
  <si>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 xml:space="preserve">   Hosszú lejáratú hitelek, kölcsönök törlesztése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</si>
  <si>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</si>
  <si>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</si>
  <si>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</si>
  <si>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</si>
  <si>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</si>
  <si>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</si>
  <si>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</si>
  <si>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</si>
  <si>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</si>
  <si>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</si>
  <si>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</si>
  <si>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</si>
  <si>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</si>
  <si>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</si>
  <si>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</si>
  <si>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</si>
  <si>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Önkormányzatok működési támogatásai</t>
  </si>
  <si>
    <t>Működési célú támogatások államháztartáson belülről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</si>
  <si>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</si>
  <si>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</si>
  <si>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</si>
  <si>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</si>
  <si>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</si>
  <si>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</si>
  <si>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</si>
  <si>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</si>
  <si>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</si>
  <si>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</si>
  <si>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</si>
  <si>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</si>
  <si>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</si>
  <si>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</si>
  <si>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</si>
  <si>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</si>
  <si>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</si>
  <si>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Belföldi értékpapírok kiadásai (6.1. + … + 6.4.)</t>
  </si>
  <si>
    <t xml:space="preserve"> 10.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</si>
  <si>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</si>
  <si>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</si>
  <si>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</si>
  <si>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BEVÉTELEK ÖSSZESEN: (9+16)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</si>
  <si>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</si>
  <si>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</si>
  <si>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</si>
  <si>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</si>
  <si>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</si>
  <si>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2.5.-ből        - Garancia- és kezességvállalásból kifizetés ÁH-n belülre</t>
  </si>
  <si>
    <t>Nagymányok Város Önkormányzata saját bevételeinek részletezése az adósságot keletkeztető ügyletből származó tárgyévi fizetési kötelezettség megállapításához</t>
  </si>
  <si>
    <t>Műk célú garancia- és kezvállalásból megtérülések ÁH-n kívülről</t>
  </si>
  <si>
    <t>Műk célú visszatér. támogatások, kölcs. visszatér. ÁH-n kívülről</t>
  </si>
  <si>
    <t>Felhalm. célú garancia- és kezvállalásból megtérülések ÁH-n kívülről</t>
  </si>
  <si>
    <t>Felhalm. célú visszatér tám., kölcsönök visszatér. ÁH-n kívülről</t>
  </si>
  <si>
    <t>Eredeti ei.</t>
  </si>
  <si>
    <t>Eredeti ei</t>
  </si>
  <si>
    <t>1.4</t>
  </si>
  <si>
    <t>1.6</t>
  </si>
  <si>
    <t>Felhalmozási célú önkormányzati támogatások ÁH-n belülről</t>
  </si>
  <si>
    <t>Központi, irányítószervi kiadások</t>
  </si>
  <si>
    <t>Helyi önkormányzatok működésének általános támogatása(B111)</t>
  </si>
  <si>
    <t>Önkormányzatok egyes köznevelési feladatainak támogatása(B112)</t>
  </si>
  <si>
    <t>Önkormányzatok szociális és gyermekjóléti feladatainak támogatása(B113)</t>
  </si>
  <si>
    <t>Önkormányzat kulturális feladat támogatása(B114)</t>
  </si>
  <si>
    <t>Elszámolásból származó bevétel (B116)</t>
  </si>
  <si>
    <t>Működési célú költségvetési támogatások és kiegészítő támogatások (B115)</t>
  </si>
  <si>
    <t>Egyéb működési célú támogatások bevételei államháztartáson belülről  (B16)</t>
  </si>
  <si>
    <t>Működési célú átvett pénzeszközök ÁH kívülről (7.1. + … + 7.3.)</t>
  </si>
  <si>
    <t xml:space="preserve">           Vagyoni típusú adók (B34)</t>
  </si>
  <si>
    <t xml:space="preserve">     Értékesítési és forgalmi adók(B35)</t>
  </si>
  <si>
    <t>Gépjárműadó (B354)</t>
  </si>
  <si>
    <t>Szolgáltatások ellenértéke (B402)</t>
  </si>
  <si>
    <t>Közvetített szolgáltatások értéke (B403)</t>
  </si>
  <si>
    <t>Tulajdonosi bevételek(B404)</t>
  </si>
  <si>
    <t>Ellátási díjak (B405)</t>
  </si>
  <si>
    <t>Kiszámlázott általános forgalmi adó (B406)</t>
  </si>
  <si>
    <t>Egyéb működési bevételek (B411)</t>
  </si>
  <si>
    <t>Éves tervezett létszám előirányzat (fő)</t>
  </si>
  <si>
    <t>Működési célú átvett pénzeszközök ÁH kívülről</t>
  </si>
  <si>
    <t>forintban</t>
  </si>
  <si>
    <t xml:space="preserve"> forintban</t>
  </si>
  <si>
    <t>forintban !</t>
  </si>
  <si>
    <t xml:space="preserve">Államháztartáson belüli megelőlegezések </t>
  </si>
  <si>
    <t xml:space="preserve"> forintban !</t>
  </si>
  <si>
    <t>10</t>
  </si>
  <si>
    <t>11</t>
  </si>
  <si>
    <t>12</t>
  </si>
  <si>
    <t>13</t>
  </si>
  <si>
    <t>14</t>
  </si>
  <si>
    <t>15</t>
  </si>
  <si>
    <t>16</t>
  </si>
  <si>
    <t>19</t>
  </si>
  <si>
    <t>NAGYMÁNYOKI KÖZMŰVELŐDÉSI KÖZPONT</t>
  </si>
  <si>
    <t>NAGYMÁNYOKI POLGÁRMESTERI HIVATAL</t>
  </si>
  <si>
    <t>ÖNKORMÁNYZATI SZINTŰ</t>
  </si>
  <si>
    <t>3.1.-ből EU-s támogatás</t>
  </si>
  <si>
    <t>Egyéb felhalmozási célú támogatások bevételei áh kívülről</t>
  </si>
  <si>
    <r>
      <t xml:space="preserve">   Működési költségvetés kiadásai </t>
    </r>
    <r>
      <rPr>
        <sz val="10"/>
        <rFont val="Arial"/>
        <family val="2"/>
      </rPr>
      <t>(1.1+…+1.5.)</t>
    </r>
  </si>
  <si>
    <r>
      <t xml:space="preserve">   Felhalmozási költségvetés kiadásai </t>
    </r>
    <r>
      <rPr>
        <sz val="10"/>
        <rFont val="Arial"/>
        <family val="2"/>
      </rPr>
      <t>(2.1.+2.3.+2.5.)</t>
    </r>
  </si>
  <si>
    <t>Adóssághoz nem kapcs. származékos ügyletek bevételei</t>
  </si>
  <si>
    <t>Központi irányítószervi támogatás</t>
  </si>
  <si>
    <t>Működési célú támogatások áh-on belülről (2.1.+…+.2.5.)</t>
  </si>
  <si>
    <t>Felhalmozási célú támogatások áh-on belülről (3.1.+…+3.5.)</t>
  </si>
  <si>
    <t>Hitel-, kölcsönfelvétel áh-on kívülről  (10.1.+10.3.)</t>
  </si>
  <si>
    <t xml:space="preserve">   - Visszatérítendő támogatások, kölcs. törlesztése ÁH-n belülre</t>
  </si>
  <si>
    <t xml:space="preserve">   - Visszatérítendő tám., kölcsönök nyújtása ÁH-n kívülre</t>
  </si>
  <si>
    <t>Hitel-, kölcsöntörlesztés áh-on kívülre (5.1. + … + 5.3.)</t>
  </si>
  <si>
    <t xml:space="preserve">   Likviditási célú hitelek, kölcs. törlesztése pénzügyi váll.</t>
  </si>
  <si>
    <t>Előző év vállalkozói maradványának igénybevétele</t>
  </si>
  <si>
    <t xml:space="preserve">   - Egyéb felhalmozási célú támogatások áh-on kívülre</t>
  </si>
  <si>
    <t>2018</t>
  </si>
  <si>
    <t>Nagymányok József Attila utca útburkolat felújítás (hazai pályázatból)</t>
  </si>
  <si>
    <t>NAGYMÁNYOKI PITYPANG ÓVODA ÉS BÖLCSŐDE</t>
  </si>
  <si>
    <t>2019. évi államigazgatási feladatainak költségvetése előirányzat-csoportonként és kiemelt előriányzatonként</t>
  </si>
  <si>
    <t>2019. évi költségvetése előirányzat-csoportonként és kiemelt előriányzatonként</t>
  </si>
  <si>
    <t>2019. évi államigazgatási feladatok költségvetése előirányzat-csoportonként és kiemelt előriányzatonként</t>
  </si>
  <si>
    <t>Felhasználás
2018.12.31</t>
  </si>
  <si>
    <t xml:space="preserve">
2019. év utáni szükséglet
</t>
  </si>
  <si>
    <t>2019</t>
  </si>
  <si>
    <t>Nagymányok Város Önkormányzata TOP pályázat keretében barnamezős beruházással kapcsolatos kiadások</t>
  </si>
  <si>
    <t>Nagymányok Város Önkormányzata TOP pályázat keretében iparterület infrastruktúrális fejlesztéssel kapcsolatos kiadások</t>
  </si>
  <si>
    <t>Mezőföldvíz KFT törzstőke emelés</t>
  </si>
  <si>
    <t>Felhasználás 2018. december 31-ig</t>
  </si>
  <si>
    <t>2019. év utáni szükséglet
(6=2 - 4 - 5)</t>
  </si>
  <si>
    <t>Járda felújítások</t>
  </si>
  <si>
    <t>2019 előtti kifizetés</t>
  </si>
  <si>
    <t>2021 utáni</t>
  </si>
  <si>
    <t>17</t>
  </si>
  <si>
    <t>18</t>
  </si>
  <si>
    <t>Módosított ei</t>
  </si>
  <si>
    <t>Módosított ei.</t>
  </si>
  <si>
    <t>módosított ei.</t>
  </si>
  <si>
    <t>Nagymányoki Polgármesteri Hivatal részére nyomtató, számítógép, hűtőszekrény, illetve kisértékű eszközök pótlása (ventilátor)</t>
  </si>
  <si>
    <t xml:space="preserve">Gépek, berendezések (traktor, szerszámkészlet, vércukormérő, mikrohullámú sütő,szivattyú, telefon) </t>
  </si>
  <si>
    <t>Nagymányok Petőfi utca útburkolat felújítás I. szakasz (hazai pályázatból)</t>
  </si>
  <si>
    <t>Nagymányok Város Önkormányzata TOP pályázat keretében barnamezős felújítással kapcsolatos kiadások</t>
  </si>
  <si>
    <t>Biztosító által fizetett kártérítés b410</t>
  </si>
  <si>
    <t>Egyéb működési célú átvett pénzeszköz  (B65)</t>
  </si>
  <si>
    <t>Egyéb működési célú átvett pénzeszköz (B65)</t>
  </si>
  <si>
    <t>Ft</t>
  </si>
  <si>
    <t>2019. évi költségvetése előirányzat-csoportonként és kiemelt előirányzatonként</t>
  </si>
  <si>
    <t>2019. évi kötelező feladatok költségvetése előirányzat-csoportonként és kiemelt előirányzatonként</t>
  </si>
  <si>
    <t>2019. évi önként vállalt feladatok költségvetése előirányzat-csoportonként és kiemelt előirányzatonként</t>
  </si>
  <si>
    <t>2019. évi kötelező feladatainak költségvetése előirányzat-csoportonként és kiemelt előirányzatonként</t>
  </si>
  <si>
    <t>2019. évi önként vállalt feladatainak költségvetése előirányzat-csoportonként és kiemelt előirányzatonként</t>
  </si>
  <si>
    <t>I. Működési célú bevételek és kiadások mérleg</t>
  </si>
  <si>
    <t xml:space="preserve">II. Felhalmozási célú bevételek és kiadások mérlege
</t>
  </si>
  <si>
    <t>Beruházási (felhalmozási) kiadások előirányzata beruházásonként 2019.12.31</t>
  </si>
  <si>
    <t>Nagymányok Város Önkormányzata Európai uniós támogatással megvalósuló projektek
bevételei, kiadásai, hozzájárulások</t>
  </si>
  <si>
    <t>KEHOP-2.2.1-15-2015-00005 Szennyvízhálózat felújítása</t>
  </si>
  <si>
    <t>ft</t>
  </si>
  <si>
    <t>2019.        eredeti ei.</t>
  </si>
  <si>
    <t>2019.     módosított ei.</t>
  </si>
  <si>
    <t>2019. évi teljesítés</t>
  </si>
  <si>
    <t>Saját forrás</t>
  </si>
  <si>
    <t>Maradvány</t>
  </si>
  <si>
    <t>Beruházások, beszerzések, felújítások</t>
  </si>
  <si>
    <t>Dologi kiadások</t>
  </si>
  <si>
    <t>Előző évi maradvány</t>
  </si>
  <si>
    <t>TOP-2.1.1.-TL1-15-2019-00007 Barnamezős területek rehabilitációja</t>
  </si>
  <si>
    <t>Nettó elszámolás!</t>
  </si>
  <si>
    <t>Beruházásre, beszerzésre nyújtott előleg</t>
  </si>
  <si>
    <t>TOP-1.1.1-16-TL1-2017-00005 ipari parkok, iparterületek fejlesztése</t>
  </si>
  <si>
    <t>Fordított ÁFÁ-s</t>
  </si>
  <si>
    <t>Beruházás fordított ÁFA része</t>
  </si>
  <si>
    <t>TOP-3.2.1-16-TL1-2018-00003 Önkormányzati épületek energetikai korszerűsítése Nagymányokon II. ütem</t>
  </si>
  <si>
    <t>Bruttó elszámolás</t>
  </si>
  <si>
    <t>TOP-1.4.1-19-TL1-2019-00001 Bölcsődei férőhelyek bővítése Nagymányokon</t>
  </si>
  <si>
    <t>Nagymányok Város Önkormányzata fejezeti kezelésű támogatásai és kiadásai</t>
  </si>
  <si>
    <t>8.1. melléklet  az 5/2019. (V.30.)  önkormányzati rendelethez</t>
  </si>
  <si>
    <t>Közművelődési érdekeltségnövelő támogatás 2018</t>
  </si>
  <si>
    <t>Egyéb felhalmozási célú támogatások bevételei államháztartáson belülről</t>
  </si>
  <si>
    <t xml:space="preserve"> - ebből fejezeti kezelésű támogatás</t>
  </si>
  <si>
    <t>Adminisztratív költségek</t>
  </si>
  <si>
    <t>Közművelődési érdekeltségnövelő támogatás 2019</t>
  </si>
  <si>
    <t>Nagymányok Város Önkormányzata adósságot keletkeztető ügyleteiből eredő fizetési</t>
  </si>
  <si>
    <t>kötelezettségeinek bemutatása</t>
  </si>
  <si>
    <t xml:space="preserve"> forintban!</t>
  </si>
  <si>
    <t>sor-     szám</t>
  </si>
  <si>
    <t>Saját bevétel és adósságot keletkeztető ügyletből eredő fizetési kötelezettség összegei</t>
  </si>
  <si>
    <t>ÖSSZESEN</t>
  </si>
  <si>
    <t>(3+4+5+6)</t>
  </si>
  <si>
    <t>Helyi adók</t>
  </si>
  <si>
    <t>Osztalék, koncessziós díjak, hozam</t>
  </si>
  <si>
    <t>Díjak, pótlékok, bírságok</t>
  </si>
  <si>
    <t>Tárgyi eszköz, immateriális javak, vagyoni értékű jogok értékesítése, vagyonhasznosításból származó bevétel</t>
  </si>
  <si>
    <t>Részvények, részesedések értékesítése</t>
  </si>
  <si>
    <t>Vállalatértékesítésből, privatizációból származó bevételek</t>
  </si>
  <si>
    <t>Kezességvállalással kapcs. megtérülés</t>
  </si>
  <si>
    <t>Saját bevételek (01+…+07)*</t>
  </si>
  <si>
    <t>Saját bevételek (08) 50%-a</t>
  </si>
  <si>
    <t>Előző év(ek)ben keletkezett tárgyévi fizetési kötelezettség (11+…+17)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</si>
  <si>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</si>
  <si>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</si>
  <si>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</si>
  <si>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</si>
  <si>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</si>
  <si>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</si>
  <si>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</si>
  <si>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(19+…+25)</t>
  </si>
  <si>
    <t>Fizetési kötelezettség összesen (10+18)**</t>
  </si>
  <si>
    <t>Fizetési kötelezettséggel csökkentett saját bevétel (09-26)</t>
  </si>
  <si>
    <t>*    Az adósságot keletkeztető ügyletekhez történő hozzájárulás részletes szabályairól szóló 353/2011. (XII.30.) Kormányrendelet 2. § alapján</t>
  </si>
  <si>
    <t>** Magyarország gazdasági stabilitásáról szóló 2011. évi CXCIV. törvény 3. § (1) bekezdése alapján</t>
  </si>
  <si>
    <t>sor-szám</t>
  </si>
  <si>
    <t>2018. évi teljesítés</t>
  </si>
  <si>
    <t>Osztalékok, koncessziós díjak, hozam</t>
  </si>
  <si>
    <t>Tárgyi eszközök, immateriális javak, vagyoni értékű jog értékesítése, vagyonhasznosításból származó bevétel</t>
  </si>
  <si>
    <t>forintban!</t>
  </si>
  <si>
    <t>PÉNZESZKÖZÖK VÁLTOZÁSÁNAK LEVEZETÉSE</t>
  </si>
  <si>
    <t xml:space="preserve">Pénzkészlet január 1-jén      </t>
  </si>
  <si>
    <t> Bankszámlák egyenlege</t>
  </si>
  <si>
    <t> Pénztárak és betétkönyvek egyenlege</t>
  </si>
  <si>
    <t>Bevételek   ( + )</t>
  </si>
  <si>
    <t>Előző évi költségvetési maradvány igénybevétele ( - )</t>
  </si>
  <si>
    <t>Kiadások    ( - )</t>
  </si>
  <si>
    <t>Kötelezettségek, követelések sajátos elszámolásai ( + )</t>
  </si>
  <si>
    <t>Záró pénzkészlet december 31-én</t>
  </si>
  <si>
    <t>Éves létszám alakulás önállóan működő szervenként</t>
  </si>
  <si>
    <t>Intézmény</t>
  </si>
  <si>
    <t>neve</t>
  </si>
  <si>
    <t>főállású</t>
  </si>
  <si>
    <t>részm.*</t>
  </si>
  <si>
    <t>megbíz.*</t>
  </si>
  <si>
    <t>átlag</t>
  </si>
  <si>
    <t>Nagymányoki Polgármesteri Hivatal</t>
  </si>
  <si>
    <t>Önkormányzat</t>
  </si>
  <si>
    <t>Nagymányoki Pitypang Óvoda és Bölcsöde</t>
  </si>
  <si>
    <t>Nagymányoki Közművelődési Központ</t>
  </si>
  <si>
    <t>* létszám átszámítva teljes munkaidős jogviszonynak</t>
  </si>
  <si>
    <t>adatok forintban</t>
  </si>
  <si>
    <t>Jogcím</t>
  </si>
  <si>
    <t>I. Helyi önkormányzatok működésének általános támogatása</t>
  </si>
  <si>
    <t>II. Önkormányzat egyes köznevelési feladatainak támogatása</t>
  </si>
  <si>
    <t>III. Önkormányzat szociális, gyermekjóléti és gyermekétkeztetési feladatainak támogatása</t>
  </si>
  <si>
    <t>IV. Önkormányzat nyilvános könyvtári és a közművelődési feladatok támogatása</t>
  </si>
  <si>
    <t>II. Kiegészítő támogatás és egyéb kötött felhasználású támogatás</t>
  </si>
  <si>
    <t xml:space="preserve">      Az önkormányzat által felvett hitelállomány alakulása lejárat és eszközök</t>
  </si>
  <si>
    <t>szerinti bontásban</t>
  </si>
  <si>
    <t>Forintban</t>
  </si>
  <si>
    <t>sorszám</t>
  </si>
  <si>
    <t xml:space="preserve">                    Hitel jellege</t>
  </si>
  <si>
    <t>felvétel</t>
  </si>
  <si>
    <t>lejárat</t>
  </si>
  <si>
    <t>Hitelállomány dec.31-én</t>
  </si>
  <si>
    <t>éve</t>
  </si>
  <si>
    <t>Rövid lejáratú</t>
  </si>
  <si>
    <t>Hosszú lejáratú</t>
  </si>
  <si>
    <t>Összesen (1+2)</t>
  </si>
  <si>
    <t xml:space="preserve">      Az önkormányzat által felvett kölcsönállomány alakulása lejárat és eszközök</t>
  </si>
  <si>
    <t xml:space="preserve">                    Kölcsön jellege</t>
  </si>
  <si>
    <t xml:space="preserve">      Az önkormányzat által nyújtott hitel  alakulása lejárat és eszközök</t>
  </si>
  <si>
    <t xml:space="preserve">                    Hitel</t>
  </si>
  <si>
    <t>hitel</t>
  </si>
  <si>
    <t xml:space="preserve">              Hitelállomány dec. 31-én</t>
  </si>
  <si>
    <t>nyújt.éve</t>
  </si>
  <si>
    <t xml:space="preserve">      Az önkormányzat által nyújtott  kölcsön és követelések  alakulása lejárat és eszközök</t>
  </si>
  <si>
    <t xml:space="preserve">                           Kölcsön</t>
  </si>
  <si>
    <t>kölcsön</t>
  </si>
  <si>
    <t xml:space="preserve">                     Kölcsönállomány dec. 31-én</t>
  </si>
  <si>
    <t>Rövid lejáratú kölcsön</t>
  </si>
  <si>
    <t>Szociális kölcsön</t>
  </si>
  <si>
    <t>Hosszú lejáratú kölcsön</t>
  </si>
  <si>
    <t>Adósságkezelés</t>
  </si>
  <si>
    <t>Munkáltatói kölcsön</t>
  </si>
  <si>
    <t>Összesen (1+3+9)</t>
  </si>
  <si>
    <t>Adósságállomány alakulása lejárat, eszközök, bel-és külföldi hitelezők szerinti bontásban   2018. december 31-én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</si>
  <si>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</si>
  <si>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</si>
  <si>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</si>
  <si>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</si>
  <si>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</si>
  <si>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</si>
  <si>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</si>
  <si>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</si>
  <si>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</si>
  <si>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A</t>
  </si>
  <si>
    <t>B</t>
  </si>
  <si>
    <t>C</t>
  </si>
  <si>
    <t>D</t>
  </si>
  <si>
    <t>E</t>
  </si>
  <si>
    <t>F</t>
  </si>
  <si>
    <t>G</t>
  </si>
  <si>
    <t>H=(D+…+G)</t>
  </si>
  <si>
    <t>I=(C+H)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</si>
  <si>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</si>
  <si>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</si>
  <si>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</si>
  <si>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</si>
  <si>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</si>
  <si>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</si>
  <si>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</si>
  <si>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</si>
  <si>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</si>
  <si>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</si>
  <si>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</si>
  <si>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</si>
  <si>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</si>
  <si>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KIMUTATÁS</t>
  </si>
  <si>
    <t>Sorszám</t>
  </si>
  <si>
    <t>Támogatott szervezet neve</t>
  </si>
  <si>
    <t xml:space="preserve">Támogatás célja </t>
  </si>
  <si>
    <t>Kapott összeg</t>
  </si>
  <si>
    <t>Önkéntes Tüzoltó Egyesület Nagymányok</t>
  </si>
  <si>
    <t>Működési támogatás</t>
  </si>
  <si>
    <t>Nagymányoki Sportegyesület</t>
  </si>
  <si>
    <t>Nagymányoki Polgárőr Egyesület</t>
  </si>
  <si>
    <t>Előző év</t>
  </si>
  <si>
    <t>Tárgy év</t>
  </si>
  <si>
    <t>Változás %</t>
  </si>
  <si>
    <t xml:space="preserve">A </t>
  </si>
  <si>
    <t xml:space="preserve">A/ I. Immateriális javak </t>
  </si>
  <si>
    <t>01.</t>
  </si>
  <si>
    <t>A/II. Tárgyi eszközök (03+08+13+18+23)</t>
  </si>
  <si>
    <t>02.</t>
  </si>
  <si>
    <t>A/III. Befektetett pénzügyi eszközök értékhelyesbítése (40+41+42+43)</t>
  </si>
  <si>
    <t>03.</t>
  </si>
  <si>
    <t xml:space="preserve">A) NEMZETI VAGYONBA TARTOZÓ BEFEKTETETT ESZKÖZÖK 
</t>
  </si>
  <si>
    <t>05.</t>
  </si>
  <si>
    <t>B/I. Készletek</t>
  </si>
  <si>
    <t>06.</t>
  </si>
  <si>
    <t>B/II. Értékpapírok</t>
  </si>
  <si>
    <t>07.</t>
  </si>
  <si>
    <t xml:space="preserve">B) NEMZETI VAGYONBA TARTOZÓ FORGÓESZKÖZÖK </t>
  </si>
  <si>
    <t>08.</t>
  </si>
  <si>
    <t>C/I. Hosszú lejáratú betétek</t>
  </si>
  <si>
    <t>09.</t>
  </si>
  <si>
    <t>C/II. Pénztárak, csekkek, betétkönyvek</t>
  </si>
  <si>
    <t>C/III. Forintszámlák, devizaszámlák</t>
  </si>
  <si>
    <t>C/IV. Devizaszámlák</t>
  </si>
  <si>
    <t>C/IV. Idegen pénzeszközök</t>
  </si>
  <si>
    <t xml:space="preserve">C) PÉNZESZKÖZÖK </t>
  </si>
  <si>
    <t>D/I. Költségvetési évben esedékes követelések</t>
  </si>
  <si>
    <t>D/II. Költségvetési évet követően esedékes követelések</t>
  </si>
  <si>
    <t>D/III. Követelés jellegű sajátos elszámolások</t>
  </si>
  <si>
    <t>D) KÖVETELÉSEK</t>
  </si>
  <si>
    <t xml:space="preserve">E) EGYÉB SAJÁTOS ESZKÖZOLDALI ELSZÁMOLÁSOK </t>
  </si>
  <si>
    <t>F) AKTÍV IDŐBELI ELHATÁROLÁSOK</t>
  </si>
  <si>
    <t xml:space="preserve">ESZKÖZÖK ÖSSZESEN  </t>
  </si>
  <si>
    <t>G/I. Nemzeti vagyon induláskori értéke</t>
  </si>
  <si>
    <t>G/II. Nemzeti vagyon változásai</t>
  </si>
  <si>
    <t>G/III. Egyéb eszközök induláskori értéke és változásai</t>
  </si>
  <si>
    <t>G/IV. Felhalmozott eredmény</t>
  </si>
  <si>
    <t>G/V. Eszközök értékhelyesbítésének forrása</t>
  </si>
  <si>
    <t>G/VI. Mérleg szerinti eredmény</t>
  </si>
  <si>
    <t xml:space="preserve">G) SAJÁT TŐKE </t>
  </si>
  <si>
    <t>H/I. Költségvetési évben esedékes kötelezettségek</t>
  </si>
  <si>
    <t>29.</t>
  </si>
  <si>
    <t>H/II. Költségvetési évet követően esedékes kötelezettségek</t>
  </si>
  <si>
    <t>30.</t>
  </si>
  <si>
    <t>H/III. Kötelezettség jellegű sajátos elszámolások</t>
  </si>
  <si>
    <t>31.</t>
  </si>
  <si>
    <t xml:space="preserve">H) KÖTELEZETTSÉGEK </t>
  </si>
  <si>
    <t>32.</t>
  </si>
  <si>
    <t>I) EGYÉB SAJÁTOS FORRÁSOLDALI ELSZÁMOLÁSOK</t>
  </si>
  <si>
    <t>33.</t>
  </si>
  <si>
    <t>J) KINCSTÁRI SZÁMLAVEZETÉSSEL KAPCSOLATOS ELSZÁMOLÁSOK</t>
  </si>
  <si>
    <t>34.</t>
  </si>
  <si>
    <t>J) PASSZÍV IDŐBELI ELHATÁROLÁSOK</t>
  </si>
  <si>
    <t>35.</t>
  </si>
  <si>
    <t xml:space="preserve">FORRÁSOK ÖSSZESEN  </t>
  </si>
  <si>
    <t>36.</t>
  </si>
  <si>
    <t>Adatok: forintban!</t>
  </si>
  <si>
    <t>ESZKÖZÖK</t>
  </si>
  <si>
    <t>Tárgyév</t>
  </si>
  <si>
    <t xml:space="preserve"> I. Immateriális javak </t>
  </si>
  <si>
    <t>II. Tárgyi eszközök</t>
  </si>
  <si>
    <t xml:space="preserve">1. Ingatlanok és kapcsolódó vagyoni értékű jogok   </t>
  </si>
  <si>
    <t>1.1. Forgalomképtelen ingatlanok és kapcsolódó vagyoni értékű jogok</t>
  </si>
  <si>
    <t>04.</t>
  </si>
  <si>
    <t>1.2. Nemzetgazdasági szempontból kiemelt jelentőségű ingatlanok és kapcsolódó vagyoni értékű jogok</t>
  </si>
  <si>
    <t>1.3. Korlátozottan forgalomképes ingatlanok és kapcsolódó vagyoni értékű jogok</t>
  </si>
  <si>
    <t>1.4. Üzleti ingatlanok és kapcsolódó vagyoni értékű jogok</t>
  </si>
  <si>
    <t xml:space="preserve">2. Gépek, berendezések, felszerelések, járművek 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</si>
  <si>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</si>
  <si>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</si>
  <si>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</si>
  <si>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</si>
  <si>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 xml:space="preserve">3. Tenyészállatok </t>
  </si>
  <si>
    <t xml:space="preserve">4. Beruházások, felújítások 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</si>
  <si>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</si>
  <si>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</si>
  <si>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</si>
  <si>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</si>
  <si>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 xml:space="preserve">5. Tárgyi eszközök értékhelyesbítése </t>
  </si>
  <si>
    <t>III. Befektetett pénzügyi eszközök</t>
  </si>
  <si>
    <t xml:space="preserve">1. Tartós részesedések 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</si>
  <si>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</si>
  <si>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</si>
  <si>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</si>
  <si>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</si>
  <si>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 xml:space="preserve">2. Tartós hitelviszonyt megtestesítő értékpapírok 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</si>
  <si>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</si>
  <si>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</si>
  <si>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</si>
  <si>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</si>
  <si>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 xml:space="preserve">3. Befektetett pénzügyi eszközök értékhelyesbítése </t>
  </si>
  <si>
    <t>IV. Koncesszióba, vagyonkezelésbe adott eszközök</t>
  </si>
  <si>
    <t xml:space="preserve">A) NEMZETI VAGYONBA TARTOZÓ BEFEKTETETT ESZKÖZÖK 
     </t>
  </si>
  <si>
    <t>I. Készletek</t>
  </si>
  <si>
    <t>II. Értékpapírok</t>
  </si>
  <si>
    <t>I. Lekötött bankbetétek</t>
  </si>
  <si>
    <t>37.</t>
  </si>
  <si>
    <t>II. Pénztárak, csekkek, betétkönyvek</t>
  </si>
  <si>
    <t>38.</t>
  </si>
  <si>
    <t>III. Forintszámlák</t>
  </si>
  <si>
    <t>39.</t>
  </si>
  <si>
    <t>IV. Devizaszámlák</t>
  </si>
  <si>
    <t>40.</t>
  </si>
  <si>
    <t>42.</t>
  </si>
  <si>
    <t>I. Költségvetési évben esedékes követelések</t>
  </si>
  <si>
    <t>43.</t>
  </si>
  <si>
    <t>II. Költségvetési évet követően esedékes követelések</t>
  </si>
  <si>
    <t>44.</t>
  </si>
  <si>
    <t>III. Követelés jellegű sajátos elszámolások</t>
  </si>
  <si>
    <t>45.</t>
  </si>
  <si>
    <t xml:space="preserve">D) KÖVETELÉSEK </t>
  </si>
  <si>
    <t>46.</t>
  </si>
  <si>
    <t>47.</t>
  </si>
  <si>
    <t>48.</t>
  </si>
  <si>
    <t>49.</t>
  </si>
  <si>
    <t>VAGYONKIMUTATÁS
a könyvviteli mérlegben értékkel szereplő forrásokról</t>
  </si>
  <si>
    <t>FORRÁSOK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</si>
  <si>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</si>
  <si>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</si>
  <si>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</si>
  <si>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</si>
  <si>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</si>
  <si>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</si>
  <si>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</si>
  <si>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</si>
  <si>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</si>
  <si>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VAGYONKIMUTATÁS                                                                                                                                                            az érték nélkül nyilvántartott eszközökről                                                                                                                                            2019.</t>
  </si>
  <si>
    <t>Mennyiség
(db)</t>
  </si>
  <si>
    <t>Értéke
( Ft)</t>
  </si>
  <si>
    <t>0-ig leírt immateriális javak</t>
  </si>
  <si>
    <t>0-ig leírt immateriális javak összesen</t>
  </si>
  <si>
    <t>0-ig leírt korlátozottan forgalomképes épületek</t>
  </si>
  <si>
    <t>0-ig leírt forgalomképtelen épületek</t>
  </si>
  <si>
    <t>0-ig leírt forgalomképes épületek</t>
  </si>
  <si>
    <t>0-ig leírt ingatlanok összesen</t>
  </si>
  <si>
    <t>0-ig leírt gépek, berendezések</t>
  </si>
  <si>
    <t>0-ig leírt gépek berendezések összesen</t>
  </si>
  <si>
    <t>0-ig leírt járművek</t>
  </si>
  <si>
    <t>0-ig leírt járművek összesen</t>
  </si>
  <si>
    <t>0-ig leírt befektetett eszközök összesen</t>
  </si>
  <si>
    <t>Államháztartáson belüli vagyonkezelésbe adott eszközök</t>
  </si>
  <si>
    <t>0-s számla osztályban szereplő eszközök összesen</t>
  </si>
  <si>
    <t>Könyvtári könyvállomány</t>
  </si>
  <si>
    <t>Gyűjtemény összesen</t>
  </si>
  <si>
    <t xml:space="preserve"> </t>
  </si>
  <si>
    <t>MARADVÁNYKIMUTATÁS</t>
  </si>
  <si>
    <t>Sor- szám</t>
  </si>
  <si>
    <t>Összeg Ft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</si>
  <si>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</si>
  <si>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</si>
  <si>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</si>
  <si>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</si>
  <si>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</si>
  <si>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</si>
  <si>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</si>
  <si>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</si>
  <si>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</si>
  <si>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</si>
  <si>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</si>
  <si>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</si>
  <si>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</si>
  <si>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</si>
  <si>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</si>
  <si>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</si>
  <si>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</si>
  <si>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</si>
  <si>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</si>
  <si>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</si>
  <si>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</si>
  <si>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</si>
  <si>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</si>
  <si>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</si>
  <si>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</si>
  <si>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</si>
  <si>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</si>
  <si>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</si>
  <si>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Költségvetési szerv neve</t>
  </si>
  <si>
    <t>Költségvetési maradvány összege</t>
  </si>
  <si>
    <t>Elvonás
(-)</t>
  </si>
  <si>
    <t>Költségvetési maradvány többlet( + )</t>
  </si>
  <si>
    <t>Intézményt megillető maradvány</t>
  </si>
  <si>
    <t>Kötelezettség-vállalással terhelt maradvány</t>
  </si>
  <si>
    <t>Szabad maradvány</t>
  </si>
  <si>
    <t>Jóváhagyott</t>
  </si>
  <si>
    <t>H</t>
  </si>
  <si>
    <t>Nagymányok Város Önkormányzata</t>
  </si>
  <si>
    <t>Nagymányok Város tulajdonában álló gazdálkodó szervezetek  részesedésének alakulása</t>
  </si>
  <si>
    <t>Ezer  forintban</t>
  </si>
  <si>
    <t>Társaság megnevezése</t>
  </si>
  <si>
    <t>alaptőke, jegyzett tőke</t>
  </si>
  <si>
    <t>önkormányzat részesedése</t>
  </si>
  <si>
    <t>saját tőke</t>
  </si>
  <si>
    <t>saját tőke aránya a jegyzett tőkéhez</t>
  </si>
  <si>
    <t>önkormányzati részesedés bekerülési értéke</t>
  </si>
  <si>
    <t>értékvesztés</t>
  </si>
  <si>
    <t>Mezőföldi Regionális Víziközmű Kft.</t>
  </si>
  <si>
    <t>KONSZOLIDÁLT ÖSSZEG Ft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</si>
  <si>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</si>
  <si>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</si>
  <si>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</si>
  <si>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</si>
  <si>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</si>
  <si>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</si>
  <si>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</si>
  <si>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</si>
  <si>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</si>
  <si>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</si>
  <si>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</si>
  <si>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</si>
  <si>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</si>
  <si>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</si>
  <si>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12 Eladott áruk beszerzési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</si>
  <si>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</si>
  <si>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</si>
  <si>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</si>
  <si>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</si>
  <si>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</si>
  <si>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</si>
  <si>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</si>
  <si>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</si>
  <si>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</si>
  <si>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</si>
  <si>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18 Részesedésekből származó eredményszemléletű bevételek, árfolyamnyereségek</t>
  </si>
  <si>
    <t>19 Befektetett pénzügyi eszközökből származó eredményszemléletű bevételek, árfolyamnyereségek</t>
  </si>
  <si>
    <t>20 Egyéb kapott (járó) kamatok és kamatjellegű eredményszemléletű bevételek</t>
  </si>
  <si>
    <t>21 Pénzügyi műveletek egyéb eredményszemléletű bevételei (&gt;=21a+21b)</t>
  </si>
  <si>
    <t>21a - ebből: lekötött bankbetétek mérlegfordulónapi értékelése során megállapított (nem realizált) árfolyamnyeresége</t>
  </si>
  <si>
    <t>21b - ebből: egyéb pénzeszközök és sajátos elszámolások mérlegfordulónapi értékelése során megállapított (nem realizált) árfolyamnyeresége</t>
  </si>
  <si>
    <t>VIII Pénzügyi műveletek eredményszemléletű bevételei (=17+18+19+20+21)</t>
  </si>
  <si>
    <t>22 Részesedésekből származó ráfordítások, árfolyamveszteségek</t>
  </si>
  <si>
    <t>23 Befektetett pénzügyi eszközökből (értékpapírokból, kölcsönökből) származó ráfordítások, árfolyamveszteségek</t>
  </si>
  <si>
    <t>24 Fizetendő kamatok és kamatjellegű ráfordítások</t>
  </si>
  <si>
    <t>25 Részesedések, értékpapírok, pénzeszközök értékvesztése (&gt;=25a+25b)</t>
  </si>
  <si>
    <t>25a - ebből: lekötött bankbetétek értékvesztése</t>
  </si>
  <si>
    <t>25b - ebből: Kincstáron kívüli forint- és devizaszámlák értékvesztése</t>
  </si>
  <si>
    <t>26 Pénzügyi műveletek egyéb ráfordításai (&gt;=26a+26b)</t>
  </si>
  <si>
    <t>26a - ebből: lekötött bankbetétek mérlegfordulónapi értékelése során megállapított (nem realizált) árfolyamvesztesége</t>
  </si>
  <si>
    <t>26b - ebből: egyéb pénzeszközök és sajátos elszámolások  mérlegfordulónapi értékelése során megállapított (nem realizált) árfolyamvesztesége</t>
  </si>
  <si>
    <t>IX Pénzügyi műveletek ráfordításai (=22+23+24+25+26)</t>
  </si>
  <si>
    <t>B)  PÉNZÜGYI MŰVELETEK EREDMÉNYE (=VIII-IX)</t>
  </si>
  <si>
    <t>C)  MÉRLEG SZERINTI EREDMÉNY (=±A±B)</t>
  </si>
  <si>
    <t>Teljesítés</t>
  </si>
  <si>
    <t>Teljesítés %-ban</t>
  </si>
  <si>
    <t>Nagymányok Város Önkormányzata 2019. évi adósságot keletkeztető fejlesztési céljai</t>
  </si>
  <si>
    <t>Nagymányoki Közművelődési Központ: szén-monoxid érzékelő, könyvtári könyv beszerzés, 35 db Luca tárgyalószék, lombszívó, hűtszekrény, konténer,2 db laptop, asztaligép, monitor</t>
  </si>
  <si>
    <t xml:space="preserve">Nagymányoki Pitypang Óvoda és Bölcsöde - iskolai melegítő konyha eszköz (edények, tálcák, evőeszközök, hűtőszekrény) pótlás, óvoda és bölcsöde kisértékű eszközök pótlása (Lódz lóca 6 db, szemetes kuka 110 literes, panasonic telefon, gőzölös vasaló), óvodai fektető 20 db, gőzőlő vasaló, </t>
  </si>
  <si>
    <t>Összevont eredménykimutatás 2019.12.31.</t>
  </si>
  <si>
    <t>2019. évi maradvány alakulása</t>
  </si>
  <si>
    <t>2019. december 31.</t>
  </si>
  <si>
    <t>VAGYONKIMUTATÁS                      2019.12.31.                                                                                                                                                                        a könyvviteli mérlegben értékekkel szereplő eszközökről                                                                                                                                                           2019.</t>
  </si>
  <si>
    <t>Összevont könyvviteli mérleg 2019.12.31</t>
  </si>
  <si>
    <t>a 2019. évi céljelleggel juttatott támogatások felhasználásáról</t>
  </si>
  <si>
    <t>Mozgássérültek Bonyhádi Egyesülete</t>
  </si>
  <si>
    <t>Rákóczi Szövetség</t>
  </si>
  <si>
    <t>TM-i Polgárőr Szervezet Szövetsége</t>
  </si>
  <si>
    <t>2021 után</t>
  </si>
  <si>
    <t>7.1 tájékoztató tábla az    /2020 (     .) önkormányzati rendelethez</t>
  </si>
  <si>
    <t>6.1. tájékoztató tábla az   /2020. (   .) önkormányzati rendelethez</t>
  </si>
  <si>
    <t xml:space="preserve"> Forintban</t>
  </si>
  <si>
    <t>Nagymányok Város Önkormányzata 2019. évi állami támogatása</t>
  </si>
  <si>
    <t>I. A 2019. évi általános működés és ágazati feladatok támogatásának alakulása jogcímenként</t>
  </si>
  <si>
    <t>2019. évi támogatás</t>
  </si>
  <si>
    <t>Nagymányok Város Önkormányzatának és költségvetési intézményeinek 2019. évi átlagos statisztikai létszáma</t>
  </si>
  <si>
    <t>létszám</t>
  </si>
  <si>
    <t>Polgármesteri Hivatal</t>
  </si>
  <si>
    <t>Közművelődési Központ</t>
  </si>
  <si>
    <t>Pitypang Óvoda és bölcsöde</t>
  </si>
  <si>
    <t>Összeg összesen           ( Ft )</t>
  </si>
  <si>
    <t xml:space="preserve">2018 évi Közművelődési érdekeltségnövelő támogatásból bútor, műszaki berendezések, informatikai eszközök </t>
  </si>
  <si>
    <t xml:space="preserve">Felhalmozási célú pénzeszköz átadásokat </t>
  </si>
  <si>
    <t>Összeg</t>
  </si>
  <si>
    <t>Felhalmozási célú pénzeszköz átadás</t>
  </si>
  <si>
    <t>2.1 melléklet az 4/2020 (VII.10.) önkormányzati rendelethez</t>
  </si>
  <si>
    <t>3. melléklet  a 4/2020 . (VII.10 .)  önkormányzati rendelethez</t>
  </si>
  <si>
    <t>2.2 melléklet a  4/2020 ( VII.10. ) önkormányzati rendelethez</t>
  </si>
  <si>
    <t>4. melléklet  a 4/2020. (VII.10.)  önkormányzati rendelethez</t>
  </si>
  <si>
    <t>1. tájékoztató tábla  a 4/2020. (VII.10.)  önkormányzati rendelethez</t>
  </si>
  <si>
    <t>2. tájékozatató tábla  a 4/2020. (VII.10.)  önkormányzati rendelethez</t>
  </si>
  <si>
    <t>3. tájékoztató tábla  a 4/2020. (VII.10.)  önkormányzati rendelethez</t>
  </si>
  <si>
    <t>4. tájékoztató tábla  a 4/2020. (VII.10.)  önkormányzati rendelethez</t>
  </si>
  <si>
    <t>5. tájékoztató tábla  a 4/2020. (VII.10.)  önkormányzati rendelethez</t>
  </si>
  <si>
    <t>6. tájékoztató tábla  a 4/2020. (VII.10.)  önkormányzati rendelethez</t>
  </si>
  <si>
    <t>7. tájékoztató tábla  a 4/2020. (VII.10.)  önkormányzati rendelethez</t>
  </si>
  <si>
    <t>8.. tájékoztató tábla  a 4/2020. (VII.10.)  önkormányzati rendelethez</t>
  </si>
  <si>
    <t>9. tájékoztató tábla a 4/2020. (VII.10.)  önkormányzati rendelethez</t>
  </si>
  <si>
    <t>10.tájékoztató tábla  a 4/2020. (VII.10.)  önkormányzati rendelethez</t>
  </si>
  <si>
    <t>11. tájékoztató tábla  a 4/2020. (VII.10.)  önkormányzati rendelethez</t>
  </si>
  <si>
    <t>11.1. tájékoztató tábla  a 4/2020. (VII.10.)  önkormányzati rendelethez</t>
  </si>
  <si>
    <t>11.2. tájékoztató tábla  a 4/2020. (VII.10.)  önkormányzati rendelethez</t>
  </si>
  <si>
    <t>12. tájékoztató tábla  a 4/2020. (VII.10.)  önkormányzati rendelethez</t>
  </si>
  <si>
    <t>12.1. tájékoztató tábla a 4/2020. (VII.10.)  önkormányzati rendelethez</t>
  </si>
  <si>
    <t>13. tájékoztató tábla  a 4/2020. (VII.10.)  önkormányzati rendelethez</t>
  </si>
  <si>
    <t>14.tájékoztató tábla  a 4/2020. (VII.10.)  önkormányzati rendelethez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</si>
</sst>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;[Red]0"/>
    <numFmt numFmtId="175" formatCode="m\.\ d\.;@"/>
    <numFmt numFmtId="176" formatCode="#,##0.0"/>
    <numFmt numFmtId="177" formatCode="[$¥€-2]\ #\ ##,000_);[Red]\([$€-2]\ #\ ##,000\)"/>
    <numFmt numFmtId="178" formatCode="yyyy/mm/dd;@"/>
    <numFmt numFmtId="179" formatCode="#,###__"/>
    <numFmt numFmtId="180" formatCode="0.0"/>
    <numFmt numFmtId="181" formatCode="#,##0\ _F_t"/>
    <numFmt numFmtId="182" formatCode="00"/>
    <numFmt numFmtId="183" formatCode="#,##0_ ;\-#,##0\ "/>
    <numFmt numFmtId="184" formatCode="#,###__;\-#,###__"/>
    <numFmt numFmtId="185" formatCode="#,##0.00_ ;\-#,##0.00\ "/>
    <numFmt numFmtId="186" formatCode="#,###\ _F_t;\-#,###\ _F_t"/>
  </numFmts>
  <fonts count="12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8"/>
      <name val="Times New Roman CE"/>
      <family val="0"/>
    </font>
    <font>
      <b/>
      <sz val="11"/>
      <name val="Times New Roman CE"/>
      <family val="0"/>
    </font>
    <font>
      <b/>
      <sz val="14"/>
      <name val="Times New Roman CE"/>
      <family val="0"/>
    </font>
    <font>
      <b/>
      <i/>
      <sz val="12"/>
      <name val="Times New Roman CE"/>
      <family val="1"/>
    </font>
    <font>
      <sz val="12"/>
      <name val="Times New Roman"/>
      <family val="1"/>
    </font>
    <font>
      <b/>
      <sz val="14"/>
      <color indexed="10"/>
      <name val="Times New Roman CE"/>
      <family val="0"/>
    </font>
    <font>
      <sz val="14"/>
      <name val="Times New Roman CE"/>
      <family val="0"/>
    </font>
    <font>
      <b/>
      <i/>
      <sz val="14"/>
      <name val="Times New Roman CE"/>
      <family val="0"/>
    </font>
    <font>
      <i/>
      <sz val="12"/>
      <name val="Times New Roman CE"/>
      <family val="1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name val="Times New Roman CE"/>
      <family val="0"/>
    </font>
    <font>
      <sz val="12"/>
      <name val="Arial"/>
      <family val="2"/>
    </font>
    <font>
      <sz val="10"/>
      <name val="Arial CE"/>
      <family val="0"/>
    </font>
    <font>
      <sz val="10"/>
      <name val="MS Sans Serif"/>
      <family val="2"/>
    </font>
    <font>
      <b/>
      <sz val="11"/>
      <name val="Paks RomanHU"/>
      <family val="0"/>
    </font>
    <font>
      <b/>
      <sz val="10"/>
      <name val="Paks RomanHU"/>
      <family val="0"/>
    </font>
    <font>
      <b/>
      <sz val="9"/>
      <name val="Paks RomanHU"/>
      <family val="0"/>
    </font>
    <font>
      <sz val="8"/>
      <name val="Paks RomanHU"/>
      <family val="0"/>
    </font>
    <font>
      <i/>
      <sz val="8"/>
      <name val="Paks RomanHU"/>
      <family val="0"/>
    </font>
    <font>
      <b/>
      <sz val="8"/>
      <name val="Paks RomanHU"/>
      <family val="0"/>
    </font>
    <font>
      <sz val="11"/>
      <color indexed="10"/>
      <name val="Paks RomanHU"/>
      <family val="0"/>
    </font>
    <font>
      <sz val="11"/>
      <name val="Paks RomanHU"/>
      <family val="0"/>
    </font>
    <font>
      <sz val="10"/>
      <name val="Paks RomanHU"/>
      <family val="0"/>
    </font>
    <font>
      <b/>
      <sz val="12"/>
      <name val="Paks RomanHU"/>
      <family val="0"/>
    </font>
    <font>
      <b/>
      <i/>
      <sz val="8"/>
      <name val="Paks RomanHU"/>
      <family val="0"/>
    </font>
    <font>
      <i/>
      <sz val="10"/>
      <name val="Paks RomanHU"/>
      <family val="0"/>
    </font>
    <font>
      <b/>
      <i/>
      <sz val="10"/>
      <name val="Paks RomanHU"/>
      <family val="0"/>
    </font>
    <font>
      <b/>
      <i/>
      <sz val="11"/>
      <name val="Paks RomanHU"/>
      <family val="0"/>
    </font>
    <font>
      <i/>
      <sz val="11"/>
      <name val="Paks RomanHU"/>
      <family val="0"/>
    </font>
    <font>
      <sz val="12"/>
      <name val="Paks RomanHU"/>
      <family val="0"/>
    </font>
    <font>
      <i/>
      <sz val="10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Paks RomanHU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Paks RomanHU"/>
      <family val="0"/>
    </font>
    <font>
      <b/>
      <sz val="10"/>
      <color indexed="8"/>
      <name val="Paks RomanHU"/>
      <family val="0"/>
    </font>
    <font>
      <sz val="8"/>
      <color indexed="10"/>
      <name val="Paks RomanHU"/>
      <family val="0"/>
    </font>
    <font>
      <sz val="10"/>
      <name val="Calibri"/>
      <family val="2"/>
    </font>
    <font>
      <sz val="12"/>
      <name val="Calibri"/>
      <family val="2"/>
    </font>
    <font>
      <b/>
      <i/>
      <sz val="8"/>
      <color indexed="8"/>
      <name val="Paks RomanHU"/>
      <family val="0"/>
    </font>
    <font>
      <b/>
      <sz val="11"/>
      <color indexed="8"/>
      <name val="Paks RomanHU"/>
      <family val="0"/>
    </font>
    <font>
      <b/>
      <i/>
      <sz val="9"/>
      <color indexed="8"/>
      <name val="Paks RomanHU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Paks RomanHU"/>
      <family val="0"/>
    </font>
    <font>
      <sz val="8"/>
      <color indexed="8"/>
      <name val="Paks RomanHU"/>
      <family val="0"/>
    </font>
    <font>
      <i/>
      <sz val="8"/>
      <color indexed="8"/>
      <name val="Paks RomanHU"/>
      <family val="0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1"/>
      <color indexed="8"/>
      <name val="Paks RomanHU"/>
      <family val="0"/>
    </font>
    <font>
      <i/>
      <sz val="9"/>
      <color indexed="8"/>
      <name val="Paks RomanHU"/>
      <family val="0"/>
    </font>
    <font>
      <b/>
      <sz val="12"/>
      <color indexed="8"/>
      <name val="Paks RomanHU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Paks RomanHU"/>
      <family val="0"/>
    </font>
    <font>
      <b/>
      <sz val="10"/>
      <color theme="1"/>
      <name val="Paks RomanHU"/>
      <family val="0"/>
    </font>
    <font>
      <sz val="8"/>
      <color rgb="FFFF0000"/>
      <name val="Paks RomanHU"/>
      <family val="0"/>
    </font>
    <font>
      <sz val="10"/>
      <color theme="1"/>
      <name val="Paks RomanHU"/>
      <family val="0"/>
    </font>
    <font>
      <b/>
      <i/>
      <sz val="8"/>
      <color theme="1"/>
      <name val="Paks RomanHU"/>
      <family val="0"/>
    </font>
    <font>
      <b/>
      <sz val="11"/>
      <color theme="1"/>
      <name val="Paks RomanHU"/>
      <family val="0"/>
    </font>
    <font>
      <b/>
      <i/>
      <sz val="9"/>
      <color theme="1"/>
      <name val="Paks RomanHU"/>
      <family val="0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Paks RomanHU"/>
      <family val="0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Paks RomanHU"/>
      <family val="0"/>
    </font>
    <font>
      <sz val="8"/>
      <color theme="1"/>
      <name val="Paks RomanHU"/>
      <family val="0"/>
    </font>
    <font>
      <i/>
      <sz val="8"/>
      <color theme="1"/>
      <name val="Paks RomanHU"/>
      <family val="0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1"/>
      <color theme="1"/>
      <name val="Paks RomanHU"/>
      <family val="0"/>
    </font>
    <font>
      <i/>
      <sz val="9"/>
      <color theme="1"/>
      <name val="Paks RomanHU"/>
      <family val="0"/>
    </font>
    <font>
      <b/>
      <sz val="12"/>
      <color theme="1"/>
      <name val="Paks RomanHU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medium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>
        <color indexed="63"/>
      </bottom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20" borderId="1" applyNumberFormat="0" applyAlignment="0" applyProtection="0"/>
    <xf numFmtId="0" fontId="90" fillId="0" borderId="0" applyNumberFormat="0" applyFill="0" applyBorder="0" applyAlignment="0" applyProtection="0"/>
    <xf numFmtId="0" fontId="91" fillId="0" borderId="2" applyNumberFormat="0" applyFill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3" fillId="0" borderId="0" applyNumberFormat="0" applyFill="0" applyBorder="0" applyAlignment="0" applyProtection="0"/>
    <xf numFmtId="0" fontId="9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6" applyNumberFormat="0" applyFill="0" applyAlignment="0" applyProtection="0"/>
    <xf numFmtId="0" fontId="0" fillId="22" borderId="7" applyNumberFormat="0" applyFont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98" fillId="29" borderId="0" applyNumberFormat="0" applyBorder="0" applyAlignment="0" applyProtection="0"/>
    <xf numFmtId="0" fontId="99" fillId="30" borderId="8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7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87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0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31" borderId="0" applyNumberFormat="0" applyBorder="0" applyAlignment="0" applyProtection="0"/>
    <xf numFmtId="0" fontId="104" fillId="32" borderId="0" applyNumberFormat="0" applyBorder="0" applyAlignment="0" applyProtection="0"/>
    <xf numFmtId="0" fontId="105" fillId="30" borderId="1" applyNumberFormat="0" applyAlignment="0" applyProtection="0"/>
    <xf numFmtId="9" fontId="0" fillId="0" borderId="0" applyFont="0" applyFill="0" applyBorder="0" applyAlignment="0" applyProtection="0"/>
  </cellStyleXfs>
  <cellXfs count="1132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166" fontId="0" fillId="0" borderId="0" xfId="0" applyNumberFormat="1" applyFill="1" applyAlignment="1" applyProtection="1">
      <alignment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63" applyFont="1" applyFill="1">
      <alignment/>
      <protection/>
    </xf>
    <xf numFmtId="166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Alignment="1">
      <alignment horizontal="center" wrapText="1"/>
    </xf>
    <xf numFmtId="0" fontId="2" fillId="0" borderId="0" xfId="63" applyFont="1" applyFill="1" applyProtection="1">
      <alignment/>
      <protection/>
    </xf>
    <xf numFmtId="0" fontId="2" fillId="0" borderId="0" xfId="63" applyFont="1" applyFill="1" applyAlignment="1" applyProtection="1">
      <alignment horizontal="right" vertical="center" indent="1"/>
      <protection/>
    </xf>
    <xf numFmtId="0" fontId="2" fillId="0" borderId="0" xfId="63" applyFill="1" applyProtection="1">
      <alignment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0" fontId="13" fillId="0" borderId="0" xfId="63" applyFont="1" applyFill="1" applyProtection="1">
      <alignment/>
      <protection/>
    </xf>
    <xf numFmtId="0" fontId="14" fillId="0" borderId="12" xfId="0" applyFont="1" applyFill="1" applyBorder="1" applyAlignment="1" applyProtection="1">
      <alignment horizontal="right" vertical="center"/>
      <protection/>
    </xf>
    <xf numFmtId="0" fontId="9" fillId="0" borderId="11" xfId="63" applyFont="1" applyFill="1" applyBorder="1" applyAlignment="1" applyProtection="1">
      <alignment horizontal="center" vertical="center" wrapText="1"/>
      <protection/>
    </xf>
    <xf numFmtId="0" fontId="9" fillId="0" borderId="13" xfId="63" applyFont="1" applyFill="1" applyBorder="1" applyAlignment="1" applyProtection="1">
      <alignment horizontal="center" vertical="center" wrapText="1"/>
      <protection/>
    </xf>
    <xf numFmtId="0" fontId="9" fillId="0" borderId="14" xfId="63" applyFont="1" applyFill="1" applyBorder="1" applyAlignment="1" applyProtection="1">
      <alignment horizontal="center" vertical="center" wrapText="1"/>
      <protection/>
    </xf>
    <xf numFmtId="0" fontId="13" fillId="0" borderId="0" xfId="63" applyFont="1" applyFill="1" applyProtection="1">
      <alignment/>
      <protection/>
    </xf>
    <xf numFmtId="0" fontId="13" fillId="0" borderId="0" xfId="63" applyFont="1" applyFill="1" applyAlignment="1" applyProtection="1">
      <alignment/>
      <protection/>
    </xf>
    <xf numFmtId="0" fontId="9" fillId="0" borderId="0" xfId="63" applyFont="1" applyFill="1" applyProtection="1">
      <alignment/>
      <protection/>
    </xf>
    <xf numFmtId="0" fontId="13" fillId="0" borderId="0" xfId="63" applyFont="1" applyFill="1" applyAlignment="1" applyProtection="1">
      <alignment horizontal="right" vertical="center" indent="1"/>
      <protection/>
    </xf>
    <xf numFmtId="166" fontId="2" fillId="0" borderId="0" xfId="0" applyNumberFormat="1" applyFont="1" applyFill="1" applyAlignment="1" applyProtection="1">
      <alignment vertical="center" wrapText="1"/>
      <protection/>
    </xf>
    <xf numFmtId="166" fontId="2" fillId="0" borderId="0" xfId="0" applyNumberFormat="1" applyFont="1" applyFill="1" applyAlignment="1" applyProtection="1">
      <alignment horizontal="center" vertical="center" wrapText="1"/>
      <protection/>
    </xf>
    <xf numFmtId="166" fontId="3" fillId="0" borderId="15" xfId="0" applyNumberFormat="1" applyFont="1" applyFill="1" applyBorder="1" applyAlignment="1" applyProtection="1">
      <alignment horizontal="center" vertical="center" wrapText="1"/>
      <protection/>
    </xf>
    <xf numFmtId="166" fontId="3" fillId="0" borderId="11" xfId="0" applyNumberFormat="1" applyFont="1" applyFill="1" applyBorder="1" applyAlignment="1" applyProtection="1">
      <alignment horizontal="center" vertical="center" wrapText="1"/>
      <protection/>
    </xf>
    <xf numFmtId="166" fontId="3" fillId="0" borderId="16" xfId="0" applyNumberFormat="1" applyFont="1" applyFill="1" applyBorder="1" applyAlignment="1" applyProtection="1">
      <alignment horizontal="center" vertical="center" wrapText="1"/>
      <protection/>
    </xf>
    <xf numFmtId="166" fontId="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6" fontId="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6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0" fontId="2" fillId="0" borderId="0" xfId="63" applyFont="1" applyFill="1">
      <alignment/>
      <protection/>
    </xf>
    <xf numFmtId="0" fontId="3" fillId="0" borderId="0" xfId="63" applyFont="1" applyFill="1">
      <alignment/>
      <protection/>
    </xf>
    <xf numFmtId="166" fontId="2" fillId="0" borderId="18" xfId="0" applyNumberFormat="1" applyFont="1" applyFill="1" applyBorder="1" applyAlignment="1" applyProtection="1">
      <alignment vertical="center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20" xfId="0" applyNumberFormat="1" applyFont="1" applyFill="1" applyBorder="1" applyAlignment="1" applyProtection="1">
      <alignment vertical="center" wrapText="1"/>
      <protection locked="0"/>
    </xf>
    <xf numFmtId="49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166" fontId="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6" fontId="10" fillId="0" borderId="0" xfId="0" applyNumberFormat="1" applyFont="1" applyFill="1" applyAlignment="1" applyProtection="1">
      <alignment horizontal="right"/>
      <protection/>
    </xf>
    <xf numFmtId="166" fontId="3" fillId="0" borderId="0" xfId="0" applyNumberFormat="1" applyFont="1" applyFill="1" applyAlignment="1" applyProtection="1">
      <alignment vertical="center"/>
      <protection/>
    </xf>
    <xf numFmtId="166" fontId="3" fillId="0" borderId="22" xfId="0" applyNumberFormat="1" applyFont="1" applyFill="1" applyBorder="1" applyAlignment="1" applyProtection="1">
      <alignment horizontal="center" vertical="center"/>
      <protection/>
    </xf>
    <xf numFmtId="166" fontId="3" fillId="0" borderId="21" xfId="0" applyNumberFormat="1" applyFont="1" applyFill="1" applyBorder="1" applyAlignment="1" applyProtection="1">
      <alignment horizontal="center" vertical="center" wrapText="1"/>
      <protection/>
    </xf>
    <xf numFmtId="166" fontId="3" fillId="0" borderId="0" xfId="0" applyNumberFormat="1" applyFont="1" applyFill="1" applyAlignment="1" applyProtection="1">
      <alignment horizontal="center" vertical="center"/>
      <protection/>
    </xf>
    <xf numFmtId="166" fontId="3" fillId="0" borderId="23" xfId="0" applyNumberFormat="1" applyFont="1" applyFill="1" applyBorder="1" applyAlignment="1" applyProtection="1">
      <alignment horizontal="center" vertical="center" wrapText="1"/>
      <protection/>
    </xf>
    <xf numFmtId="166" fontId="3" fillId="0" borderId="24" xfId="0" applyNumberFormat="1" applyFont="1" applyFill="1" applyBorder="1" applyAlignment="1" applyProtection="1">
      <alignment horizontal="center" vertical="center" wrapText="1"/>
      <protection/>
    </xf>
    <xf numFmtId="166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6" xfId="0" applyNumberFormat="1" applyFont="1" applyFill="1" applyBorder="1" applyAlignment="1" applyProtection="1">
      <alignment vertical="center" wrapText="1"/>
      <protection/>
    </xf>
    <xf numFmtId="166" fontId="2" fillId="0" borderId="15" xfId="0" applyNumberFormat="1" applyFont="1" applyFill="1" applyBorder="1" applyAlignment="1" applyProtection="1">
      <alignment vertical="center" wrapText="1"/>
      <protection/>
    </xf>
    <xf numFmtId="166" fontId="2" fillId="0" borderId="10" xfId="0" applyNumberFormat="1" applyFont="1" applyFill="1" applyBorder="1" applyAlignment="1" applyProtection="1">
      <alignment vertical="center" wrapText="1"/>
      <protection/>
    </xf>
    <xf numFmtId="166" fontId="2" fillId="0" borderId="11" xfId="0" applyNumberFormat="1" applyFont="1" applyFill="1" applyBorder="1" applyAlignment="1" applyProtection="1">
      <alignment vertical="center" wrapText="1"/>
      <protection/>
    </xf>
    <xf numFmtId="166" fontId="3" fillId="0" borderId="26" xfId="0" applyNumberFormat="1" applyFont="1" applyFill="1" applyBorder="1" applyAlignment="1" applyProtection="1">
      <alignment horizontal="center" vertical="center" wrapText="1"/>
      <protection/>
    </xf>
    <xf numFmtId="166" fontId="2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27" xfId="0" applyNumberFormat="1" applyFont="1" applyFill="1" applyBorder="1" applyAlignment="1" applyProtection="1">
      <alignment vertical="center" wrapText="1"/>
      <protection locked="0"/>
    </xf>
    <xf numFmtId="166" fontId="2" fillId="0" borderId="26" xfId="0" applyNumberFormat="1" applyFont="1" applyFill="1" applyBorder="1" applyAlignment="1" applyProtection="1">
      <alignment vertical="center" wrapText="1"/>
      <protection locked="0"/>
    </xf>
    <xf numFmtId="166" fontId="2" fillId="0" borderId="19" xfId="0" applyNumberFormat="1" applyFont="1" applyFill="1" applyBorder="1" applyAlignment="1" applyProtection="1">
      <alignment vertical="center" wrapText="1"/>
      <protection locked="0"/>
    </xf>
    <xf numFmtId="166" fontId="2" fillId="0" borderId="27" xfId="0" applyNumberFormat="1" applyFont="1" applyFill="1" applyBorder="1" applyAlignment="1" applyProtection="1">
      <alignment vertical="center" wrapText="1"/>
      <protection/>
    </xf>
    <xf numFmtId="166" fontId="3" fillId="0" borderId="28" xfId="0" applyNumberFormat="1" applyFont="1" applyFill="1" applyBorder="1" applyAlignment="1" applyProtection="1">
      <alignment horizontal="center" vertical="center" wrapText="1"/>
      <protection/>
    </xf>
    <xf numFmtId="166" fontId="2" fillId="0" borderId="29" xfId="0" applyNumberFormat="1" applyFont="1" applyFill="1" applyBorder="1" applyAlignment="1" applyProtection="1">
      <alignment horizontal="left" vertical="center" wrapText="1" indent="1"/>
      <protection locked="0"/>
    </xf>
    <xf numFmtId="166" fontId="2" fillId="0" borderId="29" xfId="0" applyNumberFormat="1" applyFont="1" applyFill="1" applyBorder="1" applyAlignment="1" applyProtection="1">
      <alignment vertical="center" wrapText="1"/>
      <protection locked="0"/>
    </xf>
    <xf numFmtId="166" fontId="2" fillId="0" borderId="28" xfId="0" applyNumberFormat="1" applyFont="1" applyFill="1" applyBorder="1" applyAlignment="1" applyProtection="1">
      <alignment vertical="center" wrapText="1"/>
      <protection locked="0"/>
    </xf>
    <xf numFmtId="166" fontId="2" fillId="0" borderId="30" xfId="0" applyNumberFormat="1" applyFont="1" applyFill="1" applyBorder="1" applyAlignment="1" applyProtection="1">
      <alignment vertical="center" wrapText="1"/>
      <protection locked="0"/>
    </xf>
    <xf numFmtId="166" fontId="2" fillId="0" borderId="29" xfId="0" applyNumberFormat="1" applyFont="1" applyFill="1" applyBorder="1" applyAlignment="1" applyProtection="1">
      <alignment vertical="center" wrapText="1"/>
      <protection/>
    </xf>
    <xf numFmtId="166" fontId="3" fillId="0" borderId="31" xfId="0" applyNumberFormat="1" applyFont="1" applyFill="1" applyBorder="1" applyAlignment="1" applyProtection="1">
      <alignment horizontal="center" vertical="center" wrapText="1"/>
      <protection/>
    </xf>
    <xf numFmtId="166" fontId="2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25" xfId="0" applyNumberFormat="1" applyFont="1" applyFill="1" applyBorder="1" applyAlignment="1" applyProtection="1">
      <alignment vertical="center" wrapText="1"/>
      <protection locked="0"/>
    </xf>
    <xf numFmtId="166" fontId="2" fillId="0" borderId="31" xfId="0" applyNumberFormat="1" applyFont="1" applyFill="1" applyBorder="1" applyAlignment="1" applyProtection="1">
      <alignment vertical="center" wrapText="1"/>
      <protection locked="0"/>
    </xf>
    <xf numFmtId="166" fontId="2" fillId="0" borderId="34" xfId="0" applyNumberFormat="1" applyFont="1" applyFill="1" applyBorder="1" applyAlignment="1" applyProtection="1">
      <alignment vertical="center" wrapText="1"/>
      <protection locked="0"/>
    </xf>
    <xf numFmtId="166" fontId="2" fillId="0" borderId="35" xfId="0" applyNumberFormat="1" applyFont="1" applyFill="1" applyBorder="1" applyAlignment="1" applyProtection="1">
      <alignment vertical="center" wrapText="1"/>
      <protection locked="0"/>
    </xf>
    <xf numFmtId="166" fontId="2" fillId="0" borderId="25" xfId="0" applyNumberFormat="1" applyFont="1" applyFill="1" applyBorder="1" applyAlignment="1" applyProtection="1">
      <alignment vertical="center" wrapText="1"/>
      <protection/>
    </xf>
    <xf numFmtId="166" fontId="2" fillId="33" borderId="24" xfId="0" applyNumberFormat="1" applyFont="1" applyFill="1" applyBorder="1" applyAlignment="1" applyProtection="1">
      <alignment horizontal="left" vertical="center" wrapText="1" indent="2"/>
      <protection/>
    </xf>
    <xf numFmtId="0" fontId="2" fillId="0" borderId="0" xfId="0" applyFont="1" applyFill="1" applyAlignment="1">
      <alignment horizontal="center" vertical="center" wrapText="1"/>
    </xf>
    <xf numFmtId="166" fontId="15" fillId="0" borderId="0" xfId="0" applyNumberFormat="1" applyFont="1" applyFill="1" applyAlignment="1">
      <alignment horizontal="center" vertical="center" wrapText="1"/>
    </xf>
    <xf numFmtId="166" fontId="15" fillId="0" borderId="0" xfId="0" applyNumberFormat="1" applyFont="1" applyFill="1" applyAlignment="1">
      <alignment vertical="center" wrapText="1"/>
    </xf>
    <xf numFmtId="166" fontId="10" fillId="0" borderId="0" xfId="0" applyNumberFormat="1" applyFont="1" applyFill="1" applyAlignment="1">
      <alignment horizontal="right" vertical="center"/>
    </xf>
    <xf numFmtId="0" fontId="3" fillId="0" borderId="1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 applyProtection="1">
      <alignment horizontal="left" vertical="center" wrapText="1" indent="1"/>
      <protection/>
    </xf>
    <xf numFmtId="166" fontId="2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6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 applyProtection="1">
      <alignment horizontal="left" vertical="center" wrapText="1" indent="1"/>
      <protection/>
    </xf>
    <xf numFmtId="166" fontId="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8" xfId="0" applyFont="1" applyFill="1" applyBorder="1" applyAlignment="1" applyProtection="1">
      <alignment horizontal="left" vertical="center" wrapText="1" indent="8"/>
      <protection/>
    </xf>
    <xf numFmtId="0" fontId="2" fillId="0" borderId="39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0" fontId="2" fillId="0" borderId="28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 applyProtection="1">
      <alignment vertical="center" wrapText="1"/>
      <protection locked="0"/>
    </xf>
    <xf numFmtId="166" fontId="2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 applyProtection="1">
      <alignment vertical="center" wrapText="1"/>
      <protection/>
    </xf>
    <xf numFmtId="166" fontId="3" fillId="0" borderId="41" xfId="0" applyNumberFormat="1" applyFont="1" applyFill="1" applyBorder="1" applyAlignment="1" applyProtection="1">
      <alignment vertical="center" wrapText="1"/>
      <protection/>
    </xf>
    <xf numFmtId="166" fontId="3" fillId="0" borderId="42" xfId="0" applyNumberFormat="1" applyFont="1" applyFill="1" applyBorder="1" applyAlignment="1" applyProtection="1">
      <alignment vertical="center" wrapText="1"/>
      <protection/>
    </xf>
    <xf numFmtId="166" fontId="2" fillId="0" borderId="0" xfId="0" applyNumberFormat="1" applyFont="1" applyFill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8" fillId="0" borderId="15" xfId="63" applyFont="1" applyFill="1" applyBorder="1" applyAlignment="1" applyProtection="1">
      <alignment horizontal="left" vertical="center" wrapText="1" indent="1"/>
      <protection/>
    </xf>
    <xf numFmtId="166" fontId="18" fillId="0" borderId="11" xfId="63" applyNumberFormat="1" applyFont="1" applyFill="1" applyBorder="1" applyAlignment="1" applyProtection="1">
      <alignment horizontal="right" vertical="center" wrapText="1" indent="1"/>
      <protection/>
    </xf>
    <xf numFmtId="166" fontId="17" fillId="0" borderId="17" xfId="63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6" fontId="17" fillId="33" borderId="19" xfId="63" applyNumberFormat="1" applyFont="1" applyFill="1" applyBorder="1" applyAlignment="1" applyProtection="1">
      <alignment horizontal="right" vertical="center" wrapText="1" indent="1"/>
      <protection/>
    </xf>
    <xf numFmtId="166" fontId="17" fillId="33" borderId="30" xfId="63" applyNumberFormat="1" applyFont="1" applyFill="1" applyBorder="1" applyAlignment="1" applyProtection="1">
      <alignment horizontal="right" vertical="center" wrapText="1" indent="1"/>
      <protection/>
    </xf>
    <xf numFmtId="0" fontId="18" fillId="0" borderId="15" xfId="63" applyFont="1" applyFill="1" applyBorder="1" applyAlignment="1" applyProtection="1">
      <alignment horizontal="center" vertical="center" wrapText="1"/>
      <protection/>
    </xf>
    <xf numFmtId="49" fontId="17" fillId="0" borderId="43" xfId="63" applyNumberFormat="1" applyFont="1" applyFill="1" applyBorder="1" applyAlignment="1" applyProtection="1">
      <alignment horizontal="center" vertical="center" wrapText="1"/>
      <protection/>
    </xf>
    <xf numFmtId="49" fontId="17" fillId="0" borderId="26" xfId="63" applyNumberFormat="1" applyFont="1" applyFill="1" applyBorder="1" applyAlignment="1" applyProtection="1">
      <alignment horizontal="center" vertical="center" wrapText="1"/>
      <protection/>
    </xf>
    <xf numFmtId="49" fontId="17" fillId="0" borderId="28" xfId="63" applyNumberFormat="1" applyFont="1" applyFill="1" applyBorder="1" applyAlignment="1" applyProtection="1">
      <alignment horizontal="center" vertical="center" wrapText="1"/>
      <protection/>
    </xf>
    <xf numFmtId="166" fontId="17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6" fontId="17" fillId="0" borderId="17" xfId="63" applyNumberFormat="1" applyFont="1" applyFill="1" applyBorder="1" applyAlignment="1" applyProtection="1">
      <alignment horizontal="right" vertical="center" wrapText="1" indent="1"/>
      <protection/>
    </xf>
    <xf numFmtId="0" fontId="18" fillId="0" borderId="15" xfId="0" applyFont="1" applyBorder="1" applyAlignment="1" applyProtection="1">
      <alignment horizontal="center" wrapText="1"/>
      <protection/>
    </xf>
    <xf numFmtId="0" fontId="17" fillId="0" borderId="43" xfId="0" applyFont="1" applyBorder="1" applyAlignment="1" applyProtection="1">
      <alignment horizontal="center" wrapText="1"/>
      <protection/>
    </xf>
    <xf numFmtId="0" fontId="17" fillId="0" borderId="26" xfId="0" applyFont="1" applyBorder="1" applyAlignment="1" applyProtection="1">
      <alignment horizontal="center" wrapText="1"/>
      <protection/>
    </xf>
    <xf numFmtId="0" fontId="17" fillId="0" borderId="28" xfId="0" applyFont="1" applyBorder="1" applyAlignment="1" applyProtection="1">
      <alignment horizontal="center" wrapText="1"/>
      <protection/>
    </xf>
    <xf numFmtId="166" fontId="18" fillId="0" borderId="11" xfId="6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44" xfId="0" applyFont="1" applyBorder="1" applyAlignment="1" applyProtection="1">
      <alignment horizont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166" fontId="18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0" fontId="18" fillId="0" borderId="23" xfId="0" applyFont="1" applyFill="1" applyBorder="1" applyAlignment="1" applyProtection="1">
      <alignment vertical="center" shrinkToFit="1"/>
      <protection/>
    </xf>
    <xf numFmtId="0" fontId="18" fillId="0" borderId="45" xfId="0" applyFont="1" applyFill="1" applyBorder="1" applyAlignment="1" applyProtection="1">
      <alignment vertical="center" shrinkToFit="1"/>
      <protection/>
    </xf>
    <xf numFmtId="0" fontId="18" fillId="0" borderId="13" xfId="63" applyFont="1" applyFill="1" applyBorder="1" applyAlignment="1" applyProtection="1">
      <alignment horizontal="center" vertical="center" wrapText="1"/>
      <protection/>
    </xf>
    <xf numFmtId="166" fontId="18" fillId="0" borderId="14" xfId="63" applyNumberFormat="1" applyFont="1" applyFill="1" applyBorder="1" applyAlignment="1" applyProtection="1">
      <alignment horizontal="right" vertical="center" wrapText="1" indent="1"/>
      <protection/>
    </xf>
    <xf numFmtId="49" fontId="17" fillId="0" borderId="36" xfId="63" applyNumberFormat="1" applyFont="1" applyFill="1" applyBorder="1" applyAlignment="1" applyProtection="1">
      <alignment horizontal="center" vertical="center" wrapText="1"/>
      <protection/>
    </xf>
    <xf numFmtId="49" fontId="17" fillId="0" borderId="31" xfId="63" applyNumberFormat="1" applyFont="1" applyFill="1" applyBorder="1" applyAlignment="1" applyProtection="1">
      <alignment horizontal="center" vertical="center" wrapText="1"/>
      <protection/>
    </xf>
    <xf numFmtId="49" fontId="17" fillId="0" borderId="46" xfId="63" applyNumberFormat="1" applyFont="1" applyFill="1" applyBorder="1" applyAlignment="1" applyProtection="1">
      <alignment horizontal="center" vertical="center" wrapText="1"/>
      <protection/>
    </xf>
    <xf numFmtId="166" fontId="17" fillId="0" borderId="47" xfId="63" applyNumberFormat="1" applyFont="1" applyFill="1" applyBorder="1" applyAlignment="1" applyProtection="1">
      <alignment horizontal="right" vertical="center" wrapText="1" indent="1"/>
      <protection locked="0"/>
    </xf>
    <xf numFmtId="166" fontId="18" fillId="0" borderId="11" xfId="0" applyNumberFormat="1" applyFont="1" applyBorder="1" applyAlignment="1" applyProtection="1">
      <alignment horizontal="right" vertical="center" wrapText="1" indent="1"/>
      <protection/>
    </xf>
    <xf numFmtId="166" fontId="18" fillId="0" borderId="11" xfId="0" applyNumberFormat="1" applyFont="1" applyBorder="1" applyAlignment="1" applyProtection="1" quotePrefix="1">
      <alignment horizontal="right" vertical="center" wrapText="1" indent="1"/>
      <protection/>
    </xf>
    <xf numFmtId="0" fontId="18" fillId="0" borderId="44" xfId="0" applyFont="1" applyBorder="1" applyAlignment="1" applyProtection="1">
      <alignment horizontal="center" vertical="center" wrapTex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8" fillId="0" borderId="15" xfId="0" applyFont="1" applyFill="1" applyBorder="1" applyAlignment="1" applyProtection="1">
      <alignment horizontal="left" vertical="center"/>
      <protection/>
    </xf>
    <xf numFmtId="0" fontId="18" fillId="0" borderId="48" xfId="0" applyFont="1" applyFill="1" applyBorder="1" applyAlignment="1" applyProtection="1">
      <alignment vertical="center" wrapText="1"/>
      <protection/>
    </xf>
    <xf numFmtId="3" fontId="1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0" applyFont="1" applyBorder="1" applyAlignment="1" applyProtection="1">
      <alignment horizontal="left" wrapText="1"/>
      <protection/>
    </xf>
    <xf numFmtId="166" fontId="16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63" applyFont="1" applyFill="1" applyBorder="1" applyAlignment="1" applyProtection="1">
      <alignment horizontal="left" vertical="center" wrapText="1"/>
      <protection/>
    </xf>
    <xf numFmtId="0" fontId="16" fillId="0" borderId="18" xfId="63" applyFont="1" applyFill="1" applyBorder="1" applyAlignment="1" applyProtection="1">
      <alignment horizontal="left" wrapText="1"/>
      <protection/>
    </xf>
    <xf numFmtId="0" fontId="16" fillId="0" borderId="20" xfId="63" applyFont="1" applyFill="1" applyBorder="1" applyAlignment="1" applyProtection="1">
      <alignment horizontal="left" vertical="center" wrapText="1"/>
      <protection/>
    </xf>
    <xf numFmtId="0" fontId="16" fillId="0" borderId="40" xfId="63" applyFont="1" applyFill="1" applyBorder="1" applyAlignment="1" applyProtection="1">
      <alignment horizontal="left" vertical="center" wrapText="1"/>
      <protection/>
    </xf>
    <xf numFmtId="0" fontId="16" fillId="0" borderId="39" xfId="63" applyFont="1" applyFill="1" applyBorder="1" applyAlignment="1" applyProtection="1">
      <alignment horizontal="left" vertical="center" wrapText="1"/>
      <protection/>
    </xf>
    <xf numFmtId="0" fontId="16" fillId="0" borderId="39" xfId="0" applyFont="1" applyBorder="1" applyAlignment="1" applyProtection="1">
      <alignment horizontal="left" wrapText="1"/>
      <protection/>
    </xf>
    <xf numFmtId="166" fontId="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vertical="center" shrinkToFit="1"/>
      <protection/>
    </xf>
    <xf numFmtId="0" fontId="18" fillId="0" borderId="50" xfId="0" applyFont="1" applyFill="1" applyBorder="1" applyAlignment="1" applyProtection="1">
      <alignment vertical="center" shrinkToFit="1"/>
      <protection/>
    </xf>
    <xf numFmtId="166" fontId="18" fillId="0" borderId="10" xfId="63" applyNumberFormat="1" applyFont="1" applyFill="1" applyBorder="1" applyAlignment="1" applyProtection="1">
      <alignment horizontal="right" vertical="center" wrapText="1" indent="1"/>
      <protection/>
    </xf>
    <xf numFmtId="0" fontId="19" fillId="0" borderId="10" xfId="63" applyFont="1" applyFill="1" applyBorder="1" applyAlignment="1" applyProtection="1">
      <alignment horizontal="left" vertical="center" wrapText="1" indent="1"/>
      <protection/>
    </xf>
    <xf numFmtId="0" fontId="16" fillId="0" borderId="18" xfId="0" applyFont="1" applyBorder="1" applyAlignment="1">
      <alignment horizontal="left" vertical="top" wrapText="1"/>
    </xf>
    <xf numFmtId="0" fontId="19" fillId="0" borderId="10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 applyProtection="1">
      <alignment horizontal="left" wrapText="1"/>
      <protection/>
    </xf>
    <xf numFmtId="0" fontId="19" fillId="0" borderId="10" xfId="63" applyFont="1" applyFill="1" applyBorder="1" applyAlignment="1" applyProtection="1">
      <alignment horizontal="left" vertical="center" wrapText="1"/>
      <protection/>
    </xf>
    <xf numFmtId="0" fontId="16" fillId="0" borderId="20" xfId="0" applyFont="1" applyBorder="1" applyAlignment="1" applyProtection="1">
      <alignment wrapText="1"/>
      <protection/>
    </xf>
    <xf numFmtId="0" fontId="19" fillId="0" borderId="10" xfId="0" applyFont="1" applyBorder="1" applyAlignment="1" applyProtection="1">
      <alignment wrapText="1"/>
      <protection/>
    </xf>
    <xf numFmtId="0" fontId="19" fillId="0" borderId="41" xfId="0" applyFont="1" applyBorder="1" applyAlignment="1" applyProtection="1">
      <alignment wrapText="1"/>
      <protection/>
    </xf>
    <xf numFmtId="0" fontId="19" fillId="0" borderId="0" xfId="0" applyFont="1" applyFill="1" applyBorder="1" applyAlignment="1" applyProtection="1">
      <alignment horizontal="left" vertical="center" shrinkToFit="1"/>
      <protection/>
    </xf>
    <xf numFmtId="0" fontId="19" fillId="0" borderId="45" xfId="0" applyFont="1" applyFill="1" applyBorder="1" applyAlignment="1" applyProtection="1">
      <alignment vertical="center" shrinkToFit="1"/>
      <protection/>
    </xf>
    <xf numFmtId="0" fontId="19" fillId="0" borderId="51" xfId="63" applyFont="1" applyFill="1" applyBorder="1" applyAlignment="1" applyProtection="1">
      <alignment vertical="center" shrinkToFit="1"/>
      <protection/>
    </xf>
    <xf numFmtId="0" fontId="16" fillId="0" borderId="52" xfId="63" applyFont="1" applyFill="1" applyBorder="1" applyAlignment="1" applyProtection="1">
      <alignment horizontal="left" vertical="center" wrapText="1"/>
      <protection/>
    </xf>
    <xf numFmtId="0" fontId="16" fillId="0" borderId="38" xfId="63" applyFont="1" applyFill="1" applyBorder="1" applyAlignment="1" applyProtection="1">
      <alignment horizontal="left" vertical="center" wrapText="1"/>
      <protection/>
    </xf>
    <xf numFmtId="0" fontId="16" fillId="0" borderId="0" xfId="63" applyFont="1" applyFill="1" applyBorder="1" applyAlignment="1" applyProtection="1">
      <alignment horizontal="left" vertical="center" wrapText="1"/>
      <protection/>
    </xf>
    <xf numFmtId="0" fontId="19" fillId="0" borderId="10" xfId="63" applyFont="1" applyFill="1" applyBorder="1" applyAlignment="1" applyProtection="1">
      <alignment vertical="center" wrapText="1"/>
      <protection/>
    </xf>
    <xf numFmtId="0" fontId="16" fillId="0" borderId="20" xfId="0" applyFont="1" applyBorder="1" applyAlignment="1" applyProtection="1">
      <alignment horizontal="left" vertical="center" wrapText="1"/>
      <protection/>
    </xf>
    <xf numFmtId="0" fontId="16" fillId="0" borderId="18" xfId="0" applyFont="1" applyBorder="1" applyAlignment="1" applyProtection="1">
      <alignment horizontal="left" vertical="center" wrapText="1"/>
      <protection/>
    </xf>
    <xf numFmtId="0" fontId="16" fillId="0" borderId="34" xfId="63" applyFont="1" applyFill="1" applyBorder="1" applyAlignment="1" applyProtection="1">
      <alignment horizontal="left" vertical="center" wrapText="1"/>
      <protection/>
    </xf>
    <xf numFmtId="0" fontId="19" fillId="0" borderId="41" xfId="0" applyFont="1" applyBorder="1" applyAlignment="1" applyProtection="1">
      <alignment horizontal="left" vertical="center" shrinkToFit="1"/>
      <protection/>
    </xf>
    <xf numFmtId="0" fontId="22" fillId="0" borderId="10" xfId="63" applyFont="1" applyFill="1" applyBorder="1" applyAlignment="1" applyProtection="1">
      <alignment horizontal="center" vertical="center" wrapText="1"/>
      <protection/>
    </xf>
    <xf numFmtId="0" fontId="22" fillId="0" borderId="51" xfId="63" applyFont="1" applyFill="1" applyBorder="1" applyAlignment="1" applyProtection="1">
      <alignment horizontal="center" vertical="center" wrapText="1"/>
      <protection/>
    </xf>
    <xf numFmtId="0" fontId="2" fillId="0" borderId="13" xfId="63" applyFont="1" applyFill="1" applyBorder="1" applyAlignment="1" applyProtection="1">
      <alignment horizontal="center" vertical="center" wrapText="1"/>
      <protection/>
    </xf>
    <xf numFmtId="0" fontId="2" fillId="0" borderId="51" xfId="63" applyFont="1" applyFill="1" applyBorder="1" applyAlignment="1" applyProtection="1">
      <alignment horizontal="center" vertical="center" wrapText="1"/>
      <protection/>
    </xf>
    <xf numFmtId="0" fontId="2" fillId="0" borderId="14" xfId="63" applyFont="1" applyFill="1" applyBorder="1" applyAlignment="1" applyProtection="1">
      <alignment horizontal="center" vertical="center" wrapText="1"/>
      <protection/>
    </xf>
    <xf numFmtId="0" fontId="8" fillId="0" borderId="10" xfId="63" applyFont="1" applyFill="1" applyBorder="1" applyAlignment="1" applyProtection="1">
      <alignment horizontal="center" vertical="center" wrapText="1"/>
      <protection/>
    </xf>
    <xf numFmtId="0" fontId="8" fillId="0" borderId="11" xfId="63" applyFont="1" applyFill="1" applyBorder="1" applyAlignment="1" applyProtection="1">
      <alignment horizontal="center" vertical="center" wrapText="1"/>
      <protection/>
    </xf>
    <xf numFmtId="0" fontId="8" fillId="0" borderId="15" xfId="63" applyFont="1" applyFill="1" applyBorder="1" applyAlignment="1" applyProtection="1">
      <alignment horizontal="center" vertical="center" wrapText="1"/>
      <protection/>
    </xf>
    <xf numFmtId="0" fontId="1" fillId="0" borderId="13" xfId="63" applyFont="1" applyFill="1" applyBorder="1" applyAlignment="1" applyProtection="1">
      <alignment horizontal="center" vertical="center" wrapText="1"/>
      <protection/>
    </xf>
    <xf numFmtId="0" fontId="1" fillId="0" borderId="51" xfId="63" applyFont="1" applyFill="1" applyBorder="1" applyAlignment="1" applyProtection="1">
      <alignment horizontal="center" vertical="center" wrapText="1"/>
      <protection/>
    </xf>
    <xf numFmtId="0" fontId="1" fillId="0" borderId="14" xfId="63" applyFont="1" applyFill="1" applyBorder="1" applyAlignment="1" applyProtection="1">
      <alignment horizontal="center" vertical="center" wrapText="1"/>
      <protection/>
    </xf>
    <xf numFmtId="0" fontId="1" fillId="0" borderId="15" xfId="63" applyFont="1" applyFill="1" applyBorder="1" applyAlignment="1" applyProtection="1">
      <alignment horizontal="center" vertical="center" wrapText="1"/>
      <protection/>
    </xf>
    <xf numFmtId="0" fontId="3" fillId="0" borderId="15" xfId="63" applyFont="1" applyFill="1" applyBorder="1" applyAlignment="1" applyProtection="1">
      <alignment horizontal="center" vertical="center" wrapText="1"/>
      <protection/>
    </xf>
    <xf numFmtId="0" fontId="3" fillId="0" borderId="10" xfId="63" applyFont="1" applyFill="1" applyBorder="1" applyAlignment="1" applyProtection="1">
      <alignment horizontal="center" vertical="center" wrapText="1"/>
      <protection/>
    </xf>
    <xf numFmtId="0" fontId="3" fillId="0" borderId="11" xfId="63" applyFont="1" applyFill="1" applyBorder="1" applyAlignment="1" applyProtection="1">
      <alignment horizontal="center" vertical="center" wrapText="1"/>
      <protection/>
    </xf>
    <xf numFmtId="0" fontId="2" fillId="0" borderId="15" xfId="63" applyFont="1" applyFill="1" applyBorder="1" applyAlignment="1" applyProtection="1">
      <alignment horizontal="center" vertical="center" wrapText="1"/>
      <protection/>
    </xf>
    <xf numFmtId="0" fontId="2" fillId="0" borderId="10" xfId="63" applyFont="1" applyFill="1" applyBorder="1" applyAlignment="1" applyProtection="1">
      <alignment horizontal="center" vertical="center" wrapText="1"/>
      <protection/>
    </xf>
    <xf numFmtId="0" fontId="2" fillId="0" borderId="11" xfId="63" applyFont="1" applyFill="1" applyBorder="1" applyAlignment="1" applyProtection="1">
      <alignment horizontal="center" vertical="center" wrapText="1"/>
      <protection/>
    </xf>
    <xf numFmtId="164" fontId="23" fillId="0" borderId="39" xfId="62" applyNumberFormat="1" applyFont="1" applyBorder="1">
      <alignment/>
      <protection/>
    </xf>
    <xf numFmtId="166" fontId="9" fillId="0" borderId="0" xfId="63" applyNumberFormat="1" applyFont="1" applyAlignment="1">
      <alignment horizontal="center" vertical="center"/>
      <protection/>
    </xf>
    <xf numFmtId="0" fontId="13" fillId="0" borderId="0" xfId="63" applyFont="1">
      <alignment/>
      <protection/>
    </xf>
    <xf numFmtId="166" fontId="14" fillId="0" borderId="12" xfId="63" applyNumberFormat="1" applyFont="1" applyBorder="1" applyAlignment="1">
      <alignment horizontal="left" vertical="center"/>
      <protection/>
    </xf>
    <xf numFmtId="0" fontId="14" fillId="0" borderId="12" xfId="0" applyFont="1" applyBorder="1" applyAlignment="1">
      <alignment horizontal="right" vertical="center"/>
    </xf>
    <xf numFmtId="0" fontId="8" fillId="0" borderId="15" xfId="63" applyFont="1" applyBorder="1" applyAlignment="1">
      <alignment horizontal="center" vertical="center" wrapText="1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8" fillId="0" borderId="11" xfId="63" applyFont="1" applyBorder="1" applyAlignment="1">
      <alignment horizontal="center" vertical="center" wrapText="1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51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18" fillId="0" borderId="15" xfId="63" applyFont="1" applyBorder="1" applyAlignment="1">
      <alignment horizontal="left" vertical="center" wrapText="1" indent="1"/>
      <protection/>
    </xf>
    <xf numFmtId="0" fontId="19" fillId="0" borderId="10" xfId="63" applyFont="1" applyBorder="1" applyAlignment="1">
      <alignment horizontal="left" vertical="center" wrapText="1" indent="1"/>
      <protection/>
    </xf>
    <xf numFmtId="166" fontId="18" fillId="0" borderId="11" xfId="63" applyNumberFormat="1" applyFont="1" applyBorder="1" applyAlignment="1">
      <alignment horizontal="right" vertical="center" wrapText="1" indent="1"/>
      <protection/>
    </xf>
    <xf numFmtId="49" fontId="17" fillId="0" borderId="43" xfId="63" applyNumberFormat="1" applyFont="1" applyBorder="1" applyAlignment="1">
      <alignment horizontal="center" vertical="center" wrapText="1"/>
      <protection/>
    </xf>
    <xf numFmtId="0" fontId="16" fillId="0" borderId="39" xfId="0" applyFont="1" applyBorder="1" applyAlignment="1">
      <alignment horizontal="left" wrapText="1"/>
    </xf>
    <xf numFmtId="166" fontId="17" fillId="0" borderId="17" xfId="63" applyNumberFormat="1" applyFont="1" applyBorder="1" applyAlignment="1" applyProtection="1">
      <alignment horizontal="right" vertical="center" wrapText="1" indent="1"/>
      <protection locked="0"/>
    </xf>
    <xf numFmtId="49" fontId="17" fillId="0" borderId="26" xfId="63" applyNumberFormat="1" applyFont="1" applyBorder="1" applyAlignment="1">
      <alignment horizontal="center" vertical="center" wrapText="1"/>
      <protection/>
    </xf>
    <xf numFmtId="0" fontId="16" fillId="0" borderId="18" xfId="0" applyFont="1" applyBorder="1" applyAlignment="1">
      <alignment horizontal="left" wrapText="1"/>
    </xf>
    <xf numFmtId="166" fontId="17" fillId="33" borderId="19" xfId="63" applyNumberFormat="1" applyFont="1" applyFill="1" applyBorder="1" applyAlignment="1">
      <alignment horizontal="right" vertical="center" wrapText="1" indent="1"/>
      <protection/>
    </xf>
    <xf numFmtId="49" fontId="17" fillId="0" borderId="28" xfId="63" applyNumberFormat="1" applyFont="1" applyBorder="1" applyAlignment="1">
      <alignment horizontal="center" vertical="center" wrapText="1"/>
      <protection/>
    </xf>
    <xf numFmtId="166" fontId="17" fillId="33" borderId="30" xfId="63" applyNumberFormat="1" applyFont="1" applyFill="1" applyBorder="1" applyAlignment="1">
      <alignment horizontal="right" vertical="center" wrapText="1" indent="1"/>
      <protection/>
    </xf>
    <xf numFmtId="0" fontId="18" fillId="0" borderId="15" xfId="63" applyFont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wrapText="1"/>
    </xf>
    <xf numFmtId="0" fontId="19" fillId="0" borderId="10" xfId="63" applyFont="1" applyBorder="1" applyAlignment="1">
      <alignment horizontal="left" vertical="center" wrapText="1"/>
      <protection/>
    </xf>
    <xf numFmtId="166" fontId="17" fillId="0" borderId="17" xfId="63" applyNumberFormat="1" applyFont="1" applyBorder="1" applyAlignment="1">
      <alignment horizontal="right" vertical="center" wrapText="1" indent="1"/>
      <protection/>
    </xf>
    <xf numFmtId="0" fontId="18" fillId="0" borderId="15" xfId="0" applyFont="1" applyBorder="1" applyAlignment="1">
      <alignment horizontal="center" wrapText="1"/>
    </xf>
    <xf numFmtId="0" fontId="16" fillId="0" borderId="20" xfId="0" applyFont="1" applyBorder="1" applyAlignment="1">
      <alignment wrapText="1"/>
    </xf>
    <xf numFmtId="0" fontId="17" fillId="0" borderId="43" xfId="0" applyFont="1" applyBorder="1" applyAlignment="1">
      <alignment horizontal="center" wrapText="1"/>
    </xf>
    <xf numFmtId="0" fontId="17" fillId="0" borderId="26" xfId="0" applyFont="1" applyBorder="1" applyAlignment="1">
      <alignment horizontal="center" wrapText="1"/>
    </xf>
    <xf numFmtId="0" fontId="17" fillId="0" borderId="28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8" fillId="0" borderId="44" xfId="0" applyFont="1" applyBorder="1" applyAlignment="1">
      <alignment horizontal="center" wrapText="1"/>
    </xf>
    <xf numFmtId="0" fontId="19" fillId="0" borderId="41" xfId="0" applyFont="1" applyBorder="1" applyAlignment="1">
      <alignment wrapText="1"/>
    </xf>
    <xf numFmtId="0" fontId="17" fillId="0" borderId="53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shrinkToFit="1"/>
    </xf>
    <xf numFmtId="166" fontId="18" fillId="0" borderId="0" xfId="0" applyNumberFormat="1" applyFont="1" applyAlignment="1">
      <alignment horizontal="right" vertical="center" wrapText="1" indent="1"/>
    </xf>
    <xf numFmtId="0" fontId="18" fillId="0" borderId="23" xfId="0" applyFont="1" applyBorder="1" applyAlignment="1">
      <alignment vertical="center" shrinkToFit="1"/>
    </xf>
    <xf numFmtId="0" fontId="19" fillId="0" borderId="45" xfId="0" applyFont="1" applyBorder="1" applyAlignment="1">
      <alignment vertical="center" shrinkToFit="1"/>
    </xf>
    <xf numFmtId="0" fontId="18" fillId="0" borderId="45" xfId="0" applyFont="1" applyBorder="1" applyAlignment="1">
      <alignment vertical="center" shrinkToFit="1"/>
    </xf>
    <xf numFmtId="0" fontId="18" fillId="0" borderId="13" xfId="63" applyFont="1" applyBorder="1" applyAlignment="1">
      <alignment horizontal="center" vertical="center" wrapText="1"/>
      <protection/>
    </xf>
    <xf numFmtId="0" fontId="19" fillId="0" borderId="51" xfId="63" applyFont="1" applyBorder="1" applyAlignment="1">
      <alignment vertical="center" shrinkToFit="1"/>
      <protection/>
    </xf>
    <xf numFmtId="166" fontId="18" fillId="0" borderId="14" xfId="63" applyNumberFormat="1" applyFont="1" applyBorder="1" applyAlignment="1">
      <alignment horizontal="right" vertical="center" wrapText="1" indent="1"/>
      <protection/>
    </xf>
    <xf numFmtId="49" fontId="17" fillId="0" borderId="36" xfId="63" applyNumberFormat="1" applyFont="1" applyBorder="1" applyAlignment="1">
      <alignment horizontal="center" vertical="center" wrapText="1"/>
      <protection/>
    </xf>
    <xf numFmtId="0" fontId="16" fillId="0" borderId="52" xfId="63" applyFont="1" applyBorder="1" applyAlignment="1">
      <alignment horizontal="left" vertical="center" wrapText="1"/>
      <protection/>
    </xf>
    <xf numFmtId="0" fontId="16" fillId="0" borderId="18" xfId="63" applyFont="1" applyBorder="1" applyAlignment="1">
      <alignment horizontal="left" vertical="center" wrapText="1"/>
      <protection/>
    </xf>
    <xf numFmtId="0" fontId="16" fillId="0" borderId="38" xfId="63" applyFont="1" applyBorder="1" applyAlignment="1">
      <alignment horizontal="left" vertical="center" wrapText="1"/>
      <protection/>
    </xf>
    <xf numFmtId="0" fontId="16" fillId="0" borderId="0" xfId="63" applyFont="1" applyAlignment="1">
      <alignment horizontal="left" vertical="center" wrapText="1"/>
      <protection/>
    </xf>
    <xf numFmtId="0" fontId="16" fillId="0" borderId="18" xfId="63" applyFont="1" applyBorder="1" applyAlignment="1">
      <alignment horizontal="left" wrapText="1"/>
      <protection/>
    </xf>
    <xf numFmtId="49" fontId="17" fillId="0" borderId="31" xfId="63" applyNumberFormat="1" applyFont="1" applyBorder="1" applyAlignment="1">
      <alignment horizontal="center" vertical="center" wrapText="1"/>
      <protection/>
    </xf>
    <xf numFmtId="0" fontId="16" fillId="0" borderId="20" xfId="63" applyFont="1" applyBorder="1" applyAlignment="1">
      <alignment horizontal="left" vertical="center" wrapText="1"/>
      <protection/>
    </xf>
    <xf numFmtId="49" fontId="17" fillId="0" borderId="46" xfId="63" applyNumberFormat="1" applyFont="1" applyBorder="1" applyAlignment="1">
      <alignment horizontal="center" vertical="center" wrapText="1"/>
      <protection/>
    </xf>
    <xf numFmtId="0" fontId="16" fillId="0" borderId="40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vertical="center" wrapText="1"/>
      <protection/>
    </xf>
    <xf numFmtId="0" fontId="16" fillId="0" borderId="20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39" xfId="63" applyFont="1" applyBorder="1" applyAlignment="1">
      <alignment horizontal="left" vertical="center" wrapText="1"/>
      <protection/>
    </xf>
    <xf numFmtId="0" fontId="16" fillId="0" borderId="34" xfId="63" applyFont="1" applyBorder="1" applyAlignment="1">
      <alignment horizontal="left" vertical="center" wrapText="1"/>
      <protection/>
    </xf>
    <xf numFmtId="166" fontId="17" fillId="0" borderId="35" xfId="63" applyNumberFormat="1" applyFont="1" applyBorder="1" applyAlignment="1" applyProtection="1">
      <alignment horizontal="right" vertical="center" wrapText="1" indent="1"/>
      <protection locked="0"/>
    </xf>
    <xf numFmtId="0" fontId="19" fillId="0" borderId="24" xfId="63" applyFont="1" applyBorder="1" applyAlignment="1">
      <alignment horizontal="left" vertical="center" wrapText="1"/>
      <protection/>
    </xf>
    <xf numFmtId="166" fontId="17" fillId="0" borderId="16" xfId="63" applyNumberFormat="1" applyFont="1" applyBorder="1" applyAlignment="1" applyProtection="1">
      <alignment horizontal="right" vertical="center" wrapText="1" indent="1"/>
      <protection locked="0"/>
    </xf>
    <xf numFmtId="166" fontId="18" fillId="0" borderId="11" xfId="0" applyNumberFormat="1" applyFont="1" applyBorder="1" applyAlignment="1" quotePrefix="1">
      <alignment horizontal="right" vertical="center" wrapText="1" indent="1"/>
    </xf>
    <xf numFmtId="0" fontId="18" fillId="0" borderId="44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left" vertical="center" shrinkToFit="1"/>
    </xf>
    <xf numFmtId="0" fontId="17" fillId="0" borderId="53" xfId="0" applyFont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 indent="1"/>
    </xf>
    <xf numFmtId="0" fontId="18" fillId="0" borderId="15" xfId="0" applyFont="1" applyBorder="1" applyAlignment="1">
      <alignment horizontal="left" vertical="center"/>
    </xf>
    <xf numFmtId="0" fontId="18" fillId="0" borderId="45" xfId="0" applyFont="1" applyBorder="1" applyAlignment="1">
      <alignment vertical="center" wrapText="1"/>
    </xf>
    <xf numFmtId="166" fontId="18" fillId="0" borderId="16" xfId="63" applyNumberFormat="1" applyFont="1" applyBorder="1" applyAlignment="1" applyProtection="1">
      <alignment horizontal="right" vertical="center" wrapText="1" indent="1"/>
      <protection locked="0"/>
    </xf>
    <xf numFmtId="166" fontId="18" fillId="0" borderId="54" xfId="63" applyNumberFormat="1" applyFont="1" applyBorder="1" applyAlignment="1" applyProtection="1">
      <alignment horizontal="right" vertical="center" wrapText="1" indent="1"/>
      <protection locked="0"/>
    </xf>
    <xf numFmtId="0" fontId="13" fillId="0" borderId="0" xfId="63" applyFont="1" applyAlignment="1">
      <alignment horizontal="right" vertical="center" indent="1"/>
      <protection/>
    </xf>
    <xf numFmtId="0" fontId="2" fillId="0" borderId="0" xfId="63">
      <alignment/>
      <protection/>
    </xf>
    <xf numFmtId="0" fontId="2" fillId="0" borderId="0" xfId="63" applyAlignment="1">
      <alignment horizontal="right" vertical="center" indent="1"/>
      <protection/>
    </xf>
    <xf numFmtId="0" fontId="8" fillId="0" borderId="15" xfId="63" applyFont="1" applyBorder="1" applyAlignment="1">
      <alignment horizontal="center" vertical="center" wrapText="1"/>
      <protection/>
    </xf>
    <xf numFmtId="0" fontId="8" fillId="0" borderId="10" xfId="63" applyFont="1" applyBorder="1" applyAlignment="1">
      <alignment horizontal="center" vertical="center" wrapText="1"/>
      <protection/>
    </xf>
    <xf numFmtId="0" fontId="8" fillId="0" borderId="11" xfId="63" applyFont="1" applyBorder="1" applyAlignment="1">
      <alignment horizontal="center" vertical="center" wrapText="1"/>
      <protection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8" fillId="0" borderId="48" xfId="0" applyFont="1" applyBorder="1" applyAlignment="1">
      <alignment vertical="center" wrapText="1"/>
    </xf>
    <xf numFmtId="3" fontId="18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8" fillId="0" borderId="11" xfId="0" applyNumberFormat="1" applyFont="1" applyBorder="1" applyAlignment="1">
      <alignment horizontal="right" vertical="center" wrapText="1" indent="1"/>
    </xf>
    <xf numFmtId="166" fontId="17" fillId="0" borderId="0" xfId="0" applyNumberFormat="1" applyFont="1" applyAlignment="1">
      <alignment vertical="center" wrapText="1"/>
    </xf>
    <xf numFmtId="166" fontId="18" fillId="0" borderId="0" xfId="0" applyNumberFormat="1" applyFont="1" applyAlignment="1">
      <alignment horizontal="centerContinuous" vertical="center" wrapText="1"/>
    </xf>
    <xf numFmtId="166" fontId="17" fillId="0" borderId="0" xfId="0" applyNumberFormat="1" applyFont="1" applyAlignment="1">
      <alignment horizontal="centerContinuous" vertical="center"/>
    </xf>
    <xf numFmtId="166" fontId="2" fillId="0" borderId="0" xfId="0" applyNumberFormat="1" applyFont="1" applyAlignment="1">
      <alignment vertical="center" wrapText="1"/>
    </xf>
    <xf numFmtId="166" fontId="17" fillId="0" borderId="0" xfId="0" applyNumberFormat="1" applyFont="1" applyAlignment="1">
      <alignment horizontal="center" vertical="center" wrapText="1"/>
    </xf>
    <xf numFmtId="166" fontId="20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horizontal="center" vertical="center" wrapText="1"/>
    </xf>
    <xf numFmtId="166" fontId="16" fillId="0" borderId="18" xfId="0" applyNumberFormat="1" applyFont="1" applyBorder="1" applyAlignment="1" applyProtection="1">
      <alignment horizontal="right" vertical="center" wrapText="1"/>
      <protection locked="0"/>
    </xf>
    <xf numFmtId="166" fontId="21" fillId="0" borderId="18" xfId="0" applyNumberFormat="1" applyFont="1" applyBorder="1" applyAlignment="1">
      <alignment horizontal="right" vertical="center" wrapText="1"/>
    </xf>
    <xf numFmtId="166" fontId="16" fillId="0" borderId="19" xfId="63" applyNumberFormat="1" applyFont="1" applyBorder="1" applyAlignment="1" applyProtection="1">
      <alignment horizontal="right" vertical="center" wrapText="1" indent="1"/>
      <protection locked="0"/>
    </xf>
    <xf numFmtId="166" fontId="0" fillId="0" borderId="0" xfId="0" applyNumberFormat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166" fontId="16" fillId="0" borderId="0" xfId="0" applyNumberFormat="1" applyFont="1" applyAlignment="1">
      <alignment vertical="center" wrapText="1"/>
    </xf>
    <xf numFmtId="166" fontId="19" fillId="0" borderId="0" xfId="0" applyNumberFormat="1" applyFont="1" applyAlignment="1">
      <alignment horizontal="centerContinuous" vertical="center" wrapText="1"/>
    </xf>
    <xf numFmtId="166" fontId="16" fillId="0" borderId="0" xfId="0" applyNumberFormat="1" applyFont="1" applyAlignment="1">
      <alignment horizontal="centerContinuous" vertical="center" wrapText="1"/>
    </xf>
    <xf numFmtId="166" fontId="17" fillId="0" borderId="0" xfId="0" applyNumberFormat="1" applyFont="1" applyAlignment="1">
      <alignment horizontal="centerContinuous" vertical="center" wrapText="1"/>
    </xf>
    <xf numFmtId="166" fontId="18" fillId="0" borderId="0" xfId="0" applyNumberFormat="1" applyFont="1" applyAlignment="1">
      <alignment horizontal="center" vertical="center" wrapText="1"/>
    </xf>
    <xf numFmtId="166" fontId="17" fillId="0" borderId="0" xfId="0" applyNumberFormat="1" applyFont="1" applyAlignment="1" applyProtection="1">
      <alignment horizontal="right" vertical="center" wrapText="1"/>
      <protection locked="0"/>
    </xf>
    <xf numFmtId="0" fontId="17" fillId="0" borderId="18" xfId="0" applyFont="1" applyBorder="1" applyAlignment="1">
      <alignment horizontal="left" wrapText="1"/>
    </xf>
    <xf numFmtId="166" fontId="18" fillId="0" borderId="0" xfId="0" applyNumberFormat="1" applyFont="1" applyAlignment="1">
      <alignment horizontal="right" vertical="center" wrapText="1"/>
    </xf>
    <xf numFmtId="166" fontId="16" fillId="0" borderId="18" xfId="0" applyNumberFormat="1" applyFont="1" applyBorder="1" applyAlignment="1" applyProtection="1">
      <alignment horizontal="right" vertical="center" wrapText="1" shrinkToFit="1"/>
      <protection locked="0"/>
    </xf>
    <xf numFmtId="166" fontId="16" fillId="0" borderId="18" xfId="0" applyNumberFormat="1" applyFont="1" applyBorder="1" applyAlignment="1">
      <alignment horizontal="left" vertical="center" wrapText="1" shrinkToFit="1"/>
    </xf>
    <xf numFmtId="166" fontId="21" fillId="0" borderId="18" xfId="0" applyNumberFormat="1" applyFont="1" applyBorder="1" applyAlignment="1">
      <alignment horizontal="left" vertical="center" wrapText="1" shrinkToFit="1"/>
    </xf>
    <xf numFmtId="166" fontId="21" fillId="0" borderId="18" xfId="0" applyNumberFormat="1" applyFont="1" applyBorder="1" applyAlignment="1">
      <alignment horizontal="right" vertical="center" wrapText="1" shrinkToFit="1"/>
    </xf>
    <xf numFmtId="166" fontId="10" fillId="0" borderId="0" xfId="0" applyNumberFormat="1" applyFont="1" applyAlignment="1">
      <alignment horizontal="right" wrapText="1"/>
    </xf>
    <xf numFmtId="166" fontId="3" fillId="0" borderId="15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6" fontId="3" fillId="0" borderId="11" xfId="0" applyNumberFormat="1" applyFont="1" applyBorder="1" applyAlignment="1">
      <alignment horizontal="center" vertical="center" wrapText="1"/>
    </xf>
    <xf numFmtId="166" fontId="3" fillId="0" borderId="31" xfId="0" applyNumberFormat="1" applyFont="1" applyBorder="1" applyAlignment="1">
      <alignment horizontal="center" vertical="center" wrapText="1"/>
    </xf>
    <xf numFmtId="166" fontId="3" fillId="0" borderId="34" xfId="0" applyNumberFormat="1" applyFont="1" applyBorder="1" applyAlignment="1">
      <alignment horizontal="center" vertical="center" wrapText="1"/>
    </xf>
    <xf numFmtId="166" fontId="3" fillId="0" borderId="35" xfId="0" applyNumberFormat="1" applyFont="1" applyBorder="1" applyAlignment="1">
      <alignment horizontal="center" vertical="center" wrapText="1"/>
    </xf>
    <xf numFmtId="166" fontId="2" fillId="0" borderId="18" xfId="0" applyNumberFormat="1" applyFont="1" applyBorder="1" applyAlignment="1" applyProtection="1">
      <alignment horizontal="left" vertical="center" wrapText="1"/>
      <protection locked="0"/>
    </xf>
    <xf numFmtId="166" fontId="2" fillId="0" borderId="18" xfId="0" applyNumberFormat="1" applyFont="1" applyBorder="1" applyAlignment="1" applyProtection="1">
      <alignment vertical="center" wrapText="1"/>
      <protection locked="0"/>
    </xf>
    <xf numFmtId="49" fontId="2" fillId="0" borderId="18" xfId="0" applyNumberFormat="1" applyFont="1" applyBorder="1" applyAlignment="1" applyProtection="1">
      <alignment horizontal="center" vertical="center" wrapText="1"/>
      <protection locked="0"/>
    </xf>
    <xf numFmtId="166" fontId="2" fillId="0" borderId="18" xfId="0" applyNumberFormat="1" applyFont="1" applyBorder="1" applyAlignment="1">
      <alignment vertical="center" wrapText="1"/>
    </xf>
    <xf numFmtId="0" fontId="87" fillId="34" borderId="18" xfId="58" applyFill="1" applyBorder="1" applyAlignment="1">
      <alignment vertical="center" wrapText="1"/>
      <protection/>
    </xf>
    <xf numFmtId="166" fontId="2" fillId="0" borderId="55" xfId="0" applyNumberFormat="1" applyFont="1" applyBorder="1" applyAlignment="1" applyProtection="1">
      <alignment horizontal="left" vertical="center" wrapText="1"/>
      <protection locked="0"/>
    </xf>
    <xf numFmtId="166" fontId="2" fillId="0" borderId="34" xfId="0" applyNumberFormat="1" applyFont="1" applyBorder="1" applyAlignment="1" applyProtection="1">
      <alignment vertical="center" wrapText="1"/>
      <protection locked="0"/>
    </xf>
    <xf numFmtId="49" fontId="2" fillId="0" borderId="34" xfId="0" applyNumberFormat="1" applyFont="1" applyBorder="1" applyAlignment="1" applyProtection="1">
      <alignment horizontal="center" vertical="center" wrapText="1"/>
      <protection locked="0"/>
    </xf>
    <xf numFmtId="166" fontId="2" fillId="0" borderId="33" xfId="0" applyNumberFormat="1" applyFont="1" applyBorder="1" applyAlignment="1">
      <alignment vertical="center" wrapText="1"/>
    </xf>
    <xf numFmtId="166" fontId="3" fillId="0" borderId="44" xfId="0" applyNumberFormat="1" applyFont="1" applyBorder="1" applyAlignment="1">
      <alignment horizontal="left" vertical="center" wrapText="1"/>
    </xf>
    <xf numFmtId="166" fontId="3" fillId="0" borderId="41" xfId="0" applyNumberFormat="1" applyFont="1" applyBorder="1" applyAlignment="1">
      <alignment vertical="center" wrapText="1"/>
    </xf>
    <xf numFmtId="166" fontId="3" fillId="33" borderId="41" xfId="0" applyNumberFormat="1" applyFont="1" applyFill="1" applyBorder="1" applyAlignment="1">
      <alignment vertical="center" wrapText="1"/>
    </xf>
    <xf numFmtId="166" fontId="3" fillId="0" borderId="42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horizontal="center" vertical="center" wrapText="1"/>
    </xf>
    <xf numFmtId="166" fontId="3" fillId="0" borderId="44" xfId="0" applyNumberFormat="1" applyFont="1" applyBorder="1" applyAlignment="1">
      <alignment horizontal="center" vertical="center" wrapText="1"/>
    </xf>
    <xf numFmtId="166" fontId="3" fillId="0" borderId="41" xfId="0" applyNumberFormat="1" applyFont="1" applyBorder="1" applyAlignment="1">
      <alignment horizontal="center" vertical="center" wrapText="1"/>
    </xf>
    <xf numFmtId="166" fontId="3" fillId="0" borderId="42" xfId="0" applyNumberFormat="1" applyFont="1" applyBorder="1" applyAlignment="1">
      <alignment horizontal="center" vertical="center" wrapText="1"/>
    </xf>
    <xf numFmtId="166" fontId="2" fillId="0" borderId="26" xfId="0" applyNumberFormat="1" applyFont="1" applyBorder="1" applyAlignment="1" applyProtection="1">
      <alignment horizontal="left" vertical="center" wrapText="1" indent="1"/>
      <protection locked="0"/>
    </xf>
    <xf numFmtId="166" fontId="2" fillId="0" borderId="19" xfId="0" applyNumberFormat="1" applyFont="1" applyBorder="1" applyAlignment="1">
      <alignment vertical="center" wrapText="1"/>
    </xf>
    <xf numFmtId="166" fontId="2" fillId="0" borderId="35" xfId="0" applyNumberFormat="1" applyFont="1" applyBorder="1" applyAlignment="1">
      <alignment vertical="center" wrapText="1"/>
    </xf>
    <xf numFmtId="166" fontId="3" fillId="0" borderId="15" xfId="0" applyNumberFormat="1" applyFont="1" applyBorder="1" applyAlignment="1">
      <alignment horizontal="left" vertical="center" wrapText="1"/>
    </xf>
    <xf numFmtId="166" fontId="3" fillId="0" borderId="10" xfId="0" applyNumberFormat="1" applyFont="1" applyBorder="1" applyAlignment="1">
      <alignment vertical="center" wrapText="1"/>
    </xf>
    <xf numFmtId="166" fontId="3" fillId="33" borderId="10" xfId="0" applyNumberFormat="1" applyFont="1" applyFill="1" applyBorder="1" applyAlignment="1">
      <alignment vertical="center" wrapText="1"/>
    </xf>
    <xf numFmtId="166" fontId="3" fillId="0" borderId="11" xfId="0" applyNumberFormat="1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/>
    </xf>
    <xf numFmtId="166" fontId="17" fillId="0" borderId="19" xfId="63" applyNumberFormat="1" applyFont="1" applyBorder="1" applyAlignment="1" applyProtection="1">
      <alignment horizontal="right" vertical="center" wrapText="1" indent="1"/>
      <protection locked="0"/>
    </xf>
    <xf numFmtId="166" fontId="17" fillId="34" borderId="19" xfId="63" applyNumberFormat="1" applyFont="1" applyFill="1" applyBorder="1" applyAlignment="1">
      <alignment horizontal="right" vertical="center" wrapText="1" indent="1"/>
      <protection/>
    </xf>
    <xf numFmtId="166" fontId="17" fillId="35" borderId="30" xfId="63" applyNumberFormat="1" applyFont="1" applyFill="1" applyBorder="1" applyAlignment="1">
      <alignment horizontal="right" vertical="center" wrapText="1" indent="1"/>
      <protection/>
    </xf>
    <xf numFmtId="166" fontId="17" fillId="0" borderId="30" xfId="63" applyNumberFormat="1" applyFont="1" applyBorder="1" applyAlignment="1" applyProtection="1">
      <alignment horizontal="right" vertical="center" wrapText="1" indent="1"/>
      <protection locked="0"/>
    </xf>
    <xf numFmtId="0" fontId="18" fillId="0" borderId="49" xfId="0" applyFont="1" applyBorder="1" applyAlignment="1">
      <alignment vertical="center" shrinkToFit="1"/>
    </xf>
    <xf numFmtId="0" fontId="18" fillId="0" borderId="50" xfId="0" applyFont="1" applyBorder="1" applyAlignment="1">
      <alignment vertical="center" shrinkToFit="1"/>
    </xf>
    <xf numFmtId="166" fontId="18" fillId="0" borderId="10" xfId="63" applyNumberFormat="1" applyFont="1" applyBorder="1" applyAlignment="1">
      <alignment horizontal="right" vertical="center" wrapText="1" indent="1"/>
      <protection/>
    </xf>
    <xf numFmtId="166" fontId="17" fillId="0" borderId="47" xfId="63" applyNumberFormat="1" applyFont="1" applyBorder="1" applyAlignment="1" applyProtection="1">
      <alignment horizontal="right" vertical="center" wrapText="1" indent="1"/>
      <protection locked="0"/>
    </xf>
    <xf numFmtId="166" fontId="18" fillId="0" borderId="42" xfId="63" applyNumberFormat="1" applyFont="1" applyBorder="1" applyAlignment="1">
      <alignment horizontal="right" vertical="center" wrapText="1" indent="1"/>
      <protection/>
    </xf>
    <xf numFmtId="0" fontId="9" fillId="0" borderId="15" xfId="63" applyFont="1" applyBorder="1" applyAlignment="1">
      <alignment horizontal="center" vertical="center" wrapText="1"/>
      <protection/>
    </xf>
    <xf numFmtId="0" fontId="22" fillId="0" borderId="10" xfId="63" applyFont="1" applyBorder="1" applyAlignment="1">
      <alignment horizontal="center" vertical="center" wrapText="1"/>
      <protection/>
    </xf>
    <xf numFmtId="0" fontId="9" fillId="0" borderId="11" xfId="63" applyFont="1" applyBorder="1" applyAlignment="1">
      <alignment horizontal="center" vertical="center" wrapText="1"/>
      <protection/>
    </xf>
    <xf numFmtId="166" fontId="18" fillId="0" borderId="11" xfId="63" applyNumberFormat="1" applyFont="1" applyBorder="1" applyAlignment="1" applyProtection="1">
      <alignment horizontal="right" vertical="center" wrapText="1" indent="1"/>
      <protection locked="0"/>
    </xf>
    <xf numFmtId="0" fontId="16" fillId="0" borderId="0" xfId="0" applyFont="1" applyAlignment="1">
      <alignment vertical="center" wrapText="1"/>
    </xf>
    <xf numFmtId="0" fontId="19" fillId="0" borderId="48" xfId="0" applyFont="1" applyBorder="1" applyAlignment="1">
      <alignment vertical="center" wrapText="1"/>
    </xf>
    <xf numFmtId="0" fontId="1" fillId="0" borderId="15" xfId="63" applyFont="1" applyBorder="1" applyAlignment="1">
      <alignment horizontal="center" vertical="center" wrapText="1"/>
      <protection/>
    </xf>
    <xf numFmtId="0" fontId="13" fillId="0" borderId="0" xfId="63" applyFont="1" applyAlignment="1">
      <alignment horizontal="center"/>
      <protection/>
    </xf>
    <xf numFmtId="166" fontId="18" fillId="0" borderId="17" xfId="63" applyNumberFormat="1" applyFont="1" applyBorder="1" applyAlignment="1" applyProtection="1">
      <alignment horizontal="right" vertical="center" wrapText="1" indent="1"/>
      <protection locked="0"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Font="1" applyBorder="1" applyAlignment="1">
      <alignment horizontal="center" vertical="center" wrapText="1"/>
      <protection/>
    </xf>
    <xf numFmtId="0" fontId="9" fillId="0" borderId="13" xfId="63" applyFont="1" applyBorder="1" applyAlignment="1">
      <alignment horizontal="center" vertical="center" wrapText="1"/>
      <protection/>
    </xf>
    <xf numFmtId="0" fontId="22" fillId="0" borderId="51" xfId="63" applyFont="1" applyBorder="1" applyAlignment="1">
      <alignment horizontal="center" vertical="center" wrapText="1"/>
      <protection/>
    </xf>
    <xf numFmtId="0" fontId="9" fillId="0" borderId="14" xfId="63" applyFont="1" applyBorder="1" applyAlignment="1">
      <alignment horizontal="center" vertical="center" wrapText="1"/>
      <protection/>
    </xf>
    <xf numFmtId="166" fontId="17" fillId="0" borderId="56" xfId="63" applyNumberFormat="1" applyFont="1" applyBorder="1" applyAlignment="1" applyProtection="1">
      <alignment horizontal="right" vertical="center" wrapText="1" indent="1"/>
      <protection locked="0"/>
    </xf>
    <xf numFmtId="166" fontId="16" fillId="0" borderId="30" xfId="63" applyNumberFormat="1" applyFont="1" applyBorder="1" applyAlignment="1" applyProtection="1">
      <alignment horizontal="right" vertical="center" wrapText="1" indent="1"/>
      <protection locked="0"/>
    </xf>
    <xf numFmtId="166" fontId="16" fillId="0" borderId="21" xfId="63" applyNumberFormat="1" applyFont="1" applyBorder="1" applyAlignment="1" applyProtection="1">
      <alignment horizontal="right" vertical="center" wrapText="1" indent="1"/>
      <protection locked="0"/>
    </xf>
    <xf numFmtId="166" fontId="16" fillId="0" borderId="17" xfId="63" applyNumberFormat="1" applyFont="1" applyBorder="1" applyAlignment="1" applyProtection="1">
      <alignment horizontal="right" vertical="center" wrapText="1" indent="1"/>
      <protection locked="0"/>
    </xf>
    <xf numFmtId="166" fontId="16" fillId="0" borderId="47" xfId="63" applyNumberFormat="1" applyFont="1" applyBorder="1" applyAlignment="1" applyProtection="1">
      <alignment horizontal="right" vertical="center" wrapText="1" indent="1"/>
      <protection locked="0"/>
    </xf>
    <xf numFmtId="166" fontId="16" fillId="0" borderId="57" xfId="63" applyNumberFormat="1" applyFont="1" applyBorder="1" applyAlignment="1" applyProtection="1">
      <alignment horizontal="right" vertical="center" wrapText="1" indent="1"/>
      <protection locked="0"/>
    </xf>
    <xf numFmtId="0" fontId="2" fillId="0" borderId="0" xfId="65" applyProtection="1">
      <alignment/>
      <protection locked="0"/>
    </xf>
    <xf numFmtId="0" fontId="2" fillId="0" borderId="0" xfId="65">
      <alignment/>
      <protection/>
    </xf>
    <xf numFmtId="166" fontId="9" fillId="0" borderId="0" xfId="63" applyNumberFormat="1" applyFont="1" applyAlignment="1">
      <alignment vertical="center"/>
      <protection/>
    </xf>
    <xf numFmtId="14" fontId="9" fillId="0" borderId="0" xfId="63" applyNumberFormat="1" applyFont="1" applyAlignment="1">
      <alignment horizontal="center"/>
      <protection/>
    </xf>
    <xf numFmtId="14" fontId="13" fillId="0" borderId="0" xfId="63" applyNumberFormat="1" applyFont="1">
      <alignment/>
      <protection/>
    </xf>
    <xf numFmtId="14" fontId="13" fillId="0" borderId="0" xfId="63" applyNumberFormat="1" applyFont="1" applyFill="1" applyProtection="1">
      <alignment/>
      <protection/>
    </xf>
    <xf numFmtId="0" fontId="106" fillId="0" borderId="0" xfId="0" applyFont="1" applyAlignment="1">
      <alignment/>
    </xf>
    <xf numFmtId="0" fontId="27" fillId="0" borderId="0" xfId="0" applyFont="1" applyAlignment="1">
      <alignment/>
    </xf>
    <xf numFmtId="0" fontId="107" fillId="0" borderId="0" xfId="0" applyFont="1" applyAlignment="1">
      <alignment/>
    </xf>
    <xf numFmtId="0" fontId="28" fillId="0" borderId="13" xfId="0" applyFont="1" applyBorder="1" applyAlignment="1">
      <alignment vertical="center"/>
    </xf>
    <xf numFmtId="49" fontId="29" fillId="0" borderId="36" xfId="0" applyNumberFormat="1" applyFont="1" applyBorder="1" applyAlignment="1">
      <alignment vertical="center"/>
    </xf>
    <xf numFmtId="3" fontId="108" fillId="0" borderId="52" xfId="0" applyNumberFormat="1" applyFont="1" applyBorder="1" applyAlignment="1" applyProtection="1">
      <alignment vertical="center"/>
      <protection locked="0"/>
    </xf>
    <xf numFmtId="49" fontId="30" fillId="0" borderId="26" xfId="0" applyNumberFormat="1" applyFont="1" applyBorder="1" applyAlignment="1" quotePrefix="1">
      <alignment horizontal="left" vertical="center" indent="1"/>
    </xf>
    <xf numFmtId="49" fontId="29" fillId="0" borderId="26" xfId="0" applyNumberFormat="1" applyFont="1" applyBorder="1" applyAlignment="1">
      <alignment vertical="center"/>
    </xf>
    <xf numFmtId="3" fontId="108" fillId="0" borderId="18" xfId="0" applyNumberFormat="1" applyFont="1" applyBorder="1" applyAlignment="1" applyProtection="1">
      <alignment vertical="center"/>
      <protection locked="0"/>
    </xf>
    <xf numFmtId="49" fontId="28" fillId="0" borderId="15" xfId="0" applyNumberFormat="1" applyFont="1" applyBorder="1" applyAlignment="1">
      <alignment vertical="center"/>
    </xf>
    <xf numFmtId="3" fontId="108" fillId="0" borderId="10" xfId="0" applyNumberFormat="1" applyFont="1" applyBorder="1" applyAlignment="1">
      <alignment vertical="center"/>
    </xf>
    <xf numFmtId="0" fontId="106" fillId="0" borderId="0" xfId="0" applyFont="1" applyAlignment="1">
      <alignment vertical="center"/>
    </xf>
    <xf numFmtId="49" fontId="29" fillId="0" borderId="26" xfId="0" applyNumberFormat="1" applyFont="1" applyBorder="1" applyAlignment="1">
      <alignment horizontal="left" vertical="center"/>
    </xf>
    <xf numFmtId="49" fontId="28" fillId="0" borderId="0" xfId="0" applyNumberFormat="1" applyFont="1" applyAlignment="1">
      <alignment vertical="center"/>
    </xf>
    <xf numFmtId="3" fontId="29" fillId="0" borderId="0" xfId="0" applyNumberFormat="1" applyFont="1" applyAlignment="1">
      <alignment vertical="center"/>
    </xf>
    <xf numFmtId="0" fontId="70" fillId="0" borderId="0" xfId="0" applyFont="1" applyAlignment="1">
      <alignment wrapText="1"/>
    </xf>
    <xf numFmtId="0" fontId="28" fillId="0" borderId="58" xfId="0" applyFont="1" applyBorder="1" applyAlignment="1">
      <alignment horizontal="center" vertical="center" wrapText="1"/>
    </xf>
    <xf numFmtId="3" fontId="29" fillId="0" borderId="52" xfId="0" applyNumberFormat="1" applyFont="1" applyBorder="1" applyAlignment="1" applyProtection="1">
      <alignment vertical="center"/>
      <protection locked="0"/>
    </xf>
    <xf numFmtId="3" fontId="30" fillId="0" borderId="18" xfId="0" applyNumberFormat="1" applyFont="1" applyBorder="1" applyAlignment="1" applyProtection="1">
      <alignment vertical="center"/>
      <protection locked="0"/>
    </xf>
    <xf numFmtId="3" fontId="29" fillId="0" borderId="18" xfId="0" applyNumberFormat="1" applyFont="1" applyBorder="1" applyAlignment="1" applyProtection="1">
      <alignment vertical="center"/>
      <protection locked="0"/>
    </xf>
    <xf numFmtId="49" fontId="29" fillId="0" borderId="31" xfId="0" applyNumberFormat="1" applyFont="1" applyBorder="1" applyAlignment="1">
      <alignment vertical="center"/>
    </xf>
    <xf numFmtId="3" fontId="29" fillId="0" borderId="34" xfId="0" applyNumberFormat="1" applyFont="1" applyBorder="1" applyAlignment="1" applyProtection="1">
      <alignment vertical="center"/>
      <protection locked="0"/>
    </xf>
    <xf numFmtId="3" fontId="29" fillId="0" borderId="10" xfId="0" applyNumberFormat="1" applyFont="1" applyBorder="1" applyAlignment="1">
      <alignment vertical="center"/>
    </xf>
    <xf numFmtId="0" fontId="71" fillId="34" borderId="0" xfId="0" applyFont="1" applyFill="1" applyAlignment="1">
      <alignment wrapText="1"/>
    </xf>
    <xf numFmtId="0" fontId="70" fillId="0" borderId="0" xfId="0" applyFont="1" applyAlignment="1">
      <alignment horizontal="center" wrapText="1"/>
    </xf>
    <xf numFmtId="0" fontId="0" fillId="34" borderId="0" xfId="0" applyFill="1" applyAlignment="1">
      <alignment wrapText="1"/>
    </xf>
    <xf numFmtId="0" fontId="0" fillId="34" borderId="0" xfId="0" applyFill="1" applyBorder="1" applyAlignment="1">
      <alignment horizontal="center" wrapText="1"/>
    </xf>
    <xf numFmtId="49" fontId="28" fillId="0" borderId="0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0" fontId="109" fillId="0" borderId="0" xfId="0" applyFont="1" applyAlignment="1">
      <alignment horizontal="left"/>
    </xf>
    <xf numFmtId="0" fontId="110" fillId="0" borderId="0" xfId="0" applyFont="1" applyAlignment="1">
      <alignment horizontal="right"/>
    </xf>
    <xf numFmtId="0" fontId="28" fillId="0" borderId="55" xfId="0" applyFont="1" applyBorder="1" applyAlignment="1">
      <alignment horizontal="center" vertical="center" wrapText="1"/>
    </xf>
    <xf numFmtId="3" fontId="29" fillId="0" borderId="59" xfId="0" applyNumberFormat="1" applyFont="1" applyBorder="1" applyAlignment="1" applyProtection="1">
      <alignment vertical="center"/>
      <protection locked="0"/>
    </xf>
    <xf numFmtId="3" fontId="30" fillId="0" borderId="47" xfId="0" applyNumberFormat="1" applyFont="1" applyBorder="1" applyAlignment="1" applyProtection="1">
      <alignment vertical="center"/>
      <protection locked="0"/>
    </xf>
    <xf numFmtId="0" fontId="31" fillId="0" borderId="26" xfId="63" applyFont="1" applyBorder="1" applyAlignment="1">
      <alignment horizontal="left" vertical="center" wrapText="1"/>
      <protection/>
    </xf>
    <xf numFmtId="3" fontId="31" fillId="0" borderId="47" xfId="0" applyNumberFormat="1" applyFont="1" applyBorder="1" applyAlignment="1" applyProtection="1">
      <alignment vertical="center"/>
      <protection locked="0"/>
    </xf>
    <xf numFmtId="0" fontId="29" fillId="0" borderId="28" xfId="0" applyFont="1" applyBorder="1" applyAlignment="1">
      <alignment horizontal="left" wrapText="1" indent="1"/>
    </xf>
    <xf numFmtId="3" fontId="29" fillId="0" borderId="47" xfId="0" applyNumberFormat="1" applyFont="1" applyBorder="1" applyAlignment="1" applyProtection="1">
      <alignment vertical="center"/>
      <protection locked="0"/>
    </xf>
    <xf numFmtId="3" fontId="31" fillId="0" borderId="60" xfId="0" applyNumberFormat="1" applyFont="1" applyBorder="1" applyAlignment="1">
      <alignment vertical="center"/>
    </xf>
    <xf numFmtId="166" fontId="0" fillId="0" borderId="0" xfId="0" applyNumberFormat="1" applyAlignment="1">
      <alignment horizontal="right" vertical="center" wrapText="1"/>
    </xf>
    <xf numFmtId="0" fontId="111" fillId="0" borderId="0" xfId="0" applyFont="1" applyAlignment="1">
      <alignment horizontal="center" wrapText="1"/>
    </xf>
    <xf numFmtId="0" fontId="112" fillId="0" borderId="0" xfId="0" applyFont="1" applyAlignment="1">
      <alignment horizontal="center" wrapText="1"/>
    </xf>
    <xf numFmtId="0" fontId="111" fillId="0" borderId="15" xfId="0" applyFont="1" applyBorder="1" applyAlignment="1">
      <alignment horizontal="center" wrapText="1"/>
    </xf>
    <xf numFmtId="0" fontId="106" fillId="0" borderId="15" xfId="0" applyFont="1" applyBorder="1" applyAlignment="1">
      <alignment horizontal="center"/>
    </xf>
    <xf numFmtId="0" fontId="106" fillId="0" borderId="36" xfId="0" applyFont="1" applyBorder="1" applyAlignment="1">
      <alignment horizontal="center"/>
    </xf>
    <xf numFmtId="0" fontId="106" fillId="0" borderId="43" xfId="0" applyFont="1" applyBorder="1" applyAlignment="1">
      <alignment horizontal="center"/>
    </xf>
    <xf numFmtId="0" fontId="106" fillId="0" borderId="26" xfId="0" applyFont="1" applyBorder="1" applyAlignment="1">
      <alignment horizontal="center"/>
    </xf>
    <xf numFmtId="0" fontId="106" fillId="0" borderId="26" xfId="0" applyFont="1" applyBorder="1" applyAlignment="1">
      <alignment horizontal="center" vertical="center"/>
    </xf>
    <xf numFmtId="0" fontId="106" fillId="0" borderId="28" xfId="0" applyFont="1" applyBorder="1" applyAlignment="1">
      <alignment horizontal="center"/>
    </xf>
    <xf numFmtId="0" fontId="106" fillId="0" borderId="15" xfId="0" applyFont="1" applyBorder="1" applyAlignment="1">
      <alignment horizontal="center" vertical="center"/>
    </xf>
    <xf numFmtId="0" fontId="26" fillId="0" borderId="0" xfId="0" applyFont="1" applyFill="1" applyAlignment="1" applyProtection="1">
      <alignment horizontal="center" vertical="top" wrapText="1"/>
      <protection locked="0"/>
    </xf>
    <xf numFmtId="0" fontId="106" fillId="0" borderId="0" xfId="0" applyFont="1" applyFill="1" applyAlignment="1">
      <alignment/>
    </xf>
    <xf numFmtId="2" fontId="34" fillId="0" borderId="0" xfId="0" applyNumberFormat="1" applyFont="1" applyAlignment="1">
      <alignment/>
    </xf>
    <xf numFmtId="2" fontId="27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1" fontId="27" fillId="0" borderId="0" xfId="0" applyNumberFormat="1" applyFont="1" applyBorder="1" applyAlignment="1">
      <alignment horizontal="left"/>
    </xf>
    <xf numFmtId="1" fontId="34" fillId="0" borderId="0" xfId="0" applyNumberFormat="1" applyFont="1" applyAlignment="1">
      <alignment/>
    </xf>
    <xf numFmtId="0" fontId="31" fillId="0" borderId="49" xfId="64" applyFont="1" applyBorder="1" applyAlignment="1">
      <alignment horizontal="center"/>
      <protection/>
    </xf>
    <xf numFmtId="0" fontId="31" fillId="0" borderId="61" xfId="64" applyFont="1" applyBorder="1" applyAlignment="1">
      <alignment horizontal="center"/>
      <protection/>
    </xf>
    <xf numFmtId="1" fontId="31" fillId="0" borderId="61" xfId="64" applyNumberFormat="1" applyFont="1" applyBorder="1" applyAlignment="1">
      <alignment horizontal="center"/>
      <protection/>
    </xf>
    <xf numFmtId="2" fontId="31" fillId="0" borderId="40" xfId="64" applyNumberFormat="1" applyFont="1" applyBorder="1" applyAlignment="1">
      <alignment horizontal="center"/>
      <protection/>
    </xf>
    <xf numFmtId="2" fontId="31" fillId="0" borderId="12" xfId="64" applyNumberFormat="1" applyFont="1" applyBorder="1" applyAlignment="1">
      <alignment horizontal="center"/>
      <protection/>
    </xf>
    <xf numFmtId="2" fontId="31" fillId="0" borderId="21" xfId="64" applyNumberFormat="1" applyFont="1" applyBorder="1" applyAlignment="1">
      <alignment horizontal="center"/>
      <protection/>
    </xf>
    <xf numFmtId="0" fontId="29" fillId="0" borderId="53" xfId="64" applyFont="1" applyBorder="1">
      <alignment/>
      <protection/>
    </xf>
    <xf numFmtId="2" fontId="29" fillId="36" borderId="36" xfId="64" applyNumberFormat="1" applyFont="1" applyFill="1" applyBorder="1">
      <alignment/>
      <protection/>
    </xf>
    <xf numFmtId="180" fontId="29" fillId="36" borderId="52" xfId="64" applyNumberFormat="1" applyFont="1" applyFill="1" applyBorder="1">
      <alignment/>
      <protection/>
    </xf>
    <xf numFmtId="2" fontId="29" fillId="36" borderId="52" xfId="64" applyNumberFormat="1" applyFont="1" applyFill="1" applyBorder="1">
      <alignment/>
      <protection/>
    </xf>
    <xf numFmtId="2" fontId="31" fillId="0" borderId="14" xfId="64" applyNumberFormat="1" applyFont="1" applyBorder="1">
      <alignment/>
      <protection/>
    </xf>
    <xf numFmtId="0" fontId="29" fillId="0" borderId="62" xfId="64" applyFont="1" applyBorder="1">
      <alignment/>
      <protection/>
    </xf>
    <xf numFmtId="2" fontId="29" fillId="0" borderId="26" xfId="64" applyNumberFormat="1" applyFont="1" applyBorder="1">
      <alignment/>
      <protection/>
    </xf>
    <xf numFmtId="2" fontId="29" fillId="0" borderId="18" xfId="64" applyNumberFormat="1" applyFont="1" applyBorder="1">
      <alignment/>
      <protection/>
    </xf>
    <xf numFmtId="2" fontId="31" fillId="0" borderId="30" xfId="64" applyNumberFormat="1" applyFont="1" applyBorder="1">
      <alignment/>
      <protection/>
    </xf>
    <xf numFmtId="2" fontId="31" fillId="0" borderId="19" xfId="64" applyNumberFormat="1" applyFont="1" applyBorder="1">
      <alignment/>
      <protection/>
    </xf>
    <xf numFmtId="0" fontId="31" fillId="0" borderId="23" xfId="64" applyFont="1" applyBorder="1">
      <alignment/>
      <protection/>
    </xf>
    <xf numFmtId="2" fontId="31" fillId="0" borderId="15" xfId="64" applyNumberFormat="1" applyFont="1" applyBorder="1">
      <alignment/>
      <protection/>
    </xf>
    <xf numFmtId="0" fontId="29" fillId="0" borderId="0" xfId="64" applyFont="1">
      <alignment/>
      <protection/>
    </xf>
    <xf numFmtId="1" fontId="29" fillId="0" borderId="0" xfId="64" applyNumberFormat="1" applyFont="1">
      <alignment/>
      <protection/>
    </xf>
    <xf numFmtId="2" fontId="29" fillId="0" borderId="0" xfId="64" applyNumberFormat="1" applyFont="1">
      <alignment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 applyProtection="1">
      <alignment vertical="center" wrapText="1"/>
      <protection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0" fontId="113" fillId="0" borderId="62" xfId="0" applyFont="1" applyBorder="1" applyAlignment="1">
      <alignment/>
    </xf>
    <xf numFmtId="0" fontId="16" fillId="0" borderId="17" xfId="0" applyFont="1" applyFill="1" applyBorder="1" applyAlignment="1">
      <alignment/>
    </xf>
    <xf numFmtId="181" fontId="113" fillId="0" borderId="19" xfId="0" applyNumberFormat="1" applyFont="1" applyBorder="1" applyAlignment="1">
      <alignment/>
    </xf>
    <xf numFmtId="181" fontId="113" fillId="34" borderId="19" xfId="0" applyNumberFormat="1" applyFont="1" applyFill="1" applyBorder="1" applyAlignment="1">
      <alignment/>
    </xf>
    <xf numFmtId="0" fontId="113" fillId="0" borderId="62" xfId="0" applyFont="1" applyBorder="1" applyAlignment="1">
      <alignment wrapText="1"/>
    </xf>
    <xf numFmtId="0" fontId="113" fillId="0" borderId="63" xfId="0" applyFont="1" applyBorder="1" applyAlignment="1">
      <alignment wrapText="1"/>
    </xf>
    <xf numFmtId="181" fontId="113" fillId="34" borderId="30" xfId="0" applyNumberFormat="1" applyFont="1" applyFill="1" applyBorder="1" applyAlignment="1">
      <alignment/>
    </xf>
    <xf numFmtId="181" fontId="0" fillId="0" borderId="0" xfId="0" applyNumberFormat="1" applyAlignment="1">
      <alignment/>
    </xf>
    <xf numFmtId="0" fontId="18" fillId="0" borderId="13" xfId="0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 applyProtection="1">
      <alignment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16" xfId="0" applyFont="1" applyFill="1" applyBorder="1" applyAlignment="1" applyProtection="1">
      <alignment horizontal="center" vertical="center" wrapText="1"/>
      <protection/>
    </xf>
    <xf numFmtId="0" fontId="114" fillId="0" borderId="62" xfId="0" applyFont="1" applyBorder="1" applyAlignment="1">
      <alignment/>
    </xf>
    <xf numFmtId="181" fontId="114" fillId="0" borderId="19" xfId="0" applyNumberFormat="1" applyFont="1" applyBorder="1" applyAlignment="1">
      <alignment/>
    </xf>
    <xf numFmtId="0" fontId="34" fillId="0" borderId="0" xfId="61" applyFont="1" applyAlignment="1">
      <alignment horizontal="center"/>
      <protection/>
    </xf>
    <xf numFmtId="0" fontId="34" fillId="0" borderId="0" xfId="61" applyFont="1">
      <alignment/>
      <protection/>
    </xf>
    <xf numFmtId="0" fontId="37" fillId="0" borderId="0" xfId="61" applyFont="1">
      <alignment/>
      <protection/>
    </xf>
    <xf numFmtId="0" fontId="34" fillId="0" borderId="64" xfId="61" applyFont="1" applyBorder="1" applyAlignment="1">
      <alignment horizontal="center"/>
      <protection/>
    </xf>
    <xf numFmtId="0" fontId="34" fillId="0" borderId="50" xfId="61" applyFont="1" applyBorder="1">
      <alignment/>
      <protection/>
    </xf>
    <xf numFmtId="0" fontId="34" fillId="0" borderId="54" xfId="61" applyFont="1" applyBorder="1" applyAlignment="1">
      <alignment horizontal="center"/>
      <protection/>
    </xf>
    <xf numFmtId="0" fontId="34" fillId="0" borderId="12" xfId="61" applyFont="1" applyBorder="1">
      <alignment/>
      <protection/>
    </xf>
    <xf numFmtId="0" fontId="34" fillId="0" borderId="40" xfId="61" applyFont="1" applyFill="1" applyBorder="1" applyAlignment="1">
      <alignment horizontal="center"/>
      <protection/>
    </xf>
    <xf numFmtId="0" fontId="34" fillId="0" borderId="65" xfId="61" applyFont="1" applyFill="1" applyBorder="1" applyAlignment="1">
      <alignment horizontal="center"/>
      <protection/>
    </xf>
    <xf numFmtId="0" fontId="34" fillId="0" borderId="66" xfId="61" applyFont="1" applyFill="1" applyBorder="1" applyAlignment="1">
      <alignment horizontal="center"/>
      <protection/>
    </xf>
    <xf numFmtId="0" fontId="34" fillId="0" borderId="16" xfId="61" applyFont="1" applyBorder="1" applyAlignment="1">
      <alignment horizontal="center"/>
      <protection/>
    </xf>
    <xf numFmtId="0" fontId="34" fillId="0" borderId="23" xfId="61" applyFont="1" applyBorder="1" applyAlignment="1">
      <alignment horizontal="center"/>
      <protection/>
    </xf>
    <xf numFmtId="0" fontId="34" fillId="0" borderId="45" xfId="61" applyFont="1" applyBorder="1" applyAlignment="1">
      <alignment horizontal="right"/>
      <protection/>
    </xf>
    <xf numFmtId="0" fontId="34" fillId="0" borderId="45" xfId="61" applyFont="1" applyBorder="1" applyAlignment="1">
      <alignment horizontal="center"/>
      <protection/>
    </xf>
    <xf numFmtId="0" fontId="34" fillId="0" borderId="10" xfId="61" applyFont="1" applyBorder="1" applyAlignment="1">
      <alignment horizontal="center"/>
      <protection/>
    </xf>
    <xf numFmtId="0" fontId="34" fillId="0" borderId="48" xfId="61" applyFont="1" applyBorder="1" applyAlignment="1">
      <alignment horizontal="center"/>
      <protection/>
    </xf>
    <xf numFmtId="0" fontId="34" fillId="0" borderId="60" xfId="61" applyFont="1" applyBorder="1" applyAlignment="1">
      <alignment horizontal="center"/>
      <protection/>
    </xf>
    <xf numFmtId="0" fontId="27" fillId="0" borderId="16" xfId="61" applyFont="1" applyBorder="1" applyAlignment="1">
      <alignment horizontal="center"/>
      <protection/>
    </xf>
    <xf numFmtId="0" fontId="27" fillId="0" borderId="23" xfId="61" applyFont="1" applyBorder="1">
      <alignment/>
      <protection/>
    </xf>
    <xf numFmtId="0" fontId="27" fillId="0" borderId="45" xfId="61" applyFont="1" applyBorder="1">
      <alignment/>
      <protection/>
    </xf>
    <xf numFmtId="0" fontId="34" fillId="0" borderId="45" xfId="61" applyFont="1" applyBorder="1">
      <alignment/>
      <protection/>
    </xf>
    <xf numFmtId="0" fontId="27" fillId="37" borderId="16" xfId="61" applyFont="1" applyFill="1" applyBorder="1" applyAlignment="1">
      <alignment horizontal="center"/>
      <protection/>
    </xf>
    <xf numFmtId="0" fontId="27" fillId="37" borderId="16" xfId="61" applyFont="1" applyFill="1" applyBorder="1">
      <alignment/>
      <protection/>
    </xf>
    <xf numFmtId="164" fontId="27" fillId="38" borderId="15" xfId="61" applyNumberFormat="1" applyFont="1" applyFill="1" applyBorder="1" applyAlignment="1">
      <alignment horizontal="center"/>
      <protection/>
    </xf>
    <xf numFmtId="164" fontId="27" fillId="38" borderId="48" xfId="61" applyNumberFormat="1" applyFont="1" applyFill="1" applyBorder="1" applyAlignment="1">
      <alignment horizontal="center"/>
      <protection/>
    </xf>
    <xf numFmtId="0" fontId="27" fillId="0" borderId="67" xfId="61" applyFont="1" applyBorder="1" applyAlignment="1">
      <alignment horizontal="center"/>
      <protection/>
    </xf>
    <xf numFmtId="0" fontId="34" fillId="0" borderId="68" xfId="61" applyFont="1" applyBorder="1">
      <alignment/>
      <protection/>
    </xf>
    <xf numFmtId="0" fontId="27" fillId="0" borderId="69" xfId="61" applyFont="1" applyBorder="1">
      <alignment/>
      <protection/>
    </xf>
    <xf numFmtId="0" fontId="34" fillId="0" borderId="69" xfId="61" applyFont="1" applyBorder="1">
      <alignment/>
      <protection/>
    </xf>
    <xf numFmtId="0" fontId="27" fillId="36" borderId="67" xfId="61" applyFont="1" applyFill="1" applyBorder="1" applyAlignment="1">
      <alignment horizontal="center"/>
      <protection/>
    </xf>
    <xf numFmtId="0" fontId="27" fillId="36" borderId="67" xfId="61" applyFont="1" applyFill="1" applyBorder="1">
      <alignment/>
      <protection/>
    </xf>
    <xf numFmtId="0" fontId="27" fillId="36" borderId="52" xfId="61" applyFont="1" applyFill="1" applyBorder="1">
      <alignment/>
      <protection/>
    </xf>
    <xf numFmtId="0" fontId="27" fillId="36" borderId="70" xfId="61" applyFont="1" applyFill="1" applyBorder="1">
      <alignment/>
      <protection/>
    </xf>
    <xf numFmtId="0" fontId="27" fillId="36" borderId="59" xfId="61" applyFont="1" applyFill="1" applyBorder="1">
      <alignment/>
      <protection/>
    </xf>
    <xf numFmtId="0" fontId="34" fillId="0" borderId="32" xfId="61" applyFont="1" applyBorder="1" applyAlignment="1">
      <alignment horizontal="center"/>
      <protection/>
    </xf>
    <xf numFmtId="0" fontId="34" fillId="0" borderId="71" xfId="61" applyFont="1" applyBorder="1">
      <alignment/>
      <protection/>
    </xf>
    <xf numFmtId="0" fontId="34" fillId="0" borderId="72" xfId="61" applyFont="1" applyBorder="1">
      <alignment/>
      <protection/>
    </xf>
    <xf numFmtId="0" fontId="34" fillId="0" borderId="32" xfId="61" applyFont="1" applyBorder="1">
      <alignment/>
      <protection/>
    </xf>
    <xf numFmtId="164" fontId="34" fillId="0" borderId="39" xfId="61" applyNumberFormat="1" applyFont="1" applyBorder="1">
      <alignment/>
      <protection/>
    </xf>
    <xf numFmtId="164" fontId="34" fillId="0" borderId="37" xfId="61" applyNumberFormat="1" applyFont="1" applyBorder="1">
      <alignment/>
      <protection/>
    </xf>
    <xf numFmtId="164" fontId="34" fillId="0" borderId="73" xfId="61" applyNumberFormat="1" applyFont="1" applyBorder="1">
      <alignment/>
      <protection/>
    </xf>
    <xf numFmtId="164" fontId="27" fillId="38" borderId="15" xfId="61" applyNumberFormat="1" applyFont="1" applyFill="1" applyBorder="1">
      <alignment/>
      <protection/>
    </xf>
    <xf numFmtId="164" fontId="27" fillId="38" borderId="60" xfId="61" applyNumberFormat="1" applyFont="1" applyFill="1" applyBorder="1">
      <alignment/>
      <protection/>
    </xf>
    <xf numFmtId="0" fontId="34" fillId="0" borderId="27" xfId="61" applyFont="1" applyBorder="1" applyAlignment="1">
      <alignment horizontal="center"/>
      <protection/>
    </xf>
    <xf numFmtId="3" fontId="34" fillId="0" borderId="18" xfId="61" applyNumberFormat="1" applyFont="1" applyBorder="1" applyAlignment="1">
      <alignment horizontal="center"/>
      <protection/>
    </xf>
    <xf numFmtId="3" fontId="34" fillId="0" borderId="38" xfId="61" applyNumberFormat="1" applyFont="1" applyBorder="1" applyAlignment="1">
      <alignment horizontal="center"/>
      <protection/>
    </xf>
    <xf numFmtId="3" fontId="34" fillId="0" borderId="47" xfId="61" applyNumberFormat="1" applyFont="1" applyBorder="1" applyAlignment="1">
      <alignment horizontal="center"/>
      <protection/>
    </xf>
    <xf numFmtId="0" fontId="27" fillId="0" borderId="0" xfId="61" applyFont="1" applyBorder="1" applyAlignment="1">
      <alignment horizontal="center"/>
      <protection/>
    </xf>
    <xf numFmtId="0" fontId="27" fillId="0" borderId="0" xfId="61" applyFont="1" applyBorder="1">
      <alignment/>
      <protection/>
    </xf>
    <xf numFmtId="0" fontId="27" fillId="0" borderId="0" xfId="61" applyFont="1" applyFill="1" applyBorder="1" applyAlignment="1">
      <alignment horizontal="center"/>
      <protection/>
    </xf>
    <xf numFmtId="0" fontId="27" fillId="0" borderId="0" xfId="61" applyFont="1" applyFill="1" applyBorder="1">
      <alignment/>
      <protection/>
    </xf>
    <xf numFmtId="164" fontId="27" fillId="0" borderId="0" xfId="61" applyNumberFormat="1" applyFont="1" applyFill="1" applyBorder="1">
      <alignment/>
      <protection/>
    </xf>
    <xf numFmtId="0" fontId="37" fillId="0" borderId="12" xfId="61" applyFont="1" applyBorder="1" applyAlignment="1">
      <alignment/>
      <protection/>
    </xf>
    <xf numFmtId="0" fontId="34" fillId="0" borderId="24" xfId="61" applyFont="1" applyBorder="1" applyAlignment="1">
      <alignment horizontal="center"/>
      <protection/>
    </xf>
    <xf numFmtId="0" fontId="34" fillId="0" borderId="51" xfId="61" applyFont="1" applyBorder="1" applyAlignment="1">
      <alignment horizontal="center"/>
      <protection/>
    </xf>
    <xf numFmtId="164" fontId="27" fillId="38" borderId="23" xfId="61" applyNumberFormat="1" applyFont="1" applyFill="1" applyBorder="1">
      <alignment/>
      <protection/>
    </xf>
    <xf numFmtId="164" fontId="27" fillId="38" borderId="16" xfId="61" applyNumberFormat="1" applyFont="1" applyFill="1" applyBorder="1">
      <alignment/>
      <protection/>
    </xf>
    <xf numFmtId="164" fontId="27" fillId="38" borderId="48" xfId="61" applyNumberFormat="1" applyFont="1" applyFill="1" applyBorder="1">
      <alignment/>
      <protection/>
    </xf>
    <xf numFmtId="0" fontId="27" fillId="36" borderId="74" xfId="61" applyFont="1" applyFill="1" applyBorder="1">
      <alignment/>
      <protection/>
    </xf>
    <xf numFmtId="0" fontId="27" fillId="36" borderId="25" xfId="61" applyFont="1" applyFill="1" applyBorder="1">
      <alignment/>
      <protection/>
    </xf>
    <xf numFmtId="164" fontId="34" fillId="0" borderId="75" xfId="61" applyNumberFormat="1" applyFont="1" applyBorder="1">
      <alignment/>
      <protection/>
    </xf>
    <xf numFmtId="164" fontId="34" fillId="0" borderId="25" xfId="61" applyNumberFormat="1" applyFont="1" applyBorder="1">
      <alignment/>
      <protection/>
    </xf>
    <xf numFmtId="0" fontId="27" fillId="0" borderId="23" xfId="61" applyFont="1" applyBorder="1" applyAlignment="1">
      <alignment/>
      <protection/>
    </xf>
    <xf numFmtId="0" fontId="27" fillId="0" borderId="45" xfId="61" applyFont="1" applyBorder="1" applyAlignment="1">
      <alignment/>
      <protection/>
    </xf>
    <xf numFmtId="0" fontId="27" fillId="0" borderId="60" xfId="61" applyFont="1" applyBorder="1" applyAlignment="1">
      <alignment/>
      <protection/>
    </xf>
    <xf numFmtId="0" fontId="34" fillId="0" borderId="54" xfId="61" applyFont="1" applyBorder="1">
      <alignment/>
      <protection/>
    </xf>
    <xf numFmtId="0" fontId="34" fillId="0" borderId="46" xfId="61" applyFont="1" applyBorder="1" applyAlignment="1">
      <alignment horizontal="center"/>
      <protection/>
    </xf>
    <xf numFmtId="0" fontId="34" fillId="0" borderId="15" xfId="61" applyFont="1" applyBorder="1" applyAlignment="1">
      <alignment horizontal="center"/>
      <protection/>
    </xf>
    <xf numFmtId="164" fontId="27" fillId="38" borderId="15" xfId="61" applyNumberFormat="1" applyFont="1" applyFill="1" applyBorder="1" applyAlignment="1">
      <alignment horizontal="right"/>
      <protection/>
    </xf>
    <xf numFmtId="164" fontId="27" fillId="38" borderId="16" xfId="61" applyNumberFormat="1" applyFont="1" applyFill="1" applyBorder="1" applyAlignment="1">
      <alignment horizontal="right"/>
      <protection/>
    </xf>
    <xf numFmtId="164" fontId="34" fillId="0" borderId="43" xfId="61" applyNumberFormat="1" applyFont="1" applyBorder="1" applyAlignment="1">
      <alignment horizontal="right"/>
      <protection/>
    </xf>
    <xf numFmtId="164" fontId="34" fillId="0" borderId="39" xfId="61" applyNumberFormat="1" applyFont="1" applyBorder="1" applyAlignment="1">
      <alignment horizontal="right"/>
      <protection/>
    </xf>
    <xf numFmtId="164" fontId="34" fillId="0" borderId="73" xfId="61" applyNumberFormat="1" applyFont="1" applyBorder="1" applyAlignment="1">
      <alignment horizontal="right"/>
      <protection/>
    </xf>
    <xf numFmtId="0" fontId="34" fillId="0" borderId="62" xfId="61" applyFont="1" applyBorder="1">
      <alignment/>
      <protection/>
    </xf>
    <xf numFmtId="0" fontId="34" fillId="0" borderId="76" xfId="61" applyFont="1" applyBorder="1">
      <alignment/>
      <protection/>
    </xf>
    <xf numFmtId="0" fontId="34" fillId="0" borderId="27" xfId="61" applyFont="1" applyBorder="1">
      <alignment/>
      <protection/>
    </xf>
    <xf numFmtId="164" fontId="34" fillId="0" borderId="26" xfId="61" applyNumberFormat="1" applyFont="1" applyBorder="1" applyAlignment="1">
      <alignment horizontal="right"/>
      <protection/>
    </xf>
    <xf numFmtId="164" fontId="34" fillId="0" borderId="18" xfId="61" applyNumberFormat="1" applyFont="1" applyBorder="1" applyAlignment="1">
      <alignment horizontal="right"/>
      <protection/>
    </xf>
    <xf numFmtId="164" fontId="34" fillId="0" borderId="47" xfId="61" applyNumberFormat="1" applyFont="1" applyBorder="1" applyAlignment="1">
      <alignment horizontal="right"/>
      <protection/>
    </xf>
    <xf numFmtId="0" fontId="34" fillId="0" borderId="64" xfId="61" applyFont="1" applyBorder="1" applyAlignment="1">
      <alignment/>
      <protection/>
    </xf>
    <xf numFmtId="0" fontId="34" fillId="0" borderId="54" xfId="61" applyFont="1" applyBorder="1" applyAlignment="1">
      <alignment/>
      <protection/>
    </xf>
    <xf numFmtId="0" fontId="34" fillId="0" borderId="25" xfId="61" applyFont="1" applyBorder="1" applyAlignment="1">
      <alignment horizontal="center"/>
      <protection/>
    </xf>
    <xf numFmtId="0" fontId="34" fillId="0" borderId="53" xfId="61" applyFont="1" applyBorder="1">
      <alignment/>
      <protection/>
    </xf>
    <xf numFmtId="0" fontId="34" fillId="0" borderId="0" xfId="61" applyFont="1" applyBorder="1">
      <alignment/>
      <protection/>
    </xf>
    <xf numFmtId="0" fontId="34" fillId="0" borderId="25" xfId="61" applyFont="1" applyFill="1" applyBorder="1">
      <alignment/>
      <protection/>
    </xf>
    <xf numFmtId="164" fontId="34" fillId="0" borderId="31" xfId="61" applyNumberFormat="1" applyFont="1" applyFill="1" applyBorder="1" applyAlignment="1">
      <alignment horizontal="right"/>
      <protection/>
    </xf>
    <xf numFmtId="164" fontId="34" fillId="0" borderId="55" xfId="61" applyNumberFormat="1" applyFont="1" applyFill="1" applyBorder="1" applyAlignment="1">
      <alignment horizontal="right"/>
      <protection/>
    </xf>
    <xf numFmtId="164" fontId="34" fillId="0" borderId="77" xfId="61" applyNumberFormat="1" applyFont="1" applyFill="1" applyBorder="1" applyAlignment="1">
      <alignment horizontal="right"/>
      <protection/>
    </xf>
    <xf numFmtId="0" fontId="34" fillId="0" borderId="60" xfId="61" applyFont="1" applyBorder="1">
      <alignment/>
      <protection/>
    </xf>
    <xf numFmtId="0" fontId="35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 applyProtection="1">
      <alignment horizontal="center" vertical="center"/>
      <protection/>
    </xf>
    <xf numFmtId="0" fontId="29" fillId="0" borderId="18" xfId="0" applyFont="1" applyFill="1" applyBorder="1" applyAlignment="1" applyProtection="1">
      <alignment vertical="center" wrapText="1"/>
      <protection/>
    </xf>
    <xf numFmtId="166" fontId="29" fillId="0" borderId="18" xfId="0" applyNumberFormat="1" applyFont="1" applyFill="1" applyBorder="1" applyAlignment="1" applyProtection="1">
      <alignment vertical="center"/>
      <protection locked="0"/>
    </xf>
    <xf numFmtId="166" fontId="29" fillId="0" borderId="78" xfId="0" applyNumberFormat="1" applyFont="1" applyFill="1" applyBorder="1" applyAlignment="1" applyProtection="1">
      <alignment vertical="center"/>
      <protection locked="0"/>
    </xf>
    <xf numFmtId="166" fontId="31" fillId="0" borderId="78" xfId="0" applyNumberFormat="1" applyFont="1" applyFill="1" applyBorder="1" applyAlignment="1" applyProtection="1">
      <alignment vertical="center"/>
      <protection/>
    </xf>
    <xf numFmtId="166" fontId="31" fillId="0" borderId="19" xfId="0" applyNumberFormat="1" applyFont="1" applyFill="1" applyBorder="1" applyAlignment="1" applyProtection="1">
      <alignment vertical="center"/>
      <protection/>
    </xf>
    <xf numFmtId="0" fontId="29" fillId="0" borderId="28" xfId="0" applyFont="1" applyFill="1" applyBorder="1" applyAlignment="1" applyProtection="1">
      <alignment horizontal="center" vertical="center"/>
      <protection/>
    </xf>
    <xf numFmtId="0" fontId="29" fillId="0" borderId="20" xfId="0" applyFont="1" applyFill="1" applyBorder="1" applyAlignment="1" applyProtection="1">
      <alignment vertical="center" wrapText="1"/>
      <protection/>
    </xf>
    <xf numFmtId="166" fontId="29" fillId="0" borderId="20" xfId="0" applyNumberFormat="1" applyFont="1" applyFill="1" applyBorder="1" applyAlignment="1" applyProtection="1">
      <alignment vertical="center"/>
      <protection locked="0"/>
    </xf>
    <xf numFmtId="166" fontId="29" fillId="0" borderId="79" xfId="0" applyNumberFormat="1" applyFont="1" applyFill="1" applyBorder="1" applyAlignment="1" applyProtection="1">
      <alignment vertical="center"/>
      <protection locked="0"/>
    </xf>
    <xf numFmtId="0" fontId="29" fillId="0" borderId="46" xfId="0" applyFont="1" applyFill="1" applyBorder="1" applyAlignment="1" applyProtection="1">
      <alignment horizontal="center" vertical="center"/>
      <protection/>
    </xf>
    <xf numFmtId="0" fontId="29" fillId="0" borderId="40" xfId="0" applyFont="1" applyFill="1" applyBorder="1" applyAlignment="1" applyProtection="1">
      <alignment vertical="center" wrapText="1"/>
      <protection/>
    </xf>
    <xf numFmtId="166" fontId="29" fillId="0" borderId="40" xfId="0" applyNumberFormat="1" applyFont="1" applyFill="1" applyBorder="1" applyAlignment="1" applyProtection="1">
      <alignment vertical="center"/>
      <protection locked="0"/>
    </xf>
    <xf numFmtId="166" fontId="29" fillId="0" borderId="22" xfId="0" applyNumberFormat="1" applyFont="1" applyFill="1" applyBorder="1" applyAlignment="1" applyProtection="1">
      <alignment vertical="center"/>
      <protection locked="0"/>
    </xf>
    <xf numFmtId="166" fontId="31" fillId="0" borderId="10" xfId="0" applyNumberFormat="1" applyFont="1" applyFill="1" applyBorder="1" applyAlignment="1" applyProtection="1">
      <alignment vertical="center"/>
      <protection/>
    </xf>
    <xf numFmtId="166" fontId="31" fillId="0" borderId="24" xfId="0" applyNumberFormat="1" applyFont="1" applyFill="1" applyBorder="1" applyAlignment="1" applyProtection="1">
      <alignment vertical="center"/>
      <protection/>
    </xf>
    <xf numFmtId="166" fontId="31" fillId="0" borderId="11" xfId="0" applyNumberFormat="1" applyFont="1" applyFill="1" applyBorder="1" applyAlignment="1" applyProtection="1">
      <alignment vertical="center"/>
      <protection/>
    </xf>
    <xf numFmtId="166" fontId="31" fillId="0" borderId="21" xfId="0" applyNumberFormat="1" applyFont="1" applyFill="1" applyBorder="1" applyAlignment="1" applyProtection="1">
      <alignment vertical="center"/>
      <protection/>
    </xf>
    <xf numFmtId="166" fontId="28" fillId="0" borderId="10" xfId="0" applyNumberFormat="1" applyFont="1" applyFill="1" applyBorder="1" applyAlignment="1" applyProtection="1">
      <alignment vertical="center"/>
      <protection/>
    </xf>
    <xf numFmtId="0" fontId="87" fillId="0" borderId="0" xfId="61">
      <alignment/>
      <protection/>
    </xf>
    <xf numFmtId="0" fontId="109" fillId="0" borderId="72" xfId="61" applyFont="1" applyBorder="1" applyAlignment="1">
      <alignment horizontal="center"/>
      <protection/>
    </xf>
    <xf numFmtId="0" fontId="27" fillId="0" borderId="72" xfId="68" applyFont="1" applyBorder="1" applyAlignment="1">
      <alignment horizontal="center"/>
      <protection/>
    </xf>
    <xf numFmtId="0" fontId="27" fillId="0" borderId="18" xfId="68" applyFont="1" applyBorder="1" applyAlignment="1">
      <alignment horizontal="center"/>
      <protection/>
    </xf>
    <xf numFmtId="3" fontId="27" fillId="0" borderId="18" xfId="68" applyNumberFormat="1" applyFont="1" applyBorder="1" applyAlignment="1">
      <alignment horizontal="center"/>
      <protection/>
    </xf>
    <xf numFmtId="0" fontId="34" fillId="0" borderId="18" xfId="61" applyFont="1" applyBorder="1" applyAlignment="1">
      <alignment horizontal="center"/>
      <protection/>
    </xf>
    <xf numFmtId="0" fontId="34" fillId="0" borderId="18" xfId="68" applyFont="1" applyBorder="1" applyAlignment="1">
      <alignment horizontal="left"/>
      <protection/>
    </xf>
    <xf numFmtId="3" fontId="34" fillId="0" borderId="18" xfId="68" applyNumberFormat="1" applyFont="1" applyBorder="1" applyAlignment="1">
      <alignment/>
      <protection/>
    </xf>
    <xf numFmtId="0" fontId="27" fillId="0" borderId="18" xfId="61" applyFont="1" applyBorder="1">
      <alignment/>
      <protection/>
    </xf>
    <xf numFmtId="0" fontId="34" fillId="0" borderId="18" xfId="61" applyFont="1" applyBorder="1">
      <alignment/>
      <protection/>
    </xf>
    <xf numFmtId="3" fontId="27" fillId="0" borderId="18" xfId="61" applyNumberFormat="1" applyFont="1" applyBorder="1" applyAlignment="1">
      <alignment/>
      <protection/>
    </xf>
    <xf numFmtId="3" fontId="34" fillId="0" borderId="0" xfId="61" applyNumberFormat="1" applyFont="1" applyAlignment="1">
      <alignment horizontal="center"/>
      <protection/>
    </xf>
    <xf numFmtId="0" fontId="39" fillId="0" borderId="61" xfId="67" applyFont="1" applyFill="1" applyBorder="1" applyAlignment="1" applyProtection="1">
      <alignment horizontal="center" vertical="center" wrapText="1"/>
      <protection/>
    </xf>
    <xf numFmtId="0" fontId="39" fillId="0" borderId="16" xfId="67" applyFont="1" applyFill="1" applyBorder="1" applyAlignment="1" applyProtection="1">
      <alignment horizontal="center" vertical="center" wrapText="1"/>
      <protection/>
    </xf>
    <xf numFmtId="0" fontId="39" fillId="0" borderId="80" xfId="67" applyFont="1" applyFill="1" applyBorder="1" applyAlignment="1" applyProtection="1">
      <alignment horizontal="center" vertical="center" wrapText="1"/>
      <protection/>
    </xf>
    <xf numFmtId="0" fontId="33" fillId="0" borderId="36" xfId="67" applyFont="1" applyFill="1" applyBorder="1" applyAlignment="1" applyProtection="1">
      <alignment vertical="center" wrapText="1"/>
      <protection/>
    </xf>
    <xf numFmtId="182" fontId="33" fillId="0" borderId="52" xfId="66" applyNumberFormat="1" applyFont="1" applyFill="1" applyBorder="1" applyAlignment="1" applyProtection="1">
      <alignment horizontal="center" vertical="center"/>
      <protection/>
    </xf>
    <xf numFmtId="3" fontId="33" fillId="0" borderId="56" xfId="66" applyNumberFormat="1" applyFont="1" applyFill="1" applyBorder="1" applyAlignment="1" applyProtection="1">
      <alignment vertical="center"/>
      <protection/>
    </xf>
    <xf numFmtId="4" fontId="33" fillId="0" borderId="56" xfId="66" applyNumberFormat="1" applyFont="1" applyFill="1" applyBorder="1" applyAlignment="1" applyProtection="1">
      <alignment vertical="center"/>
      <protection/>
    </xf>
    <xf numFmtId="0" fontId="33" fillId="0" borderId="26" xfId="67" applyFont="1" applyFill="1" applyBorder="1" applyAlignment="1" applyProtection="1">
      <alignment vertical="center" wrapText="1"/>
      <protection/>
    </xf>
    <xf numFmtId="182" fontId="33" fillId="0" borderId="18" xfId="66" applyNumberFormat="1" applyFont="1" applyFill="1" applyBorder="1" applyAlignment="1" applyProtection="1">
      <alignment horizontal="center" vertical="center"/>
      <protection/>
    </xf>
    <xf numFmtId="3" fontId="33" fillId="0" borderId="19" xfId="66" applyNumberFormat="1" applyFont="1" applyFill="1" applyBorder="1" applyAlignment="1" applyProtection="1">
      <alignment vertical="center"/>
      <protection/>
    </xf>
    <xf numFmtId="4" fontId="33" fillId="0" borderId="19" xfId="66" applyNumberFormat="1" applyFont="1" applyFill="1" applyBorder="1" applyAlignment="1" applyProtection="1">
      <alignment vertical="center"/>
      <protection/>
    </xf>
    <xf numFmtId="0" fontId="26" fillId="0" borderId="15" xfId="67" applyFont="1" applyFill="1" applyBorder="1" applyAlignment="1" applyProtection="1">
      <alignment vertical="center" wrapText="1"/>
      <protection/>
    </xf>
    <xf numFmtId="182" fontId="26" fillId="0" borderId="10" xfId="66" applyNumberFormat="1" applyFont="1" applyFill="1" applyBorder="1" applyAlignment="1" applyProtection="1">
      <alignment horizontal="center" vertical="center"/>
      <protection/>
    </xf>
    <xf numFmtId="3" fontId="26" fillId="0" borderId="11" xfId="66" applyNumberFormat="1" applyFont="1" applyFill="1" applyBorder="1" applyAlignment="1" applyProtection="1">
      <alignment vertical="center"/>
      <protection/>
    </xf>
    <xf numFmtId="4" fontId="26" fillId="0" borderId="11" xfId="66" applyNumberFormat="1" applyFont="1" applyFill="1" applyBorder="1" applyAlignment="1" applyProtection="1">
      <alignment vertical="center"/>
      <protection/>
    </xf>
    <xf numFmtId="0" fontId="33" fillId="0" borderId="43" xfId="67" applyFont="1" applyFill="1" applyBorder="1" applyAlignment="1" applyProtection="1">
      <alignment vertical="center" wrapText="1"/>
      <protection/>
    </xf>
    <xf numFmtId="182" fontId="33" fillId="0" borderId="39" xfId="66" applyNumberFormat="1" applyFont="1" applyFill="1" applyBorder="1" applyAlignment="1" applyProtection="1">
      <alignment horizontal="center" vertical="center"/>
      <protection/>
    </xf>
    <xf numFmtId="3" fontId="33" fillId="0" borderId="17" xfId="66" applyNumberFormat="1" applyFont="1" applyFill="1" applyBorder="1" applyAlignment="1" applyProtection="1">
      <alignment vertical="center"/>
      <protection/>
    </xf>
    <xf numFmtId="4" fontId="33" fillId="0" borderId="17" xfId="66" applyNumberFormat="1" applyFont="1" applyFill="1" applyBorder="1" applyAlignment="1" applyProtection="1">
      <alignment vertical="center"/>
      <protection/>
    </xf>
    <xf numFmtId="0" fontId="33" fillId="0" borderId="28" xfId="67" applyFont="1" applyFill="1" applyBorder="1" applyAlignment="1" applyProtection="1">
      <alignment vertical="center" wrapText="1"/>
      <protection/>
    </xf>
    <xf numFmtId="182" fontId="33" fillId="0" borderId="20" xfId="66" applyNumberFormat="1" applyFont="1" applyFill="1" applyBorder="1" applyAlignment="1" applyProtection="1">
      <alignment horizontal="center" vertical="center"/>
      <protection/>
    </xf>
    <xf numFmtId="3" fontId="33" fillId="0" borderId="30" xfId="66" applyNumberFormat="1" applyFont="1" applyFill="1" applyBorder="1" applyAlignment="1" applyProtection="1">
      <alignment vertical="center"/>
      <protection/>
    </xf>
    <xf numFmtId="4" fontId="33" fillId="0" borderId="30" xfId="66" applyNumberFormat="1" applyFont="1" applyFill="1" applyBorder="1" applyAlignment="1" applyProtection="1">
      <alignment vertical="center"/>
      <protection/>
    </xf>
    <xf numFmtId="0" fontId="26" fillId="0" borderId="43" xfId="67" applyFont="1" applyFill="1" applyBorder="1" applyAlignment="1" applyProtection="1">
      <alignment vertical="center" wrapText="1"/>
      <protection/>
    </xf>
    <xf numFmtId="0" fontId="26" fillId="0" borderId="26" xfId="67" applyFont="1" applyFill="1" applyBorder="1" applyAlignment="1" applyProtection="1">
      <alignment vertical="center" wrapText="1"/>
      <protection/>
    </xf>
    <xf numFmtId="0" fontId="26" fillId="0" borderId="28" xfId="67" applyFont="1" applyFill="1" applyBorder="1" applyAlignment="1" applyProtection="1">
      <alignment vertical="center" wrapText="1"/>
      <protection/>
    </xf>
    <xf numFmtId="0" fontId="26" fillId="0" borderId="31" xfId="67" applyFont="1" applyFill="1" applyBorder="1" applyAlignment="1" applyProtection="1">
      <alignment vertical="center" wrapText="1"/>
      <protection/>
    </xf>
    <xf numFmtId="182" fontId="26" fillId="0" borderId="34" xfId="66" applyNumberFormat="1" applyFont="1" applyFill="1" applyBorder="1" applyAlignment="1" applyProtection="1">
      <alignment horizontal="center" vertical="center"/>
      <protection/>
    </xf>
    <xf numFmtId="3" fontId="26" fillId="0" borderId="35" xfId="66" applyNumberFormat="1" applyFont="1" applyFill="1" applyBorder="1" applyAlignment="1" applyProtection="1">
      <alignment vertical="center"/>
      <protection/>
    </xf>
    <xf numFmtId="4" fontId="26" fillId="0" borderId="35" xfId="66" applyNumberFormat="1" applyFont="1" applyFill="1" applyBorder="1" applyAlignment="1" applyProtection="1">
      <alignment vertical="center"/>
      <protection/>
    </xf>
    <xf numFmtId="4" fontId="33" fillId="0" borderId="11" xfId="66" applyNumberFormat="1" applyFont="1" applyFill="1" applyBorder="1" applyAlignment="1" applyProtection="1">
      <alignment vertical="center"/>
      <protection/>
    </xf>
    <xf numFmtId="0" fontId="26" fillId="39" borderId="15" xfId="67" applyFont="1" applyFill="1" applyBorder="1" applyAlignment="1" applyProtection="1">
      <alignment vertical="center" wrapText="1"/>
      <protection/>
    </xf>
    <xf numFmtId="182" fontId="26" fillId="39" borderId="10" xfId="66" applyNumberFormat="1" applyFont="1" applyFill="1" applyBorder="1" applyAlignment="1" applyProtection="1">
      <alignment horizontal="center" vertical="center"/>
      <protection/>
    </xf>
    <xf numFmtId="3" fontId="26" fillId="39" borderId="11" xfId="66" applyNumberFormat="1" applyFont="1" applyFill="1" applyBorder="1" applyAlignment="1" applyProtection="1">
      <alignment vertical="center"/>
      <protection/>
    </xf>
    <xf numFmtId="4" fontId="26" fillId="39" borderId="11" xfId="66" applyNumberFormat="1" applyFont="1" applyFill="1" applyBorder="1" applyAlignment="1" applyProtection="1">
      <alignment vertical="center"/>
      <protection/>
    </xf>
    <xf numFmtId="183" fontId="33" fillId="0" borderId="17" xfId="66" applyNumberFormat="1" applyFont="1" applyFill="1" applyBorder="1" applyAlignment="1" applyProtection="1">
      <alignment horizontal="right" vertical="center"/>
      <protection locked="0"/>
    </xf>
    <xf numFmtId="183" fontId="33" fillId="0" borderId="19" xfId="66" applyNumberFormat="1" applyFont="1" applyFill="1" applyBorder="1" applyAlignment="1" applyProtection="1">
      <alignment horizontal="right" vertical="center"/>
      <protection locked="0"/>
    </xf>
    <xf numFmtId="183" fontId="33" fillId="0" borderId="30" xfId="66" applyNumberFormat="1" applyFont="1" applyFill="1" applyBorder="1" applyAlignment="1" applyProtection="1">
      <alignment horizontal="right" vertical="center"/>
      <protection locked="0"/>
    </xf>
    <xf numFmtId="183" fontId="26" fillId="0" borderId="11" xfId="66" applyNumberFormat="1" applyFont="1" applyFill="1" applyBorder="1" applyAlignment="1" applyProtection="1">
      <alignment horizontal="right" vertical="center"/>
      <protection/>
    </xf>
    <xf numFmtId="183" fontId="26" fillId="0" borderId="11" xfId="66" applyNumberFormat="1" applyFont="1" applyFill="1" applyBorder="1" applyAlignment="1" applyProtection="1">
      <alignment horizontal="right" vertical="center"/>
      <protection locked="0"/>
    </xf>
    <xf numFmtId="183" fontId="26" fillId="0" borderId="35" xfId="66" applyNumberFormat="1" applyFont="1" applyFill="1" applyBorder="1" applyAlignment="1" applyProtection="1">
      <alignment horizontal="right" vertical="center"/>
      <protection locked="0"/>
    </xf>
    <xf numFmtId="0" fontId="26" fillId="39" borderId="15" xfId="66" applyFont="1" applyFill="1" applyBorder="1" applyAlignment="1" applyProtection="1">
      <alignment horizontal="left" vertical="center" wrapText="1"/>
      <protection/>
    </xf>
    <xf numFmtId="183" fontId="26" fillId="39" borderId="11" xfId="66" applyNumberFormat="1" applyFont="1" applyFill="1" applyBorder="1" applyAlignment="1" applyProtection="1">
      <alignment horizontal="right" vertical="center"/>
      <protection/>
    </xf>
    <xf numFmtId="4" fontId="26" fillId="39" borderId="16" xfId="66" applyNumberFormat="1" applyFont="1" applyFill="1" applyBorder="1" applyAlignment="1" applyProtection="1">
      <alignment vertical="center"/>
      <protection/>
    </xf>
    <xf numFmtId="0" fontId="26" fillId="0" borderId="0" xfId="67" applyFont="1" applyAlignment="1">
      <alignment horizontal="center" vertical="center" wrapText="1"/>
      <protection/>
    </xf>
    <xf numFmtId="0" fontId="33" fillId="0" borderId="0" xfId="67" applyFont="1">
      <alignment/>
      <protection/>
    </xf>
    <xf numFmtId="0" fontId="32" fillId="0" borderId="0" xfId="67" applyFont="1">
      <alignment/>
      <protection/>
    </xf>
    <xf numFmtId="0" fontId="39" fillId="0" borderId="39" xfId="67" applyFont="1" applyBorder="1" applyAlignment="1">
      <alignment wrapText="1"/>
      <protection/>
    </xf>
    <xf numFmtId="0" fontId="39" fillId="0" borderId="17" xfId="67" applyFont="1" applyBorder="1" applyAlignment="1">
      <alignment wrapText="1"/>
      <protection/>
    </xf>
    <xf numFmtId="0" fontId="39" fillId="0" borderId="46" xfId="67" applyFont="1" applyBorder="1" applyAlignment="1">
      <alignment horizontal="center" vertical="center" wrapText="1"/>
      <protection/>
    </xf>
    <xf numFmtId="0" fontId="39" fillId="0" borderId="40" xfId="67" applyFont="1" applyBorder="1" applyAlignment="1">
      <alignment horizontal="center" vertical="center" wrapText="1"/>
      <protection/>
    </xf>
    <xf numFmtId="0" fontId="39" fillId="0" borderId="21" xfId="67" applyFont="1" applyBorder="1" applyAlignment="1">
      <alignment horizontal="center" vertical="center" wrapText="1"/>
      <protection/>
    </xf>
    <xf numFmtId="0" fontId="26" fillId="0" borderId="36" xfId="67" applyFont="1" applyBorder="1" applyAlignment="1">
      <alignment vertical="center" wrapText="1"/>
      <protection/>
    </xf>
    <xf numFmtId="182" fontId="33" fillId="0" borderId="52" xfId="66" applyNumberFormat="1" applyFont="1" applyBorder="1" applyAlignment="1">
      <alignment horizontal="center" vertical="center"/>
      <protection/>
    </xf>
    <xf numFmtId="184" fontId="26" fillId="0" borderId="52" xfId="67" applyNumberFormat="1" applyFont="1" applyBorder="1" applyAlignment="1" applyProtection="1">
      <alignment horizontal="right" vertical="center" wrapText="1"/>
      <protection locked="0"/>
    </xf>
    <xf numFmtId="185" fontId="26" fillId="0" borderId="14" xfId="67" applyNumberFormat="1" applyFont="1" applyBorder="1" applyAlignment="1" applyProtection="1">
      <alignment horizontal="right" vertical="center" wrapText="1"/>
      <protection locked="0"/>
    </xf>
    <xf numFmtId="0" fontId="26" fillId="0" borderId="26" xfId="67" applyFont="1" applyBorder="1" applyAlignment="1">
      <alignment vertical="center" wrapText="1"/>
      <protection/>
    </xf>
    <xf numFmtId="182" fontId="33" fillId="0" borderId="18" xfId="66" applyNumberFormat="1" applyFont="1" applyBorder="1" applyAlignment="1">
      <alignment horizontal="center" vertical="center"/>
      <protection/>
    </xf>
    <xf numFmtId="184" fontId="26" fillId="0" borderId="18" xfId="67" applyNumberFormat="1" applyFont="1" applyBorder="1" applyAlignment="1">
      <alignment horizontal="right" vertical="center" wrapText="1"/>
      <protection/>
    </xf>
    <xf numFmtId="185" fontId="26" fillId="0" borderId="19" xfId="67" applyNumberFormat="1" applyFont="1" applyBorder="1" applyAlignment="1" applyProtection="1">
      <alignment horizontal="right" vertical="center" wrapText="1"/>
      <protection locked="0"/>
    </xf>
    <xf numFmtId="0" fontId="40" fillId="0" borderId="26" xfId="67" applyFont="1" applyBorder="1" applyAlignment="1">
      <alignment horizontal="left" vertical="center" wrapText="1" indent="1"/>
      <protection/>
    </xf>
    <xf numFmtId="184" fontId="40" fillId="0" borderId="18" xfId="67" applyNumberFormat="1" applyFont="1" applyBorder="1" applyAlignment="1" applyProtection="1">
      <alignment horizontal="right" vertical="center" wrapText="1"/>
      <protection locked="0"/>
    </xf>
    <xf numFmtId="0" fontId="40" fillId="0" borderId="26" xfId="67" applyFont="1" applyBorder="1" applyAlignment="1">
      <alignment horizontal="left" vertical="center" wrapText="1"/>
      <protection/>
    </xf>
    <xf numFmtId="184" fontId="33" fillId="0" borderId="18" xfId="67" applyNumberFormat="1" applyFont="1" applyBorder="1" applyAlignment="1" applyProtection="1">
      <alignment horizontal="right" vertical="center" wrapText="1"/>
      <protection locked="0"/>
    </xf>
    <xf numFmtId="184" fontId="115" fillId="0" borderId="18" xfId="67" applyNumberFormat="1" applyFont="1" applyBorder="1" applyAlignment="1" applyProtection="1">
      <alignment horizontal="right" vertical="center" wrapText="1"/>
      <protection locked="0"/>
    </xf>
    <xf numFmtId="184" fontId="115" fillId="0" borderId="18" xfId="67" applyNumberFormat="1" applyFont="1" applyBorder="1" applyAlignment="1">
      <alignment horizontal="right" vertical="center" wrapText="1"/>
      <protection/>
    </xf>
    <xf numFmtId="182" fontId="26" fillId="0" borderId="18" xfId="66" applyNumberFormat="1" applyFont="1" applyBorder="1" applyAlignment="1">
      <alignment horizontal="center" vertical="center"/>
      <protection/>
    </xf>
    <xf numFmtId="184" fontId="33" fillId="0" borderId="18" xfId="67" applyNumberFormat="1" applyFont="1" applyBorder="1" applyAlignment="1">
      <alignment horizontal="right" vertical="center" wrapText="1"/>
      <protection/>
    </xf>
    <xf numFmtId="185" fontId="26" fillId="0" borderId="18" xfId="67" applyNumberFormat="1" applyFont="1" applyBorder="1" applyAlignment="1">
      <alignment horizontal="right" vertical="center" wrapText="1"/>
      <protection/>
    </xf>
    <xf numFmtId="185" fontId="26" fillId="0" borderId="19" xfId="67" applyNumberFormat="1" applyFont="1" applyBorder="1" applyAlignment="1">
      <alignment horizontal="right" vertical="center" wrapText="1"/>
      <protection/>
    </xf>
    <xf numFmtId="184" fontId="33" fillId="0" borderId="19" xfId="67" applyNumberFormat="1" applyFont="1" applyBorder="1" applyAlignment="1" applyProtection="1">
      <alignment horizontal="right" vertical="center" wrapText="1"/>
      <protection locked="0"/>
    </xf>
    <xf numFmtId="185" fontId="40" fillId="0" borderId="19" xfId="67" applyNumberFormat="1" applyFont="1" applyBorder="1" applyAlignment="1" applyProtection="1">
      <alignment horizontal="right" vertical="center" wrapText="1"/>
      <protection locked="0"/>
    </xf>
    <xf numFmtId="184" fontId="33" fillId="0" borderId="19" xfId="67" applyNumberFormat="1" applyFont="1" applyBorder="1" applyAlignment="1">
      <alignment horizontal="right" vertical="center" wrapText="1"/>
      <protection/>
    </xf>
    <xf numFmtId="0" fontId="26" fillId="0" borderId="28" xfId="67" applyFont="1" applyBorder="1" applyAlignment="1">
      <alignment vertical="center" wrapText="1"/>
      <protection/>
    </xf>
    <xf numFmtId="182" fontId="33" fillId="0" borderId="20" xfId="66" applyNumberFormat="1" applyFont="1" applyBorder="1" applyAlignment="1">
      <alignment horizontal="center" vertical="center"/>
      <protection/>
    </xf>
    <xf numFmtId="184" fontId="33" fillId="0" borderId="20" xfId="67" applyNumberFormat="1" applyFont="1" applyBorder="1" applyAlignment="1" applyProtection="1">
      <alignment horizontal="right" vertical="center" wrapText="1"/>
      <protection locked="0"/>
    </xf>
    <xf numFmtId="185" fontId="33" fillId="0" borderId="30" xfId="67" applyNumberFormat="1" applyFont="1" applyBorder="1" applyAlignment="1" applyProtection="1">
      <alignment horizontal="right" vertical="center" wrapText="1"/>
      <protection locked="0"/>
    </xf>
    <xf numFmtId="0" fontId="26" fillId="0" borderId="15" xfId="67" applyFont="1" applyBorder="1" applyAlignment="1">
      <alignment vertical="center" wrapText="1"/>
      <protection/>
    </xf>
    <xf numFmtId="182" fontId="26" fillId="0" borderId="10" xfId="66" applyNumberFormat="1" applyFont="1" applyBorder="1" applyAlignment="1">
      <alignment horizontal="center" vertical="center"/>
      <protection/>
    </xf>
    <xf numFmtId="184" fontId="26" fillId="0" borderId="10" xfId="67" applyNumberFormat="1" applyFont="1" applyBorder="1" applyAlignment="1">
      <alignment horizontal="right" vertical="center" wrapText="1"/>
      <protection/>
    </xf>
    <xf numFmtId="185" fontId="26" fillId="0" borderId="11" xfId="67" applyNumberFormat="1" applyFont="1" applyBorder="1" applyAlignment="1" applyProtection="1">
      <alignment horizontal="right" vertical="center" wrapText="1"/>
      <protection locked="0"/>
    </xf>
    <xf numFmtId="0" fontId="26" fillId="0" borderId="43" xfId="67" applyFont="1" applyBorder="1" applyAlignment="1">
      <alignment vertical="center" wrapText="1"/>
      <protection/>
    </xf>
    <xf numFmtId="182" fontId="33" fillId="0" borderId="39" xfId="66" applyNumberFormat="1" applyFont="1" applyBorder="1" applyAlignment="1">
      <alignment horizontal="center" vertical="center"/>
      <protection/>
    </xf>
    <xf numFmtId="184" fontId="33" fillId="0" borderId="39" xfId="67" applyNumberFormat="1" applyFont="1" applyBorder="1" applyAlignment="1" applyProtection="1">
      <alignment horizontal="right" vertical="center" wrapText="1"/>
      <protection locked="0"/>
    </xf>
    <xf numFmtId="185" fontId="33" fillId="0" borderId="17" xfId="67" applyNumberFormat="1" applyFont="1" applyBorder="1" applyAlignment="1" applyProtection="1">
      <alignment horizontal="right" vertical="center" wrapText="1"/>
      <protection locked="0"/>
    </xf>
    <xf numFmtId="185" fontId="26" fillId="0" borderId="30" xfId="67" applyNumberFormat="1" applyFont="1" applyBorder="1" applyAlignment="1" applyProtection="1">
      <alignment horizontal="right" vertical="center" wrapText="1"/>
      <protection locked="0"/>
    </xf>
    <xf numFmtId="185" fontId="26" fillId="0" borderId="17" xfId="67" applyNumberFormat="1" applyFont="1" applyBorder="1" applyAlignment="1" applyProtection="1">
      <alignment horizontal="right" vertical="center" wrapText="1"/>
      <protection locked="0"/>
    </xf>
    <xf numFmtId="185" fontId="33" fillId="0" borderId="19" xfId="67" applyNumberFormat="1" applyFont="1" applyBorder="1" applyAlignment="1" applyProtection="1">
      <alignment horizontal="right" vertical="center" wrapText="1"/>
      <protection locked="0"/>
    </xf>
    <xf numFmtId="184" fontId="26" fillId="0" borderId="10" xfId="67" applyNumberFormat="1" applyFont="1" applyBorder="1" applyAlignment="1" applyProtection="1">
      <alignment horizontal="right" vertical="center" wrapText="1"/>
      <protection locked="0"/>
    </xf>
    <xf numFmtId="182" fontId="33" fillId="0" borderId="10" xfId="66" applyNumberFormat="1" applyFont="1" applyBorder="1" applyAlignment="1">
      <alignment horizontal="center" vertical="center"/>
      <protection/>
    </xf>
    <xf numFmtId="184" fontId="33" fillId="0" borderId="10" xfId="67" applyNumberFormat="1" applyFont="1" applyBorder="1" applyAlignment="1">
      <alignment horizontal="right" vertical="center" wrapText="1"/>
      <protection/>
    </xf>
    <xf numFmtId="185" fontId="33" fillId="0" borderId="11" xfId="67" applyNumberFormat="1" applyFont="1" applyBorder="1" applyAlignment="1" applyProtection="1">
      <alignment horizontal="right" vertical="center" wrapText="1"/>
      <protection locked="0"/>
    </xf>
    <xf numFmtId="0" fontId="33" fillId="0" borderId="0" xfId="66" applyFont="1" applyFill="1" applyAlignment="1" applyProtection="1">
      <alignment vertical="center" wrapText="1"/>
      <protection/>
    </xf>
    <xf numFmtId="49" fontId="26" fillId="0" borderId="46" xfId="66" applyNumberFormat="1" applyFont="1" applyFill="1" applyBorder="1" applyAlignment="1" applyProtection="1">
      <alignment horizontal="center" vertical="center" wrapText="1"/>
      <protection/>
    </xf>
    <xf numFmtId="49" fontId="26" fillId="0" borderId="40" xfId="66" applyNumberFormat="1" applyFont="1" applyFill="1" applyBorder="1" applyAlignment="1" applyProtection="1">
      <alignment horizontal="center" vertical="center"/>
      <protection/>
    </xf>
    <xf numFmtId="49" fontId="26" fillId="0" borderId="21" xfId="66" applyNumberFormat="1" applyFont="1" applyFill="1" applyBorder="1" applyAlignment="1" applyProtection="1">
      <alignment horizontal="center" vertical="center"/>
      <protection/>
    </xf>
    <xf numFmtId="186" fontId="33" fillId="0" borderId="17" xfId="66" applyNumberFormat="1" applyFont="1" applyFill="1" applyBorder="1" applyAlignment="1" applyProtection="1">
      <alignment vertical="center"/>
      <protection locked="0"/>
    </xf>
    <xf numFmtId="185" fontId="33" fillId="0" borderId="17" xfId="66" applyNumberFormat="1" applyFont="1" applyFill="1" applyBorder="1" applyAlignment="1" applyProtection="1">
      <alignment vertical="center"/>
      <protection locked="0"/>
    </xf>
    <xf numFmtId="186" fontId="26" fillId="0" borderId="19" xfId="66" applyNumberFormat="1" applyFont="1" applyFill="1" applyBorder="1" applyAlignment="1" applyProtection="1">
      <alignment vertical="center"/>
      <protection/>
    </xf>
    <xf numFmtId="186" fontId="26" fillId="0" borderId="19" xfId="66" applyNumberFormat="1" applyFont="1" applyFill="1" applyBorder="1" applyAlignment="1" applyProtection="1">
      <alignment vertical="center"/>
      <protection locked="0"/>
    </xf>
    <xf numFmtId="186" fontId="33" fillId="0" borderId="19" xfId="66" applyNumberFormat="1" applyFont="1" applyFill="1" applyBorder="1" applyAlignment="1" applyProtection="1">
      <alignment vertical="center"/>
      <protection locked="0"/>
    </xf>
    <xf numFmtId="186" fontId="33" fillId="0" borderId="30" xfId="66" applyNumberFormat="1" applyFont="1" applyFill="1" applyBorder="1" applyAlignment="1" applyProtection="1">
      <alignment vertical="center"/>
      <protection locked="0"/>
    </xf>
    <xf numFmtId="186" fontId="26" fillId="39" borderId="11" xfId="66" applyNumberFormat="1" applyFont="1" applyFill="1" applyBorder="1" applyAlignment="1" applyProtection="1">
      <alignment vertical="center"/>
      <protection/>
    </xf>
    <xf numFmtId="185" fontId="26" fillId="39" borderId="11" xfId="66" applyNumberFormat="1" applyFont="1" applyFill="1" applyBorder="1" applyAlignment="1" applyProtection="1">
      <alignment vertical="center"/>
      <protection/>
    </xf>
    <xf numFmtId="0" fontId="26" fillId="0" borderId="18" xfId="67" applyFont="1" applyBorder="1" applyAlignment="1">
      <alignment horizontal="center" vertical="center"/>
      <protection/>
    </xf>
    <xf numFmtId="0" fontId="39" fillId="0" borderId="18" xfId="66" applyFont="1" applyBorder="1" applyAlignment="1">
      <alignment horizontal="center" vertical="center" textRotation="90"/>
      <protection/>
    </xf>
    <xf numFmtId="0" fontId="26" fillId="0" borderId="18" xfId="67" applyFont="1" applyBorder="1" applyAlignment="1">
      <alignment horizontal="center" vertical="center" wrapText="1"/>
      <protection/>
    </xf>
    <xf numFmtId="0" fontId="33" fillId="0" borderId="18" xfId="67" applyFont="1" applyBorder="1" applyProtection="1">
      <alignment/>
      <protection locked="0"/>
    </xf>
    <xf numFmtId="0" fontId="33" fillId="0" borderId="18" xfId="67" applyFont="1" applyBorder="1" applyAlignment="1">
      <alignment horizontal="right" indent="1"/>
      <protection/>
    </xf>
    <xf numFmtId="3" fontId="33" fillId="0" borderId="18" xfId="67" applyNumberFormat="1" applyFont="1" applyBorder="1" applyProtection="1">
      <alignment/>
      <protection locked="0"/>
    </xf>
    <xf numFmtId="0" fontId="26" fillId="0" borderId="18" xfId="67" applyFont="1" applyBorder="1" applyProtection="1">
      <alignment/>
      <protection locked="0"/>
    </xf>
    <xf numFmtId="0" fontId="26" fillId="0" borderId="18" xfId="67" applyFont="1" applyBorder="1" applyAlignment="1">
      <alignment horizontal="right" indent="1"/>
      <protection/>
    </xf>
    <xf numFmtId="3" fontId="26" fillId="0" borderId="18" xfId="67" applyNumberFormat="1" applyFont="1" applyBorder="1" applyProtection="1">
      <alignment/>
      <protection locked="0"/>
    </xf>
    <xf numFmtId="183" fontId="33" fillId="0" borderId="18" xfId="66" applyNumberFormat="1" applyFont="1" applyBorder="1" applyAlignment="1">
      <alignment horizontal="right" vertical="top"/>
      <protection/>
    </xf>
    <xf numFmtId="0" fontId="39" fillId="0" borderId="18" xfId="67" applyFont="1" applyBorder="1" applyProtection="1">
      <alignment/>
      <protection locked="0"/>
    </xf>
    <xf numFmtId="3" fontId="39" fillId="0" borderId="18" xfId="67" applyNumberFormat="1" applyFont="1" applyBorder="1" applyProtection="1">
      <alignment/>
      <protection locked="0"/>
    </xf>
    <xf numFmtId="0" fontId="35" fillId="0" borderId="0" xfId="0" applyFont="1" applyFill="1" applyAlignment="1">
      <alignment horizontal="center" vertical="top" wrapText="1"/>
    </xf>
    <xf numFmtId="0" fontId="41" fillId="0" borderId="15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11" xfId="0" applyFont="1" applyFill="1" applyBorder="1" applyAlignment="1">
      <alignment horizontal="center" vertical="top" wrapText="1"/>
    </xf>
    <xf numFmtId="0" fontId="33" fillId="0" borderId="43" xfId="0" applyFont="1" applyBorder="1" applyAlignment="1">
      <alignment horizontal="center" vertical="top" wrapText="1"/>
    </xf>
    <xf numFmtId="0" fontId="33" fillId="0" borderId="39" xfId="0" applyFont="1" applyBorder="1" applyAlignment="1">
      <alignment horizontal="left" vertical="top" wrapText="1"/>
    </xf>
    <xf numFmtId="3" fontId="33" fillId="0" borderId="17" xfId="0" applyNumberFormat="1" applyFont="1" applyBorder="1" applyAlignment="1">
      <alignment horizontal="right" vertical="top" wrapText="1"/>
    </xf>
    <xf numFmtId="0" fontId="33" fillId="0" borderId="26" xfId="0" applyFont="1" applyBorder="1" applyAlignment="1">
      <alignment horizontal="center" vertical="top" wrapText="1"/>
    </xf>
    <xf numFmtId="0" fontId="33" fillId="0" borderId="18" xfId="0" applyFont="1" applyBorder="1" applyAlignment="1">
      <alignment horizontal="left" vertical="top" wrapText="1"/>
    </xf>
    <xf numFmtId="3" fontId="33" fillId="0" borderId="19" xfId="0" applyNumberFormat="1" applyFont="1" applyBorder="1" applyAlignment="1">
      <alignment horizontal="right" vertical="top" wrapText="1"/>
    </xf>
    <xf numFmtId="0" fontId="26" fillId="0" borderId="26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left" vertical="top" wrapText="1"/>
    </xf>
    <xf numFmtId="3" fontId="26" fillId="0" borderId="19" xfId="0" applyNumberFormat="1" applyFont="1" applyBorder="1" applyAlignment="1">
      <alignment horizontal="right" vertical="top" wrapText="1"/>
    </xf>
    <xf numFmtId="0" fontId="26" fillId="0" borderId="46" xfId="0" applyFont="1" applyBorder="1" applyAlignment="1">
      <alignment horizontal="center" vertical="top" wrapText="1"/>
    </xf>
    <xf numFmtId="0" fontId="26" fillId="0" borderId="40" xfId="0" applyFont="1" applyBorder="1" applyAlignment="1">
      <alignment horizontal="left" vertical="top" wrapText="1"/>
    </xf>
    <xf numFmtId="3" fontId="26" fillId="0" borderId="21" xfId="0" applyNumberFormat="1" applyFont="1" applyBorder="1" applyAlignment="1">
      <alignment horizontal="right" vertical="top" wrapText="1"/>
    </xf>
    <xf numFmtId="0" fontId="1" fillId="0" borderId="0" xfId="61" applyFont="1" applyAlignment="1">
      <alignment horizontal="left" vertical="center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5" xfId="0" applyFont="1" applyFill="1" applyBorder="1" applyAlignment="1" applyProtection="1">
      <alignment horizontal="center" vertical="center" wrapText="1"/>
      <protection/>
    </xf>
    <xf numFmtId="0" fontId="33" fillId="0" borderId="43" xfId="0" applyFont="1" applyFill="1" applyBorder="1" applyAlignment="1" applyProtection="1">
      <alignment horizontal="right" vertical="center" wrapText="1" indent="1"/>
      <protection/>
    </xf>
    <xf numFmtId="0" fontId="33" fillId="0" borderId="39" xfId="0" applyFont="1" applyFill="1" applyBorder="1" applyAlignment="1" applyProtection="1">
      <alignment horizontal="left" vertical="center" wrapText="1"/>
      <protection locked="0"/>
    </xf>
    <xf numFmtId="166" fontId="33" fillId="0" borderId="39" xfId="0" applyNumberFormat="1" applyFont="1" applyFill="1" applyBorder="1" applyAlignment="1" applyProtection="1">
      <alignment vertical="center" wrapText="1"/>
      <protection locked="0"/>
    </xf>
    <xf numFmtId="166" fontId="33" fillId="0" borderId="39" xfId="0" applyNumberFormat="1" applyFont="1" applyFill="1" applyBorder="1" applyAlignment="1" applyProtection="1">
      <alignment vertical="center" wrapText="1"/>
      <protection/>
    </xf>
    <xf numFmtId="0" fontId="33" fillId="0" borderId="26" xfId="0" applyFont="1" applyFill="1" applyBorder="1" applyAlignment="1" applyProtection="1">
      <alignment horizontal="right" vertical="center" wrapText="1" indent="1"/>
      <protection/>
    </xf>
    <xf numFmtId="0" fontId="33" fillId="0" borderId="18" xfId="0" applyFont="1" applyFill="1" applyBorder="1" applyAlignment="1" applyProtection="1">
      <alignment horizontal="left" vertical="center" wrapText="1"/>
      <protection locked="0"/>
    </xf>
    <xf numFmtId="166" fontId="33" fillId="0" borderId="18" xfId="0" applyNumberFormat="1" applyFont="1" applyFill="1" applyBorder="1" applyAlignment="1" applyProtection="1">
      <alignment vertical="center" wrapText="1"/>
      <protection locked="0"/>
    </xf>
    <xf numFmtId="166" fontId="26" fillId="0" borderId="10" xfId="0" applyNumberFormat="1" applyFont="1" applyFill="1" applyBorder="1" applyAlignment="1" applyProtection="1">
      <alignment vertical="center" wrapText="1"/>
      <protection/>
    </xf>
    <xf numFmtId="0" fontId="34" fillId="0" borderId="23" xfId="0" applyFont="1" applyBorder="1" applyAlignment="1">
      <alignment/>
    </xf>
    <xf numFmtId="0" fontId="34" fillId="0" borderId="45" xfId="0" applyFont="1" applyBorder="1" applyAlignment="1">
      <alignment/>
    </xf>
    <xf numFmtId="0" fontId="34" fillId="0" borderId="60" xfId="0" applyFont="1" applyBorder="1" applyAlignment="1">
      <alignment/>
    </xf>
    <xf numFmtId="0" fontId="27" fillId="0" borderId="16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/>
    </xf>
    <xf numFmtId="14" fontId="27" fillId="0" borderId="16" xfId="0" applyNumberFormat="1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/>
    </xf>
    <xf numFmtId="14" fontId="34" fillId="0" borderId="16" xfId="0" applyNumberFormat="1" applyFont="1" applyBorder="1" applyAlignment="1">
      <alignment horizontal="center" vertical="center" wrapText="1"/>
    </xf>
    <xf numFmtId="3" fontId="34" fillId="0" borderId="27" xfId="0" applyNumberFormat="1" applyFont="1" applyBorder="1" applyAlignment="1">
      <alignment/>
    </xf>
    <xf numFmtId="3" fontId="34" fillId="0" borderId="76" xfId="0" applyNumberFormat="1" applyFont="1" applyBorder="1" applyAlignment="1">
      <alignment/>
    </xf>
    <xf numFmtId="10" fontId="34" fillId="0" borderId="27" xfId="75" applyNumberFormat="1" applyFont="1" applyBorder="1" applyAlignment="1">
      <alignment/>
    </xf>
    <xf numFmtId="3" fontId="27" fillId="0" borderId="16" xfId="0" applyNumberFormat="1" applyFont="1" applyBorder="1" applyAlignment="1">
      <alignment/>
    </xf>
    <xf numFmtId="10" fontId="27" fillId="0" borderId="81" xfId="75" applyNumberFormat="1" applyFont="1" applyBorder="1" applyAlignment="1">
      <alignment/>
    </xf>
    <xf numFmtId="0" fontId="39" fillId="0" borderId="53" xfId="67" applyFont="1" applyFill="1" applyBorder="1" applyAlignment="1" applyProtection="1">
      <alignment horizontal="center" vertical="center" wrapText="1"/>
      <protection/>
    </xf>
    <xf numFmtId="0" fontId="39" fillId="0" borderId="64" xfId="67" applyFont="1" applyFill="1" applyBorder="1" applyAlignment="1" applyProtection="1">
      <alignment horizontal="center" vertical="center" wrapText="1"/>
      <protection/>
    </xf>
    <xf numFmtId="0" fontId="39" fillId="0" borderId="77" xfId="67" applyFont="1" applyFill="1" applyBorder="1" applyAlignment="1" applyProtection="1">
      <alignment horizontal="center" vertical="center" wrapText="1"/>
      <protection/>
    </xf>
    <xf numFmtId="0" fontId="16" fillId="0" borderId="62" xfId="0" applyFont="1" applyBorder="1" applyAlignment="1">
      <alignment horizontal="left" vertical="top" wrapText="1"/>
    </xf>
    <xf numFmtId="3" fontId="16" fillId="0" borderId="27" xfId="0" applyNumberFormat="1" applyFont="1" applyBorder="1" applyAlignment="1">
      <alignment horizontal="right" vertical="top" wrapText="1"/>
    </xf>
    <xf numFmtId="3" fontId="16" fillId="0" borderId="47" xfId="0" applyNumberFormat="1" applyFont="1" applyBorder="1" applyAlignment="1">
      <alignment horizontal="right" vertical="top" wrapText="1"/>
    </xf>
    <xf numFmtId="0" fontId="19" fillId="0" borderId="62" xfId="0" applyFont="1" applyBorder="1" applyAlignment="1">
      <alignment horizontal="left" vertical="top" wrapText="1"/>
    </xf>
    <xf numFmtId="3" fontId="19" fillId="0" borderId="47" xfId="0" applyNumberFormat="1" applyFont="1" applyBorder="1" applyAlignment="1">
      <alignment horizontal="right" vertical="top" wrapText="1"/>
    </xf>
    <xf numFmtId="0" fontId="19" fillId="0" borderId="82" xfId="0" applyFont="1" applyBorder="1" applyAlignment="1">
      <alignment horizontal="left" vertical="top" wrapText="1"/>
    </xf>
    <xf numFmtId="3" fontId="16" fillId="0" borderId="81" xfId="0" applyNumberFormat="1" applyFont="1" applyBorder="1" applyAlignment="1">
      <alignment horizontal="right" vertical="top" wrapText="1"/>
    </xf>
    <xf numFmtId="3" fontId="19" fillId="0" borderId="66" xfId="0" applyNumberFormat="1" applyFont="1" applyBorder="1" applyAlignment="1">
      <alignment horizontal="right" vertical="top" wrapText="1"/>
    </xf>
    <xf numFmtId="166" fontId="9" fillId="0" borderId="0" xfId="63" applyNumberFormat="1" applyFont="1" applyFill="1" applyBorder="1" applyAlignment="1" applyProtection="1">
      <alignment vertical="center" wrapText="1"/>
      <protection/>
    </xf>
    <xf numFmtId="0" fontId="3" fillId="0" borderId="24" xfId="63" applyFont="1" applyFill="1" applyBorder="1" applyAlignment="1" applyProtection="1">
      <alignment horizontal="center" vertical="center" wrapText="1"/>
      <protection/>
    </xf>
    <xf numFmtId="0" fontId="1" fillId="0" borderId="83" xfId="63" applyFont="1" applyFill="1" applyBorder="1" applyAlignment="1" applyProtection="1">
      <alignment horizontal="center" vertical="center" wrapText="1"/>
      <protection/>
    </xf>
    <xf numFmtId="166" fontId="18" fillId="0" borderId="24" xfId="63" applyNumberFormat="1" applyFont="1" applyFill="1" applyBorder="1" applyAlignment="1" applyProtection="1">
      <alignment horizontal="right" vertical="center" wrapText="1" indent="1"/>
      <protection/>
    </xf>
    <xf numFmtId="166" fontId="17" fillId="0" borderId="75" xfId="63" applyNumberFormat="1" applyFont="1" applyFill="1" applyBorder="1" applyAlignment="1" applyProtection="1">
      <alignment horizontal="right" vertical="center" wrapText="1" indent="1"/>
      <protection locked="0"/>
    </xf>
    <xf numFmtId="166" fontId="17" fillId="33" borderId="78" xfId="63" applyNumberFormat="1" applyFont="1" applyFill="1" applyBorder="1" applyAlignment="1" applyProtection="1">
      <alignment horizontal="right" vertical="center" wrapText="1" indent="1"/>
      <protection/>
    </xf>
    <xf numFmtId="166" fontId="17" fillId="33" borderId="79" xfId="63" applyNumberFormat="1" applyFont="1" applyFill="1" applyBorder="1" applyAlignment="1" applyProtection="1">
      <alignment horizontal="right" vertical="center" wrapText="1" indent="1"/>
      <protection/>
    </xf>
    <xf numFmtId="166" fontId="17" fillId="0" borderId="75" xfId="63" applyNumberFormat="1" applyFont="1" applyFill="1" applyBorder="1" applyAlignment="1" applyProtection="1">
      <alignment horizontal="right" vertical="center" wrapText="1" indent="1"/>
      <protection/>
    </xf>
    <xf numFmtId="0" fontId="22" fillId="0" borderId="18" xfId="63" applyFont="1" applyFill="1" applyBorder="1" applyAlignment="1" applyProtection="1">
      <alignment wrapText="1"/>
      <protection/>
    </xf>
    <xf numFmtId="0" fontId="1" fillId="0" borderId="18" xfId="63" applyFont="1" applyFill="1" applyBorder="1" applyProtection="1">
      <alignment/>
      <protection/>
    </xf>
    <xf numFmtId="0" fontId="9" fillId="0" borderId="0" xfId="63" applyFont="1" applyFill="1" applyAlignment="1" applyProtection="1">
      <alignment/>
      <protection/>
    </xf>
    <xf numFmtId="0" fontId="9" fillId="0" borderId="0" xfId="63" applyFont="1" applyAlignment="1">
      <alignment/>
      <protection/>
    </xf>
    <xf numFmtId="0" fontId="14" fillId="0" borderId="0" xfId="0" applyFont="1" applyBorder="1" applyAlignment="1">
      <alignment horizontal="right" vertical="center"/>
    </xf>
    <xf numFmtId="166" fontId="19" fillId="0" borderId="18" xfId="0" applyNumberFormat="1" applyFont="1" applyBorder="1" applyAlignment="1">
      <alignment horizontal="center" vertical="center" wrapText="1"/>
    </xf>
    <xf numFmtId="166" fontId="19" fillId="0" borderId="18" xfId="0" applyNumberFormat="1" applyFont="1" applyBorder="1" applyAlignment="1">
      <alignment horizontal="left" vertical="center" wrapText="1" shrinkToFit="1"/>
    </xf>
    <xf numFmtId="166" fontId="19" fillId="0" borderId="18" xfId="0" applyNumberFormat="1" applyFont="1" applyBorder="1" applyAlignment="1">
      <alignment horizontal="right" vertical="center" wrapText="1"/>
    </xf>
    <xf numFmtId="166" fontId="16" fillId="0" borderId="18" xfId="63" applyNumberFormat="1" applyFont="1" applyBorder="1" applyAlignment="1" applyProtection="1">
      <alignment horizontal="right" vertical="center" wrapText="1" indent="1"/>
      <protection locked="0"/>
    </xf>
    <xf numFmtId="166" fontId="16" fillId="0" borderId="18" xfId="0" applyNumberFormat="1" applyFont="1" applyBorder="1" applyAlignment="1" applyProtection="1">
      <alignment horizontal="left" vertical="center" wrapText="1" shrinkToFit="1"/>
      <protection locked="0"/>
    </xf>
    <xf numFmtId="166" fontId="18" fillId="0" borderId="18" xfId="0" applyNumberFormat="1" applyFont="1" applyBorder="1" applyAlignment="1">
      <alignment horizontal="center" vertical="center" wrapText="1"/>
    </xf>
    <xf numFmtId="166" fontId="19" fillId="0" borderId="18" xfId="0" applyNumberFormat="1" applyFont="1" applyBorder="1" applyAlignment="1">
      <alignment horizontal="centerContinuous" vertical="center" wrapText="1"/>
    </xf>
    <xf numFmtId="166" fontId="17" fillId="0" borderId="18" xfId="0" applyNumberFormat="1" applyFont="1" applyBorder="1" applyAlignment="1">
      <alignment horizontal="left" vertical="center" wrapText="1" indent="1"/>
    </xf>
    <xf numFmtId="166" fontId="17" fillId="0" borderId="18" xfId="63" applyNumberFormat="1" applyFont="1" applyBorder="1" applyAlignment="1" applyProtection="1">
      <alignment horizontal="right" vertical="center" wrapText="1" indent="1"/>
      <protection locked="0"/>
    </xf>
    <xf numFmtId="166" fontId="16" fillId="0" borderId="18" xfId="0" applyNumberFormat="1" applyFont="1" applyBorder="1" applyAlignment="1">
      <alignment horizontal="left" vertical="center" wrapText="1"/>
    </xf>
    <xf numFmtId="166" fontId="19" fillId="0" borderId="18" xfId="0" applyNumberFormat="1" applyFont="1" applyBorder="1" applyAlignment="1">
      <alignment horizontal="left" vertical="center" wrapText="1"/>
    </xf>
    <xf numFmtId="166" fontId="19" fillId="0" borderId="18" xfId="0" applyNumberFormat="1" applyFont="1" applyBorder="1" applyAlignment="1">
      <alignment horizontal="right" vertical="center" wrapText="1" shrinkToFit="1"/>
    </xf>
    <xf numFmtId="166" fontId="18" fillId="0" borderId="18" xfId="0" applyNumberFormat="1" applyFont="1" applyBorder="1" applyAlignment="1">
      <alignment horizontal="left" vertical="center" wrapText="1"/>
    </xf>
    <xf numFmtId="166" fontId="18" fillId="0" borderId="18" xfId="0" applyNumberFormat="1" applyFont="1" applyBorder="1" applyAlignment="1">
      <alignment horizontal="left" vertical="center" wrapText="1" shrinkToFit="1"/>
    </xf>
    <xf numFmtId="166" fontId="18" fillId="0" borderId="18" xfId="0" applyNumberFormat="1" applyFont="1" applyBorder="1" applyAlignment="1">
      <alignment horizontal="right" vertical="center" wrapText="1" shrinkToFit="1"/>
    </xf>
    <xf numFmtId="166" fontId="18" fillId="0" borderId="18" xfId="0" applyNumberFormat="1" applyFont="1" applyBorder="1" applyAlignment="1">
      <alignment horizontal="right" vertical="center" wrapText="1"/>
    </xf>
    <xf numFmtId="0" fontId="43" fillId="0" borderId="0" xfId="0" applyFont="1" applyAlignment="1">
      <alignment/>
    </xf>
    <xf numFmtId="0" fontId="43" fillId="0" borderId="0" xfId="63" applyFont="1" applyFill="1">
      <alignment/>
      <protection/>
    </xf>
    <xf numFmtId="0" fontId="116" fillId="0" borderId="0" xfId="0" applyFont="1" applyAlignment="1">
      <alignment horizontal="center"/>
    </xf>
    <xf numFmtId="0" fontId="116" fillId="0" borderId="14" xfId="0" applyFont="1" applyBorder="1" applyAlignment="1">
      <alignment horizontal="center" vertical="center"/>
    </xf>
    <xf numFmtId="0" fontId="116" fillId="0" borderId="40" xfId="0" applyFont="1" applyBorder="1" applyAlignment="1">
      <alignment horizontal="center"/>
    </xf>
    <xf numFmtId="0" fontId="116" fillId="0" borderId="42" xfId="0" applyFont="1" applyBorder="1" applyAlignment="1">
      <alignment horizontal="center" vertical="center"/>
    </xf>
    <xf numFmtId="0" fontId="116" fillId="0" borderId="52" xfId="0" applyFont="1" applyBorder="1" applyAlignment="1">
      <alignment horizontal="center" vertical="center"/>
    </xf>
    <xf numFmtId="0" fontId="116" fillId="0" borderId="56" xfId="0" applyFont="1" applyBorder="1" applyAlignment="1">
      <alignment horizontal="center" vertical="center"/>
    </xf>
    <xf numFmtId="0" fontId="116" fillId="0" borderId="18" xfId="0" applyFont="1" applyBorder="1" applyAlignment="1">
      <alignment horizontal="center"/>
    </xf>
    <xf numFmtId="3" fontId="116" fillId="0" borderId="18" xfId="0" applyNumberFormat="1" applyFont="1" applyBorder="1" applyAlignment="1" quotePrefix="1">
      <alignment horizontal="right" vertical="center"/>
    </xf>
    <xf numFmtId="3" fontId="116" fillId="0" borderId="19" xfId="0" applyNumberFormat="1" applyFont="1" applyBorder="1" applyAlignment="1" quotePrefix="1">
      <alignment horizontal="right" vertical="center"/>
    </xf>
    <xf numFmtId="3" fontId="116" fillId="0" borderId="18" xfId="0" applyNumberFormat="1" applyFont="1" applyBorder="1" applyAlignment="1">
      <alignment/>
    </xf>
    <xf numFmtId="3" fontId="43" fillId="0" borderId="18" xfId="0" applyNumberFormat="1" applyFont="1" applyBorder="1" applyAlignment="1">
      <alignment/>
    </xf>
    <xf numFmtId="0" fontId="116" fillId="0" borderId="18" xfId="0" applyFont="1" applyBorder="1" applyAlignment="1">
      <alignment horizontal="center" vertical="center"/>
    </xf>
    <xf numFmtId="3" fontId="43" fillId="0" borderId="18" xfId="0" applyNumberFormat="1" applyFont="1" applyBorder="1" applyAlignment="1">
      <alignment vertical="center"/>
    </xf>
    <xf numFmtId="0" fontId="44" fillId="0" borderId="0" xfId="63" applyFont="1" applyFill="1">
      <alignment/>
      <protection/>
    </xf>
    <xf numFmtId="3" fontId="116" fillId="0" borderId="18" xfId="0" applyNumberFormat="1" applyFont="1" applyBorder="1" applyAlignment="1">
      <alignment vertical="center"/>
    </xf>
    <xf numFmtId="0" fontId="116" fillId="0" borderId="20" xfId="0" applyFont="1" applyBorder="1" applyAlignment="1">
      <alignment horizontal="center" vertical="center"/>
    </xf>
    <xf numFmtId="3" fontId="116" fillId="0" borderId="20" xfId="0" applyNumberFormat="1" applyFont="1" applyBorder="1" applyAlignment="1">
      <alignment vertical="center"/>
    </xf>
    <xf numFmtId="0" fontId="117" fillId="0" borderId="18" xfId="0" applyFont="1" applyBorder="1" applyAlignment="1">
      <alignment horizontal="center" vertical="center"/>
    </xf>
    <xf numFmtId="3" fontId="117" fillId="0" borderId="18" xfId="0" applyNumberFormat="1" applyFont="1" applyBorder="1" applyAlignment="1">
      <alignment vertical="center"/>
    </xf>
    <xf numFmtId="3" fontId="117" fillId="0" borderId="19" xfId="0" applyNumberFormat="1" applyFont="1" applyBorder="1" applyAlignment="1">
      <alignment vertical="center"/>
    </xf>
    <xf numFmtId="0" fontId="117" fillId="0" borderId="18" xfId="0" applyFont="1" applyBorder="1" applyAlignment="1">
      <alignment horizontal="center"/>
    </xf>
    <xf numFmtId="3" fontId="117" fillId="0" borderId="18" xfId="0" applyNumberFormat="1" applyFont="1" applyBorder="1" applyAlignment="1">
      <alignment/>
    </xf>
    <xf numFmtId="3" fontId="117" fillId="0" borderId="19" xfId="0" applyNumberFormat="1" applyFont="1" applyBorder="1" applyAlignment="1">
      <alignment/>
    </xf>
    <xf numFmtId="3" fontId="117" fillId="0" borderId="17" xfId="0" applyNumberFormat="1" applyFont="1" applyBorder="1" applyAlignment="1">
      <alignment vertical="center"/>
    </xf>
    <xf numFmtId="0" fontId="116" fillId="0" borderId="39" xfId="0" applyFont="1" applyBorder="1" applyAlignment="1">
      <alignment horizontal="center" vertical="center"/>
    </xf>
    <xf numFmtId="3" fontId="116" fillId="0" borderId="39" xfId="0" applyNumberFormat="1" applyFont="1" applyBorder="1" applyAlignment="1">
      <alignment vertical="center"/>
    </xf>
    <xf numFmtId="3" fontId="43" fillId="0" borderId="39" xfId="0" applyNumberFormat="1" applyFont="1" applyBorder="1" applyAlignment="1">
      <alignment vertical="center"/>
    </xf>
    <xf numFmtId="3" fontId="116" fillId="0" borderId="17" xfId="0" applyNumberFormat="1" applyFont="1" applyBorder="1" applyAlignment="1">
      <alignment vertical="center"/>
    </xf>
    <xf numFmtId="3" fontId="116" fillId="0" borderId="17" xfId="0" applyNumberFormat="1" applyFont="1" applyBorder="1" applyAlignment="1">
      <alignment/>
    </xf>
    <xf numFmtId="3" fontId="116" fillId="0" borderId="35" xfId="0" applyNumberFormat="1" applyFont="1" applyBorder="1" applyAlignment="1">
      <alignment vertical="center"/>
    </xf>
    <xf numFmtId="0" fontId="117" fillId="0" borderId="40" xfId="0" applyFont="1" applyBorder="1" applyAlignment="1">
      <alignment horizontal="center" vertical="center"/>
    </xf>
    <xf numFmtId="3" fontId="117" fillId="0" borderId="40" xfId="0" applyNumberFormat="1" applyFont="1" applyBorder="1" applyAlignment="1">
      <alignment vertical="center"/>
    </xf>
    <xf numFmtId="3" fontId="117" fillId="0" borderId="21" xfId="0" applyNumberFormat="1" applyFont="1" applyBorder="1" applyAlignment="1">
      <alignment vertical="center"/>
    </xf>
    <xf numFmtId="0" fontId="117" fillId="0" borderId="0" xfId="0" applyFont="1" applyBorder="1" applyAlignment="1">
      <alignment horizontal="left" wrapText="1"/>
    </xf>
    <xf numFmtId="0" fontId="116" fillId="0" borderId="0" xfId="0" applyFont="1" applyBorder="1" applyAlignment="1">
      <alignment horizontal="center" vertical="center"/>
    </xf>
    <xf numFmtId="3" fontId="116" fillId="0" borderId="0" xfId="0" applyNumberFormat="1" applyFont="1" applyBorder="1" applyAlignment="1">
      <alignment/>
    </xf>
    <xf numFmtId="0" fontId="116" fillId="0" borderId="42" xfId="0" applyFont="1" applyBorder="1" applyAlignment="1">
      <alignment horizontal="center"/>
    </xf>
    <xf numFmtId="0" fontId="116" fillId="0" borderId="34" xfId="0" applyFont="1" applyBorder="1" applyAlignment="1">
      <alignment horizontal="center" vertical="center" wrapText="1"/>
    </xf>
    <xf numFmtId="0" fontId="116" fillId="0" borderId="20" xfId="0" applyFont="1" applyBorder="1" applyAlignment="1">
      <alignment horizontal="right" vertical="center"/>
    </xf>
    <xf numFmtId="0" fontId="116" fillId="0" borderId="35" xfId="0" applyFont="1" applyBorder="1" applyAlignment="1">
      <alignment vertical="center"/>
    </xf>
    <xf numFmtId="3" fontId="116" fillId="0" borderId="19" xfId="0" applyNumberFormat="1" applyFont="1" applyBorder="1" applyAlignment="1">
      <alignment vertical="center"/>
    </xf>
    <xf numFmtId="166" fontId="17" fillId="35" borderId="78" xfId="63" applyNumberFormat="1" applyFont="1" applyFill="1" applyBorder="1" applyAlignment="1" applyProtection="1">
      <alignment horizontal="right" vertical="center" wrapText="1" indent="1"/>
      <protection/>
    </xf>
    <xf numFmtId="166" fontId="17" fillId="35" borderId="79" xfId="63" applyNumberFormat="1" applyFont="1" applyFill="1" applyBorder="1" applyAlignment="1" applyProtection="1">
      <alignment horizontal="right" vertical="center" wrapText="1" indent="1"/>
      <protection/>
    </xf>
    <xf numFmtId="10" fontId="1" fillId="0" borderId="18" xfId="63" applyNumberFormat="1" applyFont="1" applyFill="1" applyBorder="1" applyProtection="1">
      <alignment/>
      <protection/>
    </xf>
    <xf numFmtId="166" fontId="17" fillId="0" borderId="75" xfId="63" applyNumberFormat="1" applyFont="1" applyBorder="1" applyAlignment="1" applyProtection="1">
      <alignment horizontal="right" vertical="center" wrapText="1" indent="1"/>
      <protection locked="0"/>
    </xf>
    <xf numFmtId="166" fontId="18" fillId="0" borderId="24" xfId="0" applyNumberFormat="1" applyFont="1" applyBorder="1" applyAlignment="1" applyProtection="1">
      <alignment horizontal="right" vertical="center" wrapText="1" indent="1"/>
      <protection/>
    </xf>
    <xf numFmtId="166" fontId="18" fillId="0" borderId="24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18" xfId="63" applyFont="1" applyFill="1" applyBorder="1" applyProtection="1">
      <alignment/>
      <protection/>
    </xf>
    <xf numFmtId="166" fontId="17" fillId="0" borderId="79" xfId="63" applyNumberFormat="1" applyFont="1" applyBorder="1" applyAlignment="1" applyProtection="1">
      <alignment horizontal="right" vertical="center" wrapText="1" indent="1"/>
      <protection locked="0"/>
    </xf>
    <xf numFmtId="166" fontId="18" fillId="0" borderId="24" xfId="63" applyNumberFormat="1" applyFont="1" applyBorder="1" applyAlignment="1">
      <alignment horizontal="right" vertical="center" wrapText="1" indent="1"/>
      <protection/>
    </xf>
    <xf numFmtId="166" fontId="17" fillId="0" borderId="76" xfId="63" applyNumberFormat="1" applyFont="1" applyFill="1" applyBorder="1" applyAlignment="1" applyProtection="1">
      <alignment horizontal="right" vertical="center" wrapText="1" indent="1"/>
      <protection locked="0"/>
    </xf>
    <xf numFmtId="166" fontId="18" fillId="0" borderId="24" xfId="0" applyNumberFormat="1" applyFont="1" applyBorder="1" applyAlignment="1" quotePrefix="1">
      <alignment horizontal="right" vertical="center" wrapText="1" indent="1"/>
    </xf>
    <xf numFmtId="166" fontId="17" fillId="0" borderId="0" xfId="63" applyNumberFormat="1" applyFont="1" applyBorder="1" applyAlignment="1" applyProtection="1">
      <alignment horizontal="right" vertical="center" wrapText="1" indent="1"/>
      <protection locked="0"/>
    </xf>
    <xf numFmtId="0" fontId="2" fillId="0" borderId="0" xfId="63" applyFont="1" applyFill="1" applyBorder="1" applyAlignment="1" applyProtection="1">
      <alignment horizontal="right" vertical="center" indent="1"/>
      <protection/>
    </xf>
    <xf numFmtId="166" fontId="18" fillId="0" borderId="23" xfId="63" applyNumberFormat="1" applyFont="1" applyBorder="1" applyAlignment="1" applyProtection="1">
      <alignment horizontal="right" vertical="center" wrapText="1" indent="1"/>
      <protection locked="0"/>
    </xf>
    <xf numFmtId="166" fontId="18" fillId="0" borderId="61" xfId="63" applyNumberFormat="1" applyFont="1" applyBorder="1" applyAlignment="1" applyProtection="1">
      <alignment horizontal="right" vertical="center" wrapText="1" indent="1"/>
      <protection locked="0"/>
    </xf>
    <xf numFmtId="3" fontId="16" fillId="0" borderId="77" xfId="0" applyNumberFormat="1" applyFont="1" applyFill="1" applyBorder="1" applyAlignment="1">
      <alignment horizontal="right" vertical="top" wrapText="1"/>
    </xf>
    <xf numFmtId="0" fontId="42" fillId="0" borderId="12" xfId="61" applyFont="1" applyBorder="1" applyAlignment="1">
      <alignment vertical="center"/>
      <protection/>
    </xf>
    <xf numFmtId="0" fontId="37" fillId="0" borderId="0" xfId="61" applyFont="1" applyAlignment="1">
      <alignment/>
      <protection/>
    </xf>
    <xf numFmtId="0" fontId="113" fillId="0" borderId="23" xfId="0" applyFont="1" applyBorder="1" applyAlignment="1">
      <alignment/>
    </xf>
    <xf numFmtId="181" fontId="3" fillId="0" borderId="16" xfId="0" applyNumberFormat="1" applyFont="1" applyBorder="1" applyAlignment="1">
      <alignment/>
    </xf>
    <xf numFmtId="0" fontId="2" fillId="0" borderId="18" xfId="65" applyBorder="1" applyAlignment="1" applyProtection="1">
      <alignment wrapText="1"/>
      <protection locked="0"/>
    </xf>
    <xf numFmtId="3" fontId="2" fillId="0" borderId="0" xfId="65" applyNumberFormat="1" applyProtection="1">
      <alignment/>
      <protection locked="0"/>
    </xf>
    <xf numFmtId="164" fontId="2" fillId="0" borderId="0" xfId="65" applyNumberFormat="1" applyProtection="1">
      <alignment/>
      <protection locked="0"/>
    </xf>
    <xf numFmtId="0" fontId="27" fillId="0" borderId="18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 wrapText="1"/>
    </xf>
    <xf numFmtId="0" fontId="106" fillId="0" borderId="18" xfId="0" applyFont="1" applyFill="1" applyBorder="1" applyAlignment="1">
      <alignment horizontal="center" vertical="center"/>
    </xf>
    <xf numFmtId="0" fontId="111" fillId="0" borderId="18" xfId="0" applyFont="1" applyFill="1" applyBorder="1" applyAlignment="1" applyProtection="1">
      <alignment horizontal="left" vertical="center" wrapText="1" indent="1"/>
      <protection locked="0"/>
    </xf>
    <xf numFmtId="179" fontId="46" fillId="0" borderId="18" xfId="0" applyNumberFormat="1" applyFont="1" applyFill="1" applyBorder="1" applyAlignment="1" applyProtection="1">
      <alignment horizontal="right" vertical="center"/>
      <protection/>
    </xf>
    <xf numFmtId="164" fontId="47" fillId="0" borderId="18" xfId="65" applyNumberFormat="1" applyFont="1" applyBorder="1" applyProtection="1">
      <alignment/>
      <protection locked="0"/>
    </xf>
    <xf numFmtId="179" fontId="47" fillId="0" borderId="18" xfId="0" applyNumberFormat="1" applyFont="1" applyFill="1" applyBorder="1" applyAlignment="1" applyProtection="1">
      <alignment horizontal="right" vertical="center"/>
      <protection locked="0"/>
    </xf>
    <xf numFmtId="0" fontId="47" fillId="0" borderId="18" xfId="65" applyFont="1" applyBorder="1" applyProtection="1">
      <alignment/>
      <protection locked="0"/>
    </xf>
    <xf numFmtId="0" fontId="34" fillId="0" borderId="18" xfId="0" applyFont="1" applyFill="1" applyBorder="1" applyAlignment="1">
      <alignment horizontal="left" vertical="center" wrapText="1" indent="5"/>
    </xf>
    <xf numFmtId="0" fontId="34" fillId="0" borderId="18" xfId="0" applyFont="1" applyFill="1" applyBorder="1" applyAlignment="1">
      <alignment horizontal="left" vertical="center" wrapText="1" indent="1"/>
    </xf>
    <xf numFmtId="3" fontId="11" fillId="0" borderId="10" xfId="0" applyNumberFormat="1" applyFont="1" applyBorder="1" applyAlignment="1">
      <alignment vertical="center"/>
    </xf>
    <xf numFmtId="0" fontId="118" fillId="0" borderId="58" xfId="0" applyFont="1" applyBorder="1" applyAlignment="1">
      <alignment horizontal="center" vertical="center" wrapText="1"/>
    </xf>
    <xf numFmtId="3" fontId="119" fillId="0" borderId="52" xfId="0" applyNumberFormat="1" applyFont="1" applyBorder="1" applyAlignment="1" applyProtection="1">
      <alignment vertical="center"/>
      <protection locked="0"/>
    </xf>
    <xf numFmtId="3" fontId="120" fillId="0" borderId="18" xfId="0" applyNumberFormat="1" applyFont="1" applyBorder="1" applyAlignment="1" applyProtection="1">
      <alignment vertical="center"/>
      <protection locked="0"/>
    </xf>
    <xf numFmtId="3" fontId="119" fillId="0" borderId="18" xfId="0" applyNumberFormat="1" applyFont="1" applyBorder="1" applyAlignment="1" applyProtection="1">
      <alignment vertical="center"/>
      <protection locked="0"/>
    </xf>
    <xf numFmtId="3" fontId="119" fillId="0" borderId="10" xfId="0" applyNumberFormat="1" applyFont="1" applyBorder="1" applyAlignment="1">
      <alignment vertical="center"/>
    </xf>
    <xf numFmtId="0" fontId="87" fillId="0" borderId="0" xfId="0" applyFont="1" applyAlignment="1">
      <alignment/>
    </xf>
    <xf numFmtId="166" fontId="9" fillId="0" borderId="0" xfId="63" applyNumberFormat="1" applyFont="1" applyAlignment="1">
      <alignment horizontal="center" vertical="center"/>
      <protection/>
    </xf>
    <xf numFmtId="166" fontId="14" fillId="0" borderId="12" xfId="63" applyNumberFormat="1" applyFont="1" applyBorder="1" applyAlignment="1">
      <alignment horizontal="left" vertical="center"/>
      <protection/>
    </xf>
    <xf numFmtId="166" fontId="9" fillId="0" borderId="0" xfId="63" applyNumberFormat="1" applyFont="1" applyFill="1" applyBorder="1" applyAlignment="1" applyProtection="1">
      <alignment horizontal="center" vertical="center"/>
      <protection/>
    </xf>
    <xf numFmtId="166" fontId="14" fillId="0" borderId="12" xfId="63" applyNumberFormat="1" applyFont="1" applyFill="1" applyBorder="1" applyAlignment="1" applyProtection="1">
      <alignment horizontal="left" vertical="center"/>
      <protection/>
    </xf>
    <xf numFmtId="166" fontId="18" fillId="0" borderId="18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center" textRotation="180" wrapText="1"/>
    </xf>
    <xf numFmtId="166" fontId="12" fillId="0" borderId="0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horizontal="right" vertical="center" wrapText="1"/>
    </xf>
    <xf numFmtId="166" fontId="19" fillId="0" borderId="18" xfId="0" applyNumberFormat="1" applyFont="1" applyBorder="1" applyAlignment="1">
      <alignment horizontal="center" vertical="center" wrapText="1"/>
    </xf>
    <xf numFmtId="0" fontId="117" fillId="0" borderId="0" xfId="0" applyFont="1" applyAlignment="1">
      <alignment horizontal="center"/>
    </xf>
    <xf numFmtId="0" fontId="121" fillId="0" borderId="12" xfId="0" applyFont="1" applyBorder="1" applyAlignment="1">
      <alignment horizontal="right"/>
    </xf>
    <xf numFmtId="0" fontId="116" fillId="0" borderId="49" xfId="0" applyFont="1" applyBorder="1" applyAlignment="1">
      <alignment horizontal="center" vertical="center"/>
    </xf>
    <xf numFmtId="0" fontId="116" fillId="0" borderId="50" xfId="0" applyFont="1" applyBorder="1" applyAlignment="1">
      <alignment horizontal="center" vertical="center"/>
    </xf>
    <xf numFmtId="0" fontId="116" fillId="0" borderId="61" xfId="0" applyFont="1" applyBorder="1" applyAlignment="1">
      <alignment horizontal="center" vertical="center"/>
    </xf>
    <xf numFmtId="0" fontId="116" fillId="0" borderId="12" xfId="0" applyFont="1" applyBorder="1" applyAlignment="1">
      <alignment horizontal="center" vertical="center"/>
    </xf>
    <xf numFmtId="0" fontId="116" fillId="0" borderId="51" xfId="0" applyFont="1" applyBorder="1" applyAlignment="1">
      <alignment horizontal="center" vertical="center" wrapText="1"/>
    </xf>
    <xf numFmtId="0" fontId="116" fillId="0" borderId="41" xfId="0" applyFont="1" applyBorder="1" applyAlignment="1">
      <alignment horizontal="center" vertical="center" wrapText="1"/>
    </xf>
    <xf numFmtId="0" fontId="116" fillId="0" borderId="74" xfId="0" applyFont="1" applyBorder="1" applyAlignment="1">
      <alignment horizontal="center" vertical="center" wrapText="1"/>
    </xf>
    <xf numFmtId="0" fontId="116" fillId="0" borderId="69" xfId="0" applyFont="1" applyBorder="1" applyAlignment="1">
      <alignment horizontal="center" vertical="center" wrapText="1"/>
    </xf>
    <xf numFmtId="0" fontId="116" fillId="0" borderId="70" xfId="0" applyFont="1" applyBorder="1" applyAlignment="1">
      <alignment horizontal="center" vertical="center" wrapText="1"/>
    </xf>
    <xf numFmtId="0" fontId="122" fillId="0" borderId="0" xfId="0" applyFont="1" applyAlignment="1">
      <alignment horizontal="center"/>
    </xf>
    <xf numFmtId="0" fontId="116" fillId="0" borderId="68" xfId="0" applyFont="1" applyBorder="1" applyAlignment="1">
      <alignment horizontal="center"/>
    </xf>
    <xf numFmtId="0" fontId="116" fillId="0" borderId="70" xfId="0" applyFont="1" applyBorder="1" applyAlignment="1">
      <alignment horizontal="center"/>
    </xf>
    <xf numFmtId="0" fontId="116" fillId="0" borderId="62" xfId="0" applyFont="1" applyBorder="1" applyAlignment="1">
      <alignment horizontal="left" vertical="center" wrapText="1"/>
    </xf>
    <xf numFmtId="0" fontId="116" fillId="0" borderId="38" xfId="0" applyFont="1" applyBorder="1" applyAlignment="1">
      <alignment horizontal="left" vertical="center" wrapText="1"/>
    </xf>
    <xf numFmtId="0" fontId="116" fillId="0" borderId="62" xfId="0" applyFont="1" applyBorder="1" applyAlignment="1">
      <alignment wrapText="1"/>
    </xf>
    <xf numFmtId="0" fontId="116" fillId="0" borderId="38" xfId="0" applyFont="1" applyBorder="1" applyAlignment="1">
      <alignment wrapText="1"/>
    </xf>
    <xf numFmtId="0" fontId="116" fillId="0" borderId="62" xfId="0" applyFont="1" applyBorder="1" applyAlignment="1">
      <alignment horizontal="left" wrapText="1"/>
    </xf>
    <xf numFmtId="0" fontId="116" fillId="0" borderId="38" xfId="0" applyFont="1" applyBorder="1" applyAlignment="1">
      <alignment horizontal="left" wrapText="1"/>
    </xf>
    <xf numFmtId="0" fontId="116" fillId="0" borderId="18" xfId="0" applyFont="1" applyBorder="1" applyAlignment="1">
      <alignment wrapText="1"/>
    </xf>
    <xf numFmtId="0" fontId="117" fillId="0" borderId="26" xfId="0" applyFont="1" applyBorder="1" applyAlignment="1">
      <alignment wrapText="1"/>
    </xf>
    <xf numFmtId="0" fontId="117" fillId="0" borderId="18" xfId="0" applyFont="1" applyBorder="1" applyAlignment="1">
      <alignment wrapText="1"/>
    </xf>
    <xf numFmtId="0" fontId="116" fillId="0" borderId="71" xfId="0" applyFont="1" applyBorder="1" applyAlignment="1">
      <alignment vertical="center" wrapText="1"/>
    </xf>
    <xf numFmtId="0" fontId="116" fillId="0" borderId="37" xfId="0" applyFont="1" applyBorder="1" applyAlignment="1">
      <alignment vertical="center" wrapText="1"/>
    </xf>
    <xf numFmtId="0" fontId="116" fillId="0" borderId="62" xfId="0" applyFont="1" applyBorder="1" applyAlignment="1">
      <alignment vertical="center" wrapText="1"/>
    </xf>
    <xf numFmtId="0" fontId="116" fillId="0" borderId="38" xfId="0" applyFont="1" applyBorder="1" applyAlignment="1">
      <alignment vertical="center" wrapText="1"/>
    </xf>
    <xf numFmtId="0" fontId="117" fillId="0" borderId="82" xfId="0" applyFont="1" applyBorder="1" applyAlignment="1">
      <alignment horizontal="left" vertical="center" wrapText="1"/>
    </xf>
    <xf numFmtId="0" fontId="117" fillId="0" borderId="84" xfId="0" applyFont="1" applyBorder="1" applyAlignment="1">
      <alignment horizontal="left" vertical="center" wrapText="1"/>
    </xf>
    <xf numFmtId="0" fontId="116" fillId="0" borderId="68" xfId="0" applyFont="1" applyBorder="1" applyAlignment="1">
      <alignment horizontal="left" vertical="center" wrapText="1"/>
    </xf>
    <xf numFmtId="0" fontId="116" fillId="0" borderId="70" xfId="0" applyFont="1" applyBorder="1" applyAlignment="1">
      <alignment horizontal="left" vertical="center" wrapText="1"/>
    </xf>
    <xf numFmtId="0" fontId="116" fillId="0" borderId="62" xfId="0" applyFont="1" applyBorder="1" applyAlignment="1">
      <alignment horizontal="left" vertical="center"/>
    </xf>
    <xf numFmtId="0" fontId="116" fillId="0" borderId="38" xfId="0" applyFont="1" applyBorder="1" applyAlignment="1">
      <alignment horizontal="left" vertical="center"/>
    </xf>
    <xf numFmtId="0" fontId="116" fillId="0" borderId="0" xfId="0" applyFont="1" applyAlignment="1">
      <alignment horizontal="left" vertical="center"/>
    </xf>
    <xf numFmtId="0" fontId="116" fillId="0" borderId="63" xfId="0" applyFont="1" applyBorder="1" applyAlignment="1">
      <alignment horizontal="left" vertical="center" wrapText="1"/>
    </xf>
    <xf numFmtId="0" fontId="116" fillId="0" borderId="85" xfId="0" applyFont="1" applyBorder="1" applyAlignment="1">
      <alignment horizontal="left" vertical="center" wrapText="1"/>
    </xf>
    <xf numFmtId="0" fontId="117" fillId="0" borderId="26" xfId="0" applyFont="1" applyBorder="1" applyAlignment="1">
      <alignment horizontal="left" vertical="center" wrapText="1"/>
    </xf>
    <xf numFmtId="0" fontId="117" fillId="0" borderId="18" xfId="0" applyFont="1" applyBorder="1" applyAlignment="1">
      <alignment horizontal="left" vertical="center" wrapText="1"/>
    </xf>
    <xf numFmtId="0" fontId="117" fillId="0" borderId="46" xfId="0" applyFont="1" applyBorder="1" applyAlignment="1">
      <alignment horizontal="left" vertical="center" wrapText="1"/>
    </xf>
    <xf numFmtId="0" fontId="117" fillId="0" borderId="40" xfId="0" applyFont="1" applyBorder="1" applyAlignment="1">
      <alignment horizontal="left" vertical="center" wrapText="1"/>
    </xf>
    <xf numFmtId="0" fontId="111" fillId="0" borderId="0" xfId="0" applyFont="1" applyAlignment="1">
      <alignment horizontal="center" wrapText="1"/>
    </xf>
    <xf numFmtId="0" fontId="123" fillId="0" borderId="12" xfId="0" applyFont="1" applyBorder="1" applyAlignment="1">
      <alignment horizontal="right"/>
    </xf>
    <xf numFmtId="0" fontId="111" fillId="0" borderId="24" xfId="0" applyFont="1" applyBorder="1" applyAlignment="1">
      <alignment horizontal="center" vertical="center"/>
    </xf>
    <xf numFmtId="0" fontId="111" fillId="0" borderId="45" xfId="0" applyFont="1" applyBorder="1" applyAlignment="1">
      <alignment horizontal="center" vertical="center"/>
    </xf>
    <xf numFmtId="0" fontId="111" fillId="0" borderId="48" xfId="0" applyFont="1" applyBorder="1" applyAlignment="1">
      <alignment horizontal="center" vertical="center"/>
    </xf>
    <xf numFmtId="0" fontId="111" fillId="0" borderId="24" xfId="0" applyFont="1" applyBorder="1" applyAlignment="1">
      <alignment horizontal="center" wrapText="1"/>
    </xf>
    <xf numFmtId="0" fontId="111" fillId="0" borderId="60" xfId="0" applyFont="1" applyBorder="1" applyAlignment="1">
      <alignment horizontal="center" wrapText="1"/>
    </xf>
    <xf numFmtId="0" fontId="0" fillId="0" borderId="0" xfId="0" applyAlignment="1">
      <alignment horizontal="right"/>
    </xf>
    <xf numFmtId="3" fontId="106" fillId="0" borderId="24" xfId="0" applyNumberFormat="1" applyFont="1" applyBorder="1" applyAlignment="1">
      <alignment horizontal="center"/>
    </xf>
    <xf numFmtId="3" fontId="106" fillId="0" borderId="60" xfId="0" applyNumberFormat="1" applyFont="1" applyBorder="1" applyAlignment="1">
      <alignment horizontal="center"/>
    </xf>
    <xf numFmtId="0" fontId="106" fillId="0" borderId="74" xfId="0" applyFont="1" applyBorder="1" applyAlignment="1">
      <alignment horizontal="left"/>
    </xf>
    <xf numFmtId="0" fontId="106" fillId="0" borderId="69" xfId="0" applyFont="1" applyBorder="1" applyAlignment="1">
      <alignment horizontal="left"/>
    </xf>
    <xf numFmtId="0" fontId="106" fillId="0" borderId="70" xfId="0" applyFont="1" applyBorder="1" applyAlignment="1">
      <alignment horizontal="left"/>
    </xf>
    <xf numFmtId="3" fontId="106" fillId="0" borderId="74" xfId="0" applyNumberFormat="1" applyFont="1" applyBorder="1" applyAlignment="1">
      <alignment horizontal="right"/>
    </xf>
    <xf numFmtId="3" fontId="106" fillId="0" borderId="59" xfId="0" applyNumberFormat="1" applyFont="1" applyBorder="1" applyAlignment="1">
      <alignment horizontal="right"/>
    </xf>
    <xf numFmtId="0" fontId="106" fillId="0" borderId="78" xfId="0" applyFont="1" applyBorder="1" applyAlignment="1">
      <alignment horizontal="left"/>
    </xf>
    <xf numFmtId="0" fontId="106" fillId="0" borderId="76" xfId="0" applyFont="1" applyBorder="1" applyAlignment="1">
      <alignment horizontal="left"/>
    </xf>
    <xf numFmtId="0" fontId="106" fillId="0" borderId="38" xfId="0" applyFont="1" applyBorder="1" applyAlignment="1">
      <alignment horizontal="left"/>
    </xf>
    <xf numFmtId="3" fontId="33" fillId="0" borderId="78" xfId="0" applyNumberFormat="1" applyFont="1" applyBorder="1" applyAlignment="1">
      <alignment horizontal="right"/>
    </xf>
    <xf numFmtId="3" fontId="33" fillId="0" borderId="47" xfId="0" applyNumberFormat="1" applyFont="1" applyBorder="1" applyAlignment="1">
      <alignment horizontal="right"/>
    </xf>
    <xf numFmtId="3" fontId="106" fillId="0" borderId="78" xfId="0" applyNumberFormat="1" applyFont="1" applyBorder="1" applyAlignment="1">
      <alignment horizontal="right"/>
    </xf>
    <xf numFmtId="3" fontId="106" fillId="0" borderId="47" xfId="0" applyNumberFormat="1" applyFont="1" applyBorder="1" applyAlignment="1">
      <alignment horizontal="right"/>
    </xf>
    <xf numFmtId="0" fontId="106" fillId="0" borderId="24" xfId="0" applyFont="1" applyBorder="1" applyAlignment="1">
      <alignment horizontal="center"/>
    </xf>
    <xf numFmtId="0" fontId="106" fillId="0" borderId="45" xfId="0" applyFont="1" applyBorder="1" applyAlignment="1">
      <alignment horizontal="center"/>
    </xf>
    <xf numFmtId="0" fontId="106" fillId="0" borderId="48" xfId="0" applyFont="1" applyBorder="1" applyAlignment="1">
      <alignment horizontal="center"/>
    </xf>
    <xf numFmtId="0" fontId="106" fillId="0" borderId="78" xfId="0" applyFont="1" applyBorder="1" applyAlignment="1">
      <alignment horizontal="left" vertical="center" wrapText="1"/>
    </xf>
    <xf numFmtId="0" fontId="106" fillId="0" borderId="76" xfId="0" applyFont="1" applyBorder="1" applyAlignment="1">
      <alignment horizontal="left" vertical="center" wrapText="1"/>
    </xf>
    <xf numFmtId="0" fontId="106" fillId="0" borderId="38" xfId="0" applyFont="1" applyBorder="1" applyAlignment="1">
      <alignment horizontal="left" vertical="center" wrapText="1"/>
    </xf>
    <xf numFmtId="3" fontId="33" fillId="0" borderId="78" xfId="0" applyNumberFormat="1" applyFont="1" applyBorder="1" applyAlignment="1">
      <alignment horizontal="right" vertical="center"/>
    </xf>
    <xf numFmtId="3" fontId="33" fillId="0" borderId="47" xfId="0" applyNumberFormat="1" applyFont="1" applyBorder="1" applyAlignment="1">
      <alignment horizontal="right" vertical="center"/>
    </xf>
    <xf numFmtId="0" fontId="106" fillId="0" borderId="22" xfId="0" applyFont="1" applyBorder="1" applyAlignment="1">
      <alignment horizontal="left"/>
    </xf>
    <xf numFmtId="0" fontId="106" fillId="0" borderId="65" xfId="0" applyFont="1" applyBorder="1" applyAlignment="1">
      <alignment horizontal="left"/>
    </xf>
    <xf numFmtId="0" fontId="106" fillId="0" borderId="84" xfId="0" applyFont="1" applyBorder="1" applyAlignment="1">
      <alignment horizontal="left"/>
    </xf>
    <xf numFmtId="3" fontId="106" fillId="0" borderId="22" xfId="0" applyNumberFormat="1" applyFont="1" applyBorder="1" applyAlignment="1">
      <alignment horizontal="right"/>
    </xf>
    <xf numFmtId="3" fontId="106" fillId="0" borderId="66" xfId="0" applyNumberFormat="1" applyFont="1" applyBorder="1" applyAlignment="1">
      <alignment horizontal="right"/>
    </xf>
    <xf numFmtId="0" fontId="111" fillId="0" borderId="23" xfId="0" applyFont="1" applyBorder="1" applyAlignment="1">
      <alignment horizontal="left"/>
    </xf>
    <xf numFmtId="0" fontId="111" fillId="0" borderId="45" xfId="0" applyFont="1" applyBorder="1" applyAlignment="1">
      <alignment horizontal="left"/>
    </xf>
    <xf numFmtId="0" fontId="111" fillId="0" borderId="48" xfId="0" applyFont="1" applyBorder="1" applyAlignment="1">
      <alignment horizontal="left"/>
    </xf>
    <xf numFmtId="3" fontId="111" fillId="0" borderId="24" xfId="0" applyNumberFormat="1" applyFont="1" applyBorder="1" applyAlignment="1">
      <alignment horizontal="right"/>
    </xf>
    <xf numFmtId="3" fontId="111" fillId="0" borderId="60" xfId="0" applyNumberFormat="1" applyFont="1" applyBorder="1" applyAlignment="1">
      <alignment horizontal="right"/>
    </xf>
    <xf numFmtId="3" fontId="106" fillId="0" borderId="78" xfId="0" applyNumberFormat="1" applyFont="1" applyBorder="1" applyAlignment="1">
      <alignment horizontal="right" vertical="center"/>
    </xf>
    <xf numFmtId="3" fontId="106" fillId="0" borderId="47" xfId="0" applyNumberFormat="1" applyFont="1" applyBorder="1" applyAlignment="1">
      <alignment horizontal="right" vertical="center"/>
    </xf>
    <xf numFmtId="0" fontId="106" fillId="0" borderId="79" xfId="0" applyFont="1" applyBorder="1" applyAlignment="1">
      <alignment horizontal="left"/>
    </xf>
    <xf numFmtId="0" fontId="106" fillId="0" borderId="86" xfId="0" applyFont="1" applyBorder="1" applyAlignment="1">
      <alignment horizontal="left"/>
    </xf>
    <xf numFmtId="0" fontId="106" fillId="0" borderId="85" xfId="0" applyFont="1" applyBorder="1" applyAlignment="1">
      <alignment horizontal="left"/>
    </xf>
    <xf numFmtId="3" fontId="106" fillId="0" borderId="79" xfId="0" applyNumberFormat="1" applyFont="1" applyBorder="1" applyAlignment="1">
      <alignment horizontal="right"/>
    </xf>
    <xf numFmtId="3" fontId="106" fillId="0" borderId="57" xfId="0" applyNumberFormat="1" applyFont="1" applyBorder="1" applyAlignment="1">
      <alignment horizontal="right"/>
    </xf>
    <xf numFmtId="0" fontId="112" fillId="0" borderId="0" xfId="0" applyFont="1" applyAlignment="1">
      <alignment horizontal="right"/>
    </xf>
    <xf numFmtId="0" fontId="123" fillId="0" borderId="0" xfId="0" applyFont="1" applyAlignment="1">
      <alignment horizontal="right"/>
    </xf>
    <xf numFmtId="0" fontId="111" fillId="0" borderId="24" xfId="0" applyFont="1" applyBorder="1" applyAlignment="1">
      <alignment horizontal="left" wrapText="1"/>
    </xf>
    <xf numFmtId="0" fontId="111" fillId="0" borderId="45" xfId="0" applyFont="1" applyBorder="1" applyAlignment="1">
      <alignment horizontal="left" wrapText="1"/>
    </xf>
    <xf numFmtId="0" fontId="111" fillId="0" borderId="48" xfId="0" applyFont="1" applyBorder="1" applyAlignment="1">
      <alignment horizontal="left" wrapText="1"/>
    </xf>
    <xf numFmtId="3" fontId="111" fillId="0" borderId="24" xfId="0" applyNumberFormat="1" applyFont="1" applyBorder="1" applyAlignment="1">
      <alignment horizontal="right" vertical="center"/>
    </xf>
    <xf numFmtId="3" fontId="111" fillId="0" borderId="60" xfId="0" applyNumberFormat="1" applyFont="1" applyBorder="1" applyAlignment="1">
      <alignment horizontal="right" vertical="center"/>
    </xf>
    <xf numFmtId="0" fontId="106" fillId="0" borderId="75" xfId="0" applyFont="1" applyBorder="1" applyAlignment="1">
      <alignment horizontal="left"/>
    </xf>
    <xf numFmtId="0" fontId="106" fillId="0" borderId="72" xfId="0" applyFont="1" applyBorder="1" applyAlignment="1">
      <alignment horizontal="left"/>
    </xf>
    <xf numFmtId="0" fontId="106" fillId="0" borderId="37" xfId="0" applyFont="1" applyBorder="1" applyAlignment="1">
      <alignment horizontal="left"/>
    </xf>
    <xf numFmtId="3" fontId="106" fillId="0" borderId="75" xfId="0" applyNumberFormat="1" applyFont="1" applyBorder="1" applyAlignment="1">
      <alignment horizontal="right"/>
    </xf>
    <xf numFmtId="3" fontId="106" fillId="0" borderId="73" xfId="0" applyNumberFormat="1" applyFont="1" applyBorder="1" applyAlignment="1">
      <alignment horizontal="right"/>
    </xf>
    <xf numFmtId="166" fontId="9" fillId="0" borderId="12" xfId="0" applyNumberFormat="1" applyFont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0" fontId="0" fillId="16" borderId="49" xfId="0" applyFill="1" applyBorder="1" applyAlignment="1">
      <alignment horizontal="center" wrapText="1"/>
    </xf>
    <xf numFmtId="0" fontId="0" fillId="16" borderId="50" xfId="0" applyFill="1" applyBorder="1" applyAlignment="1">
      <alignment horizontal="center" wrapText="1"/>
    </xf>
    <xf numFmtId="0" fontId="0" fillId="16" borderId="87" xfId="0" applyFill="1" applyBorder="1" applyAlignment="1">
      <alignment horizontal="center" wrapText="1"/>
    </xf>
    <xf numFmtId="0" fontId="0" fillId="16" borderId="61" xfId="0" applyFill="1" applyBorder="1" applyAlignment="1">
      <alignment horizontal="center" wrapText="1"/>
    </xf>
    <xf numFmtId="0" fontId="0" fillId="16" borderId="12" xfId="0" applyFill="1" applyBorder="1" applyAlignment="1">
      <alignment horizontal="center" wrapText="1"/>
    </xf>
    <xf numFmtId="0" fontId="0" fillId="16" borderId="80" xfId="0" applyFill="1" applyBorder="1" applyAlignment="1">
      <alignment horizontal="center" wrapText="1"/>
    </xf>
    <xf numFmtId="0" fontId="26" fillId="0" borderId="0" xfId="0" applyFont="1" applyAlignment="1">
      <alignment horizontal="center" vertical="top" wrapText="1"/>
    </xf>
    <xf numFmtId="0" fontId="71" fillId="16" borderId="49" xfId="0" applyFont="1" applyFill="1" applyBorder="1" applyAlignment="1">
      <alignment horizontal="center" wrapText="1"/>
    </xf>
    <xf numFmtId="0" fontId="71" fillId="16" borderId="50" xfId="0" applyFont="1" applyFill="1" applyBorder="1" applyAlignment="1">
      <alignment horizontal="center" wrapText="1"/>
    </xf>
    <xf numFmtId="0" fontId="71" fillId="16" borderId="87" xfId="0" applyFont="1" applyFill="1" applyBorder="1" applyAlignment="1">
      <alignment horizontal="center" wrapText="1"/>
    </xf>
    <xf numFmtId="0" fontId="71" fillId="16" borderId="61" xfId="0" applyFont="1" applyFill="1" applyBorder="1" applyAlignment="1">
      <alignment horizontal="center" wrapText="1"/>
    </xf>
    <xf numFmtId="0" fontId="71" fillId="16" borderId="12" xfId="0" applyFont="1" applyFill="1" applyBorder="1" applyAlignment="1">
      <alignment horizontal="center" wrapText="1"/>
    </xf>
    <xf numFmtId="0" fontId="71" fillId="16" borderId="80" xfId="0" applyFont="1" applyFill="1" applyBorder="1" applyAlignment="1">
      <alignment horizontal="center" wrapText="1"/>
    </xf>
    <xf numFmtId="0" fontId="102" fillId="0" borderId="50" xfId="0" applyFont="1" applyBorder="1" applyAlignment="1">
      <alignment horizontal="center"/>
    </xf>
    <xf numFmtId="0" fontId="0" fillId="34" borderId="50" xfId="0" applyFill="1" applyBorder="1" applyAlignment="1">
      <alignment horizontal="center" wrapText="1"/>
    </xf>
    <xf numFmtId="0" fontId="106" fillId="16" borderId="49" xfId="0" applyFont="1" applyFill="1" applyBorder="1" applyAlignment="1">
      <alignment horizontal="center" wrapText="1"/>
    </xf>
    <xf numFmtId="0" fontId="106" fillId="16" borderId="50" xfId="0" applyFont="1" applyFill="1" applyBorder="1" applyAlignment="1">
      <alignment horizontal="center" wrapText="1"/>
    </xf>
    <xf numFmtId="0" fontId="106" fillId="16" borderId="87" xfId="0" applyFont="1" applyFill="1" applyBorder="1" applyAlignment="1">
      <alignment horizontal="center" wrapText="1"/>
    </xf>
    <xf numFmtId="0" fontId="106" fillId="16" borderId="61" xfId="0" applyFont="1" applyFill="1" applyBorder="1" applyAlignment="1">
      <alignment horizontal="center" wrapText="1"/>
    </xf>
    <xf numFmtId="0" fontId="106" fillId="16" borderId="12" xfId="0" applyFont="1" applyFill="1" applyBorder="1" applyAlignment="1">
      <alignment horizontal="center" wrapText="1"/>
    </xf>
    <xf numFmtId="0" fontId="106" fillId="16" borderId="80" xfId="0" applyFont="1" applyFill="1" applyBorder="1" applyAlignment="1">
      <alignment horizontal="center" wrapText="1"/>
    </xf>
    <xf numFmtId="0" fontId="110" fillId="0" borderId="0" xfId="0" applyFont="1" applyAlignment="1">
      <alignment horizontal="center"/>
    </xf>
    <xf numFmtId="0" fontId="107" fillId="0" borderId="0" xfId="0" applyFont="1" applyAlignment="1">
      <alignment horizontal="center"/>
    </xf>
    <xf numFmtId="0" fontId="107" fillId="0" borderId="77" xfId="0" applyFont="1" applyBorder="1" applyAlignment="1">
      <alignment horizontal="center"/>
    </xf>
    <xf numFmtId="0" fontId="107" fillId="0" borderId="12" xfId="0" applyFont="1" applyBorder="1" applyAlignment="1">
      <alignment horizontal="center"/>
    </xf>
    <xf numFmtId="0" fontId="107" fillId="0" borderId="80" xfId="0" applyFont="1" applyBorder="1" applyAlignment="1">
      <alignment horizontal="center"/>
    </xf>
    <xf numFmtId="166" fontId="9" fillId="0" borderId="0" xfId="63" applyNumberFormat="1" applyFont="1" applyAlignment="1">
      <alignment horizontal="center" vertical="center" wrapText="1"/>
      <protection/>
    </xf>
    <xf numFmtId="0" fontId="9" fillId="0" borderId="0" xfId="63" applyFont="1" applyAlignment="1">
      <alignment horizontal="center"/>
      <protection/>
    </xf>
    <xf numFmtId="178" fontId="14" fillId="0" borderId="12" xfId="63" applyNumberFormat="1" applyFont="1" applyBorder="1" applyAlignment="1">
      <alignment horizontal="center" vertical="center"/>
      <protection/>
    </xf>
    <xf numFmtId="0" fontId="9" fillId="0" borderId="0" xfId="63" applyFont="1" applyFill="1" applyAlignment="1" applyProtection="1">
      <alignment horizontal="center"/>
      <protection/>
    </xf>
    <xf numFmtId="178" fontId="14" fillId="0" borderId="12" xfId="63" applyNumberFormat="1" applyFont="1" applyFill="1" applyBorder="1" applyAlignment="1" applyProtection="1">
      <alignment horizontal="center" vertical="center"/>
      <protection/>
    </xf>
    <xf numFmtId="166" fontId="9" fillId="0" borderId="0" xfId="63" applyNumberFormat="1" applyFont="1" applyFill="1" applyBorder="1" applyAlignment="1" applyProtection="1">
      <alignment horizontal="center" vertical="center" wrapText="1"/>
      <protection/>
    </xf>
    <xf numFmtId="0" fontId="9" fillId="0" borderId="0" xfId="63" applyFont="1" applyAlignment="1">
      <alignment horizontal="center" wrapText="1"/>
      <protection/>
    </xf>
    <xf numFmtId="178" fontId="14" fillId="0" borderId="12" xfId="63" applyNumberFormat="1" applyFont="1" applyBorder="1" applyAlignment="1">
      <alignment horizontal="left" vertical="center"/>
      <protection/>
    </xf>
    <xf numFmtId="178" fontId="14" fillId="0" borderId="12" xfId="63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center" wrapText="1"/>
    </xf>
    <xf numFmtId="166" fontId="0" fillId="0" borderId="0" xfId="0" applyNumberFormat="1" applyFill="1" applyAlignment="1" applyProtection="1">
      <alignment horizontal="right" vertical="center" wrapText="1"/>
      <protection/>
    </xf>
    <xf numFmtId="166" fontId="3" fillId="0" borderId="0" xfId="0" applyNumberFormat="1" applyFont="1" applyFill="1" applyAlignment="1" applyProtection="1">
      <alignment horizontal="center" vertical="center" wrapText="1"/>
      <protection/>
    </xf>
    <xf numFmtId="166" fontId="3" fillId="0" borderId="23" xfId="0" applyNumberFormat="1" applyFont="1" applyFill="1" applyBorder="1" applyAlignment="1" applyProtection="1">
      <alignment horizontal="left" vertical="center" wrapText="1" indent="2"/>
      <protection/>
    </xf>
    <xf numFmtId="166" fontId="3" fillId="0" borderId="60" xfId="0" applyNumberFormat="1" applyFont="1" applyFill="1" applyBorder="1" applyAlignment="1" applyProtection="1">
      <alignment horizontal="left" vertical="center" wrapText="1" indent="2"/>
      <protection/>
    </xf>
    <xf numFmtId="166" fontId="3" fillId="0" borderId="64" xfId="0" applyNumberFormat="1" applyFont="1" applyFill="1" applyBorder="1" applyAlignment="1" applyProtection="1">
      <alignment horizontal="center" vertical="center"/>
      <protection/>
    </xf>
    <xf numFmtId="166" fontId="3" fillId="0" borderId="54" xfId="0" applyNumberFormat="1" applyFont="1" applyFill="1" applyBorder="1" applyAlignment="1" applyProtection="1">
      <alignment horizontal="center" vertical="center"/>
      <protection/>
    </xf>
    <xf numFmtId="166" fontId="3" fillId="0" borderId="68" xfId="0" applyNumberFormat="1" applyFont="1" applyFill="1" applyBorder="1" applyAlignment="1" applyProtection="1">
      <alignment horizontal="center" vertical="center"/>
      <protection/>
    </xf>
    <xf numFmtId="166" fontId="3" fillId="0" borderId="69" xfId="0" applyNumberFormat="1" applyFont="1" applyFill="1" applyBorder="1" applyAlignment="1" applyProtection="1">
      <alignment horizontal="center" vertical="center"/>
      <protection/>
    </xf>
    <xf numFmtId="166" fontId="3" fillId="0" borderId="59" xfId="0" applyNumberFormat="1" applyFont="1" applyFill="1" applyBorder="1" applyAlignment="1" applyProtection="1">
      <alignment horizontal="center" vertical="center"/>
      <protection/>
    </xf>
    <xf numFmtId="166" fontId="3" fillId="0" borderId="64" xfId="0" applyNumberFormat="1" applyFont="1" applyFill="1" applyBorder="1" applyAlignment="1" applyProtection="1">
      <alignment horizontal="center" vertical="center" wrapText="1"/>
      <protection/>
    </xf>
    <xf numFmtId="166" fontId="3" fillId="0" borderId="54" xfId="0" applyNumberFormat="1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 wrapText="1"/>
    </xf>
    <xf numFmtId="0" fontId="0" fillId="0" borderId="0" xfId="0" applyFill="1" applyAlignment="1">
      <alignment horizontal="right" vertical="center" wrapText="1"/>
    </xf>
    <xf numFmtId="0" fontId="26" fillId="0" borderId="0" xfId="0" applyFont="1" applyFill="1" applyAlignment="1" applyProtection="1">
      <alignment horizontal="center" vertical="top" wrapText="1"/>
      <protection locked="0"/>
    </xf>
    <xf numFmtId="0" fontId="124" fillId="0" borderId="72" xfId="0" applyFont="1" applyBorder="1" applyAlignment="1">
      <alignment horizontal="right"/>
    </xf>
    <xf numFmtId="2" fontId="31" fillId="0" borderId="68" xfId="64" applyNumberFormat="1" applyFont="1" applyBorder="1" applyAlignment="1">
      <alignment horizontal="center"/>
      <protection/>
    </xf>
    <xf numFmtId="2" fontId="31" fillId="0" borderId="69" xfId="64" applyNumberFormat="1" applyFont="1" applyBorder="1" applyAlignment="1">
      <alignment horizontal="center"/>
      <protection/>
    </xf>
    <xf numFmtId="2" fontId="31" fillId="0" borderId="59" xfId="64" applyNumberFormat="1" applyFont="1" applyBorder="1" applyAlignment="1">
      <alignment horizontal="center"/>
      <protection/>
    </xf>
    <xf numFmtId="0" fontId="26" fillId="0" borderId="0" xfId="0" applyFont="1" applyBorder="1" applyAlignment="1">
      <alignment horizontal="left"/>
    </xf>
    <xf numFmtId="2" fontId="3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111" fillId="0" borderId="0" xfId="0" applyFont="1" applyAlignment="1">
      <alignment horizontal="center"/>
    </xf>
    <xf numFmtId="0" fontId="120" fillId="0" borderId="0" xfId="0" applyFont="1" applyAlignment="1">
      <alignment horizontal="right"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34" fillId="0" borderId="69" xfId="61" applyFont="1" applyBorder="1" applyAlignment="1">
      <alignment horizontal="center"/>
      <protection/>
    </xf>
    <xf numFmtId="0" fontId="34" fillId="0" borderId="59" xfId="61" applyFont="1" applyBorder="1" applyAlignment="1">
      <alignment horizontal="center"/>
      <protection/>
    </xf>
    <xf numFmtId="0" fontId="35" fillId="0" borderId="0" xfId="61" applyFont="1" applyAlignment="1">
      <alignment horizontal="center" vertical="center"/>
      <protection/>
    </xf>
    <xf numFmtId="0" fontId="102" fillId="0" borderId="0" xfId="61" applyFont="1" applyAlignment="1">
      <alignment horizontal="center" vertical="center"/>
      <protection/>
    </xf>
    <xf numFmtId="0" fontId="102" fillId="0" borderId="0" xfId="61" applyFont="1" applyAlignment="1">
      <alignment vertical="center"/>
      <protection/>
    </xf>
    <xf numFmtId="0" fontId="37" fillId="0" borderId="0" xfId="61" applyFont="1" applyAlignment="1">
      <alignment horizontal="right"/>
      <protection/>
    </xf>
    <xf numFmtId="0" fontId="37" fillId="0" borderId="0" xfId="61" applyFont="1" applyAlignment="1">
      <alignment horizontal="center"/>
      <protection/>
    </xf>
    <xf numFmtId="0" fontId="30" fillId="0" borderId="0" xfId="61" applyFont="1" applyAlignment="1">
      <alignment horizontal="center"/>
      <protection/>
    </xf>
    <xf numFmtId="0" fontId="34" fillId="0" borderId="68" xfId="61" applyFont="1" applyBorder="1" applyAlignment="1">
      <alignment horizontal="center"/>
      <protection/>
    </xf>
    <xf numFmtId="0" fontId="28" fillId="0" borderId="5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/>
    </xf>
    <xf numFmtId="0" fontId="28" fillId="0" borderId="45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 vertical="center" wrapText="1"/>
    </xf>
    <xf numFmtId="0" fontId="28" fillId="0" borderId="42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left" vertical="center" wrapText="1"/>
    </xf>
    <xf numFmtId="0" fontId="28" fillId="0" borderId="50" xfId="0" applyFont="1" applyFill="1" applyBorder="1" applyAlignment="1">
      <alignment horizontal="left" vertical="center" wrapText="1"/>
    </xf>
    <xf numFmtId="0" fontId="28" fillId="0" borderId="87" xfId="0" applyFont="1" applyFill="1" applyBorder="1" applyAlignment="1">
      <alignment horizontal="left" vertical="center" wrapText="1"/>
    </xf>
    <xf numFmtId="0" fontId="31" fillId="0" borderId="23" xfId="0" applyFont="1" applyFill="1" applyBorder="1" applyAlignment="1" applyProtection="1">
      <alignment horizontal="left" vertical="center"/>
      <protection/>
    </xf>
    <xf numFmtId="0" fontId="31" fillId="0" borderId="48" xfId="0" applyFont="1" applyFill="1" applyBorder="1" applyAlignment="1" applyProtection="1">
      <alignment horizontal="left" vertical="center"/>
      <protection/>
    </xf>
    <xf numFmtId="0" fontId="28" fillId="0" borderId="49" xfId="0" applyFont="1" applyFill="1" applyBorder="1" applyAlignment="1" applyProtection="1">
      <alignment horizontal="left" vertical="center" wrapText="1"/>
      <protection/>
    </xf>
    <xf numFmtId="0" fontId="28" fillId="0" borderId="50" xfId="0" applyFont="1" applyFill="1" applyBorder="1" applyAlignment="1" applyProtection="1">
      <alignment horizontal="left" vertical="center" wrapText="1"/>
      <protection/>
    </xf>
    <xf numFmtId="0" fontId="28" fillId="0" borderId="87" xfId="0" applyFont="1" applyFill="1" applyBorder="1" applyAlignment="1" applyProtection="1">
      <alignment horizontal="left" vertical="center" wrapText="1"/>
      <protection/>
    </xf>
    <xf numFmtId="0" fontId="27" fillId="0" borderId="23" xfId="0" applyFont="1" applyFill="1" applyBorder="1" applyAlignment="1" applyProtection="1">
      <alignment horizontal="left" vertical="center"/>
      <protection/>
    </xf>
    <xf numFmtId="0" fontId="27" fillId="0" borderId="48" xfId="0" applyFont="1" applyFill="1" applyBorder="1" applyAlignment="1" applyProtection="1">
      <alignment horizontal="left" vertical="center"/>
      <protection/>
    </xf>
    <xf numFmtId="0" fontId="35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8" fillId="0" borderId="12" xfId="0" applyFont="1" applyFill="1" applyBorder="1" applyAlignment="1">
      <alignment horizontal="right"/>
    </xf>
    <xf numFmtId="0" fontId="28" fillId="0" borderId="49" xfId="0" applyFont="1" applyFill="1" applyBorder="1" applyAlignment="1">
      <alignment horizontal="center" vertical="center" wrapText="1"/>
    </xf>
    <xf numFmtId="0" fontId="28" fillId="0" borderId="61" xfId="0" applyFont="1" applyFill="1" applyBorder="1" applyAlignment="1">
      <alignment horizontal="center" vertical="center" wrapText="1"/>
    </xf>
    <xf numFmtId="0" fontId="28" fillId="0" borderId="51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125" fillId="0" borderId="0" xfId="61" applyFont="1" applyAlignment="1">
      <alignment horizontal="center"/>
      <protection/>
    </xf>
    <xf numFmtId="0" fontId="27" fillId="0" borderId="0" xfId="68" applyFont="1" applyBorder="1" applyAlignment="1">
      <alignment horizontal="center"/>
      <protection/>
    </xf>
    <xf numFmtId="49" fontId="45" fillId="0" borderId="0" xfId="61" applyNumberFormat="1" applyFont="1" applyAlignment="1">
      <alignment horizontal="right"/>
      <protection/>
    </xf>
    <xf numFmtId="0" fontId="125" fillId="0" borderId="0" xfId="0" applyFont="1" applyAlignment="1">
      <alignment horizontal="center"/>
    </xf>
    <xf numFmtId="0" fontId="26" fillId="0" borderId="64" xfId="67" applyFont="1" applyFill="1" applyBorder="1" applyAlignment="1" applyProtection="1">
      <alignment horizontal="center" vertical="center" wrapText="1"/>
      <protection/>
    </xf>
    <xf numFmtId="0" fontId="26" fillId="0" borderId="25" xfId="67" applyFont="1" applyFill="1" applyBorder="1" applyAlignment="1" applyProtection="1">
      <alignment horizontal="center" vertical="center" wrapText="1"/>
      <protection/>
    </xf>
    <xf numFmtId="0" fontId="26" fillId="0" borderId="54" xfId="67" applyFont="1" applyFill="1" applyBorder="1" applyAlignment="1" applyProtection="1">
      <alignment horizontal="center" vertical="center" wrapText="1"/>
      <protection/>
    </xf>
    <xf numFmtId="0" fontId="39" fillId="0" borderId="58" xfId="66" applyFont="1" applyFill="1" applyBorder="1" applyAlignment="1" applyProtection="1">
      <alignment horizontal="center" vertical="center" textRotation="90"/>
      <protection/>
    </xf>
    <xf numFmtId="0" fontId="39" fillId="0" borderId="55" xfId="66" applyFont="1" applyFill="1" applyBorder="1" applyAlignment="1" applyProtection="1">
      <alignment horizontal="center" vertical="center" textRotation="90"/>
      <protection/>
    </xf>
    <xf numFmtId="0" fontId="39" fillId="0" borderId="88" xfId="66" applyFont="1" applyFill="1" applyBorder="1" applyAlignment="1" applyProtection="1">
      <alignment horizontal="center" vertical="center" textRotation="90"/>
      <protection/>
    </xf>
    <xf numFmtId="0" fontId="26" fillId="0" borderId="0" xfId="67" applyFont="1" applyAlignment="1">
      <alignment horizontal="center" vertical="center" wrapText="1"/>
      <protection/>
    </xf>
    <xf numFmtId="0" fontId="26" fillId="0" borderId="0" xfId="67" applyFont="1" applyAlignment="1">
      <alignment horizontal="center" vertical="center"/>
      <protection/>
    </xf>
    <xf numFmtId="0" fontId="39" fillId="0" borderId="0" xfId="67" applyFont="1" applyAlignment="1">
      <alignment horizontal="right"/>
      <protection/>
    </xf>
    <xf numFmtId="0" fontId="26" fillId="0" borderId="13" xfId="67" applyFont="1" applyBorder="1" applyAlignment="1">
      <alignment horizontal="center" vertical="center" wrapText="1"/>
      <protection/>
    </xf>
    <xf numFmtId="0" fontId="26" fillId="0" borderId="31" xfId="67" applyFont="1" applyBorder="1" applyAlignment="1">
      <alignment horizontal="center" vertical="center" wrapText="1"/>
      <protection/>
    </xf>
    <xf numFmtId="0" fontId="26" fillId="0" borderId="43" xfId="67" applyFont="1" applyBorder="1" applyAlignment="1">
      <alignment horizontal="center" vertical="center" wrapText="1"/>
      <protection/>
    </xf>
    <xf numFmtId="0" fontId="39" fillId="0" borderId="51" xfId="66" applyFont="1" applyBorder="1" applyAlignment="1">
      <alignment horizontal="center" vertical="center" textRotation="90"/>
      <protection/>
    </xf>
    <xf numFmtId="0" fontId="39" fillId="0" borderId="34" xfId="66" applyFont="1" applyBorder="1" applyAlignment="1">
      <alignment horizontal="center" vertical="center" textRotation="90"/>
      <protection/>
    </xf>
    <xf numFmtId="0" fontId="39" fillId="0" borderId="39" xfId="66" applyFont="1" applyBorder="1" applyAlignment="1">
      <alignment horizontal="center" vertical="center" textRotation="90"/>
      <protection/>
    </xf>
    <xf numFmtId="0" fontId="39" fillId="0" borderId="52" xfId="67" applyFont="1" applyBorder="1" applyAlignment="1">
      <alignment horizontal="center" vertical="center" wrapText="1"/>
      <protection/>
    </xf>
    <xf numFmtId="0" fontId="39" fillId="0" borderId="20" xfId="67" applyFont="1" applyBorder="1" applyAlignment="1">
      <alignment horizontal="center" vertical="center" wrapText="1"/>
      <protection/>
    </xf>
    <xf numFmtId="0" fontId="39" fillId="0" borderId="14" xfId="67" applyFont="1" applyBorder="1" applyAlignment="1">
      <alignment horizontal="center" vertical="center" wrapText="1"/>
      <protection/>
    </xf>
    <xf numFmtId="0" fontId="39" fillId="0" borderId="35" xfId="67" applyFont="1" applyBorder="1" applyAlignment="1">
      <alignment horizontal="center" vertical="center" wrapText="1"/>
      <protection/>
    </xf>
    <xf numFmtId="0" fontId="33" fillId="0" borderId="0" xfId="67" applyFont="1" applyAlignment="1">
      <alignment horizontal="right" vertical="center"/>
      <protection/>
    </xf>
    <xf numFmtId="0" fontId="26" fillId="0" borderId="0" xfId="66" applyFont="1" applyFill="1" applyAlignment="1" applyProtection="1">
      <alignment horizontal="center" vertical="center" wrapText="1"/>
      <protection/>
    </xf>
    <xf numFmtId="0" fontId="30" fillId="0" borderId="0" xfId="66" applyFont="1" applyFill="1" applyAlignment="1" applyProtection="1">
      <alignment horizontal="right" vertical="center"/>
      <protection/>
    </xf>
    <xf numFmtId="0" fontId="39" fillId="0" borderId="0" xfId="66" applyFont="1" applyFill="1" applyBorder="1" applyAlignment="1" applyProtection="1">
      <alignment horizontal="right" vertical="center"/>
      <protection/>
    </xf>
    <xf numFmtId="0" fontId="26" fillId="0" borderId="36" xfId="66" applyFont="1" applyFill="1" applyBorder="1" applyAlignment="1" applyProtection="1">
      <alignment horizontal="center" vertical="center" wrapText="1"/>
      <protection/>
    </xf>
    <xf numFmtId="0" fontId="26" fillId="0" borderId="26" xfId="66" applyFont="1" applyFill="1" applyBorder="1" applyAlignment="1" applyProtection="1">
      <alignment horizontal="center" vertical="center" wrapText="1"/>
      <protection/>
    </xf>
    <xf numFmtId="0" fontId="39" fillId="0" borderId="52" xfId="66" applyFont="1" applyFill="1" applyBorder="1" applyAlignment="1" applyProtection="1">
      <alignment horizontal="center" vertical="center" textRotation="90"/>
      <protection/>
    </xf>
    <xf numFmtId="0" fontId="39" fillId="0" borderId="18" xfId="66" applyFont="1" applyFill="1" applyBorder="1" applyAlignment="1" applyProtection="1">
      <alignment horizontal="center" vertical="center" textRotation="90"/>
      <protection/>
    </xf>
    <xf numFmtId="0" fontId="39" fillId="0" borderId="56" xfId="66" applyFont="1" applyFill="1" applyBorder="1" applyAlignment="1" applyProtection="1">
      <alignment horizontal="center" vertical="center" wrapText="1"/>
      <protection/>
    </xf>
    <xf numFmtId="0" fontId="39" fillId="0" borderId="19" xfId="66" applyFont="1" applyFill="1" applyBorder="1" applyAlignment="1" applyProtection="1">
      <alignment horizontal="center" vertical="center"/>
      <protection/>
    </xf>
    <xf numFmtId="0" fontId="111" fillId="0" borderId="0" xfId="0" applyFont="1" applyFill="1" applyAlignment="1">
      <alignment horizontal="center" vertical="center"/>
    </xf>
    <xf numFmtId="0" fontId="120" fillId="0" borderId="12" xfId="0" applyFont="1" applyFill="1" applyBorder="1" applyAlignment="1">
      <alignment horizontal="center"/>
    </xf>
    <xf numFmtId="0" fontId="26" fillId="0" borderId="23" xfId="0" applyFont="1" applyFill="1" applyBorder="1" applyAlignment="1" applyProtection="1">
      <alignment horizontal="left" vertical="center" wrapText="1" indent="1"/>
      <protection/>
    </xf>
    <xf numFmtId="0" fontId="26" fillId="0" borderId="48" xfId="0" applyFont="1" applyFill="1" applyBorder="1" applyAlignment="1" applyProtection="1">
      <alignment horizontal="left" vertical="center" wrapText="1" indent="1"/>
      <protection/>
    </xf>
    <xf numFmtId="0" fontId="26" fillId="0" borderId="0" xfId="61" applyFont="1" applyAlignment="1">
      <alignment horizontal="center" vertical="center"/>
      <protection/>
    </xf>
    <xf numFmtId="0" fontId="26" fillId="0" borderId="13" xfId="0" applyFont="1" applyFill="1" applyBorder="1" applyAlignment="1" applyProtection="1">
      <alignment horizontal="center" vertical="center" wrapText="1"/>
      <protection/>
    </xf>
    <xf numFmtId="0" fontId="26" fillId="0" borderId="44" xfId="0" applyFont="1" applyFill="1" applyBorder="1" applyAlignment="1" applyProtection="1">
      <alignment horizontal="center" vertical="center" wrapText="1"/>
      <protection/>
    </xf>
    <xf numFmtId="0" fontId="26" fillId="0" borderId="51" xfId="0" applyFont="1" applyFill="1" applyBorder="1" applyAlignment="1" applyProtection="1">
      <alignment horizontal="center" vertical="center" wrapText="1"/>
      <protection/>
    </xf>
    <xf numFmtId="0" fontId="26" fillId="0" borderId="41" xfId="0" applyFont="1" applyFill="1" applyBorder="1" applyAlignment="1" applyProtection="1">
      <alignment horizontal="center" vertical="center" wrapText="1"/>
      <protection/>
    </xf>
    <xf numFmtId="0" fontId="31" fillId="0" borderId="51" xfId="0" applyFont="1" applyFill="1" applyBorder="1" applyAlignment="1" applyProtection="1">
      <alignment horizontal="center" vertical="center" wrapText="1"/>
      <protection/>
    </xf>
    <xf numFmtId="0" fontId="31" fillId="0" borderId="41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27" fillId="0" borderId="6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24" fillId="0" borderId="12" xfId="0" applyFont="1" applyBorder="1" applyAlignment="1">
      <alignment horizontal="right"/>
    </xf>
    <xf numFmtId="0" fontId="27" fillId="0" borderId="23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34" fillId="0" borderId="62" xfId="0" applyFont="1" applyBorder="1" applyAlignment="1">
      <alignment horizontal="left"/>
    </xf>
    <xf numFmtId="0" fontId="34" fillId="0" borderId="76" xfId="0" applyFont="1" applyBorder="1" applyAlignment="1">
      <alignment horizontal="left"/>
    </xf>
    <xf numFmtId="0" fontId="34" fillId="0" borderId="47" xfId="0" applyFont="1" applyBorder="1" applyAlignment="1">
      <alignment horizontal="left"/>
    </xf>
    <xf numFmtId="0" fontId="37" fillId="0" borderId="0" xfId="0" applyFont="1" applyAlignment="1">
      <alignment horizontal="right"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2 2" xfId="59"/>
    <cellStyle name="Normál 3" xfId="60"/>
    <cellStyle name="Normál 4" xfId="61"/>
    <cellStyle name="Normál 5" xfId="62"/>
    <cellStyle name="Normál_KVRENMUNKA" xfId="63"/>
    <cellStyle name="Normál_létszám" xfId="64"/>
    <cellStyle name="Normál_SEGEDLETEK" xfId="65"/>
    <cellStyle name="Normál_VAGYONK" xfId="66"/>
    <cellStyle name="Normál_VAGYONKIM" xfId="67"/>
    <cellStyle name="Normál_zárszkieg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dxfs count="19"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externalLink" Target="externalLinks/externalLink1.xml" /><Relationship Id="rId5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21</xdr:row>
      <xdr:rowOff>104775</xdr:rowOff>
    </xdr:from>
    <xdr:ext cx="247650" cy="266700"/>
    <xdr:sp fLocksText="0">
      <xdr:nvSpPr>
        <xdr:cNvPr id="1" name="Szövegdoboz 1"/>
        <xdr:cNvSpPr txBox="1">
          <a:spLocks noChangeArrowheads="1"/>
        </xdr:cNvSpPr>
      </xdr:nvSpPr>
      <xdr:spPr>
        <a:xfrm>
          <a:off x="14401800" y="7219950"/>
          <a:ext cx="247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kumentumok\Polg&#225;rmesteri%20Hivatal\101066\My%20Documents\2014.%20&#233;vi%20k&#246;lts&#233;gvet&#233;s\2014.%20&#233;vi%20besz&#225;mol&#24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"/>
      <sheetName val="1.1.b"/>
      <sheetName val="1.1.k"/>
      <sheetName val="1.2"/>
      <sheetName val="1.3"/>
      <sheetName val="1.4"/>
      <sheetName val="2.1."/>
      <sheetName val="2.2."/>
      <sheetName val="3."/>
      <sheetName val="4."/>
      <sheetName val="5."/>
      <sheetName val="6."/>
      <sheetName val="7."/>
      <sheetName val="8."/>
      <sheetName val="9.1"/>
      <sheetName val="9.1.1"/>
      <sheetName val="9.1.2"/>
      <sheetName val="9.1.3"/>
      <sheetName val="9.2"/>
      <sheetName val="9.3"/>
      <sheetName val="9.4"/>
      <sheetName val="9.5"/>
      <sheetName val="9.6"/>
      <sheetName val="9.7"/>
      <sheetName val="9.8"/>
      <sheetName val="9.9"/>
      <sheetName val="1."/>
      <sheetName val="2."/>
      <sheetName val="3.t."/>
      <sheetName val="4.t."/>
      <sheetName val="5.t."/>
      <sheetName val="5.1."/>
      <sheetName val="5.2."/>
      <sheetName val="5.3."/>
      <sheetName val="5.4."/>
      <sheetName val="5.5."/>
      <sheetName val="6.t."/>
      <sheetName val="7.t."/>
      <sheetName val="8.t."/>
      <sheetName val="9."/>
      <sheetName val="9.7."/>
      <sheetName val="9.8."/>
      <sheetName val="10.t."/>
      <sheetName val="11.t."/>
      <sheetName val="12.t."/>
      <sheetName val="13.t."/>
      <sheetName val="14.t."/>
      <sheetName val="15."/>
      <sheetName val="15.1"/>
      <sheetName val="15.2"/>
      <sheetName val="15.3"/>
      <sheetName val="15.4"/>
      <sheetName val="16.t."/>
      <sheetName val="16.1"/>
      <sheetName val="16.2"/>
      <sheetName val="17.t."/>
      <sheetName val="18.t."/>
      <sheetName val="19.t."/>
    </sheetNames>
    <sheetDataSet>
      <sheetData sheetId="47">
        <row r="32">
          <cell r="C32">
            <v>0</v>
          </cell>
          <cell r="D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47"/>
  <sheetViews>
    <sheetView view="pageLayout" zoomScaleSheetLayoutView="100" workbookViewId="0" topLeftCell="A1">
      <selection activeCell="E2" sqref="E2"/>
    </sheetView>
  </sheetViews>
  <sheetFormatPr defaultColWidth="9.00390625" defaultRowHeight="12.75"/>
  <cols>
    <col min="1" max="1" width="7.625" style="261" customWidth="1"/>
    <col min="2" max="2" width="36.50390625" style="261" customWidth="1"/>
    <col min="3" max="3" width="17.625" style="262" bestFit="1" customWidth="1"/>
    <col min="4" max="4" width="21.625" style="262" customWidth="1"/>
    <col min="5" max="5" width="19.625" style="12" customWidth="1"/>
    <col min="6" max="6" width="11.00390625" style="13" customWidth="1"/>
    <col min="7" max="16384" width="9.375" style="261" customWidth="1"/>
  </cols>
  <sheetData>
    <row r="1" spans="1:6" s="189" customFormat="1" ht="18.75">
      <c r="A1" s="872" t="s">
        <v>7</v>
      </c>
      <c r="B1" s="872"/>
      <c r="C1" s="872"/>
      <c r="E1" s="17"/>
      <c r="F1" s="17"/>
    </row>
    <row r="2" spans="1:6" s="189" customFormat="1" ht="20.25" thickBot="1">
      <c r="A2" s="873"/>
      <c r="B2" s="873"/>
      <c r="C2" s="191"/>
      <c r="D2" s="191"/>
      <c r="E2" s="18" t="s">
        <v>369</v>
      </c>
      <c r="F2" s="17"/>
    </row>
    <row r="3" spans="1:6" s="189" customFormat="1" ht="29.25" thickBot="1">
      <c r="A3" s="192" t="s">
        <v>54</v>
      </c>
      <c r="B3" s="193" t="s">
        <v>9</v>
      </c>
      <c r="C3" s="194" t="s">
        <v>344</v>
      </c>
      <c r="D3" s="194" t="s">
        <v>419</v>
      </c>
      <c r="E3" s="760" t="s">
        <v>837</v>
      </c>
      <c r="F3" s="767" t="s">
        <v>838</v>
      </c>
    </row>
    <row r="4" spans="1:6" s="198" customFormat="1" ht="19.5" thickBot="1">
      <c r="A4" s="195">
        <v>1</v>
      </c>
      <c r="B4" s="196">
        <v>2</v>
      </c>
      <c r="C4" s="197">
        <v>3</v>
      </c>
      <c r="D4" s="197">
        <v>4</v>
      </c>
      <c r="E4" s="761">
        <v>5</v>
      </c>
      <c r="F4" s="768">
        <v>6</v>
      </c>
    </row>
    <row r="5" spans="1:6" s="198" customFormat="1" ht="26.25" thickBot="1">
      <c r="A5" s="199" t="s">
        <v>10</v>
      </c>
      <c r="B5" s="200" t="s">
        <v>185</v>
      </c>
      <c r="C5" s="201">
        <f>SUM(C6:C9)</f>
        <v>173437622</v>
      </c>
      <c r="D5" s="201">
        <f>SUM(D6:D11)</f>
        <v>192847917</v>
      </c>
      <c r="E5" s="201">
        <f>SUM(E6:E11)</f>
        <v>192847917</v>
      </c>
      <c r="F5" s="833">
        <f>E5/C5</f>
        <v>1.1119151356906865</v>
      </c>
    </row>
    <row r="6" spans="1:6" s="198" customFormat="1" ht="39.75">
      <c r="A6" s="202" t="s">
        <v>73</v>
      </c>
      <c r="B6" s="203" t="s">
        <v>350</v>
      </c>
      <c r="C6" s="204">
        <f>SUM('9.1'!C8,'9.2'!C8,'9.3'!C8,'9.4'!C8)</f>
        <v>68777184</v>
      </c>
      <c r="D6" s="204">
        <f>SUM('9.1'!D8,'9.2'!D8,'9.3'!D8,'9.4'!D8)</f>
        <v>71651719</v>
      </c>
      <c r="E6" s="204">
        <f>SUM('9.1'!E8,'9.2'!E8,'9.3'!E8,'9.4'!E8)</f>
        <v>71651719</v>
      </c>
      <c r="F6" s="833">
        <f aca="true" t="shared" si="0" ref="F6:F12">E6/C6</f>
        <v>1.0417948923294098</v>
      </c>
    </row>
    <row r="7" spans="1:6" s="198" customFormat="1" ht="39.75">
      <c r="A7" s="205" t="s">
        <v>74</v>
      </c>
      <c r="B7" s="206" t="s">
        <v>351</v>
      </c>
      <c r="C7" s="204">
        <f>SUM('9.1'!C9,'9.2'!C9,'9.3'!C9,'9.4'!C9)</f>
        <v>54487601</v>
      </c>
      <c r="D7" s="204">
        <f>SUM('9.1'!D9,'9.2'!D9,'9.3'!D9,'9.4'!D9)</f>
        <v>60612000</v>
      </c>
      <c r="E7" s="204">
        <f>SUM('9.1'!E9,'9.2'!E9,'9.3'!E9,'9.4'!E9)</f>
        <v>60612000</v>
      </c>
      <c r="F7" s="833">
        <f t="shared" si="0"/>
        <v>1.1123998650628792</v>
      </c>
    </row>
    <row r="8" spans="1:6" s="198" customFormat="1" ht="39.75">
      <c r="A8" s="205" t="s">
        <v>75</v>
      </c>
      <c r="B8" s="206" t="s">
        <v>352</v>
      </c>
      <c r="C8" s="204">
        <f>SUM('9.1'!C10,'9.2'!C10,'9.3'!C10,'9.4'!C10)</f>
        <v>47372897</v>
      </c>
      <c r="D8" s="204">
        <f>SUM('9.1'!D10,'9.2'!D10,'9.3'!D10,'9.4'!D10)</f>
        <v>49830535</v>
      </c>
      <c r="E8" s="204">
        <f>SUM('9.1'!E10,'9.2'!E10,'9.3'!E10,'9.4'!E10)</f>
        <v>49830535</v>
      </c>
      <c r="F8" s="833">
        <f t="shared" si="0"/>
        <v>1.0518785667678292</v>
      </c>
    </row>
    <row r="9" spans="1:6" s="198" customFormat="1" ht="27">
      <c r="A9" s="205" t="s">
        <v>346</v>
      </c>
      <c r="B9" s="206" t="s">
        <v>353</v>
      </c>
      <c r="C9" s="204">
        <f>SUM('9.1'!C11,'9.2'!C11,'9.3'!C11,'9.4'!C11)</f>
        <v>2799940</v>
      </c>
      <c r="D9" s="204">
        <f>SUM('9.1'!D11,'9.2'!D11,'9.3'!D11,'9.4'!D11)</f>
        <v>3049940</v>
      </c>
      <c r="E9" s="204">
        <f>SUM('9.1'!E11,'9.2'!E11,'9.3'!E11,'9.4'!E11)</f>
        <v>3049940</v>
      </c>
      <c r="F9" s="833">
        <f t="shared" si="0"/>
        <v>1.0892876275920198</v>
      </c>
    </row>
    <row r="10" spans="1:6" s="198" customFormat="1" ht="38.25">
      <c r="A10" s="205" t="s">
        <v>84</v>
      </c>
      <c r="B10" s="151" t="s">
        <v>355</v>
      </c>
      <c r="C10" s="207"/>
      <c r="D10" s="204">
        <f>SUM('9.1'!D12,'9.2'!D12,'9.3'!D12,'9.4'!D12)</f>
        <v>7307400</v>
      </c>
      <c r="E10" s="204">
        <f>SUM('9.1'!E12,'9.2'!E12,'9.3'!E12,'9.4'!E12)</f>
        <v>7307400</v>
      </c>
      <c r="F10" s="833"/>
    </row>
    <row r="11" spans="1:6" s="198" customFormat="1" ht="27.75" thickBot="1">
      <c r="A11" s="208" t="s">
        <v>347</v>
      </c>
      <c r="B11" s="206" t="s">
        <v>354</v>
      </c>
      <c r="C11" s="209"/>
      <c r="D11" s="204">
        <f>SUM('9.1'!D13,'9.2'!D13,'9.3'!D13,'9.4'!D13)</f>
        <v>396323</v>
      </c>
      <c r="E11" s="204">
        <f>SUM('9.1'!E13,'9.2'!E13,'9.3'!E13,'9.4'!E13)</f>
        <v>396323</v>
      </c>
      <c r="F11" s="833"/>
    </row>
    <row r="12" spans="1:6" s="198" customFormat="1" ht="26.25" thickBot="1">
      <c r="A12" s="210" t="s">
        <v>11</v>
      </c>
      <c r="B12" s="211" t="s">
        <v>391</v>
      </c>
      <c r="C12" s="201">
        <f>+C13+C14+C15+C16+C17</f>
        <v>20242200</v>
      </c>
      <c r="D12" s="201">
        <f>+D13+D14+D15+D16+D17</f>
        <v>164635151</v>
      </c>
      <c r="E12" s="762">
        <f>+E13+E14+E15+E16+E17</f>
        <v>158226619</v>
      </c>
      <c r="F12" s="833">
        <f t="shared" si="0"/>
        <v>7.8166710634219605</v>
      </c>
    </row>
    <row r="13" spans="1:6" s="198" customFormat="1" ht="18.75">
      <c r="A13" s="202" t="s">
        <v>79</v>
      </c>
      <c r="B13" s="203" t="s">
        <v>186</v>
      </c>
      <c r="C13" s="204">
        <f>SUM('9.1'!C15,'9.2'!C15,'9.3'!C15,'9.4'!C15)</f>
        <v>0</v>
      </c>
      <c r="D13" s="204">
        <f>SUM('9.1'!D15,'9.2'!D15,'9.3'!D15,'9.4'!D15)</f>
        <v>0</v>
      </c>
      <c r="E13" s="204">
        <f>SUM('9.1'!E15,'9.2'!E15,'9.3'!E15,'9.4'!E15)</f>
        <v>0</v>
      </c>
      <c r="F13" s="768"/>
    </row>
    <row r="14" spans="1:6" s="198" customFormat="1" ht="27">
      <c r="A14" s="205" t="s">
        <v>80</v>
      </c>
      <c r="B14" s="206" t="s">
        <v>187</v>
      </c>
      <c r="C14" s="204">
        <f>SUM('9.1'!C16,'9.2'!C16,'9.3'!C16,'9.4'!C16)</f>
        <v>0</v>
      </c>
      <c r="D14" s="204">
        <f>SUM('9.1'!D16,'9.2'!D16,'9.3'!D16,'9.4'!D16)</f>
        <v>0</v>
      </c>
      <c r="E14" s="204">
        <f>SUM('9.1'!E16,'9.2'!E16,'9.3'!E16,'9.4'!E16)</f>
        <v>0</v>
      </c>
      <c r="F14" s="768"/>
    </row>
    <row r="15" spans="1:6" s="198" customFormat="1" ht="39.75">
      <c r="A15" s="205" t="s">
        <v>81</v>
      </c>
      <c r="B15" s="206" t="s">
        <v>334</v>
      </c>
      <c r="C15" s="204">
        <f>SUM('9.1'!C17,'9.2'!C17,'9.3'!C17,'9.4'!C17)</f>
        <v>0</v>
      </c>
      <c r="D15" s="204">
        <f>SUM('9.1'!D17,'9.2'!D17,'9.3'!D17,'9.4'!D17)</f>
        <v>0</v>
      </c>
      <c r="E15" s="204">
        <f>SUM('9.1'!E17,'9.2'!E17,'9.3'!E17,'9.4'!E17)</f>
        <v>0</v>
      </c>
      <c r="F15" s="768"/>
    </row>
    <row r="16" spans="1:6" s="198" customFormat="1" ht="39.75">
      <c r="A16" s="205" t="s">
        <v>82</v>
      </c>
      <c r="B16" s="206" t="s">
        <v>335</v>
      </c>
      <c r="C16" s="204">
        <f>SUM('9.1'!C18,'9.2'!C18,'9.3'!C18,'9.4'!C18)</f>
        <v>0</v>
      </c>
      <c r="D16" s="204">
        <f>SUM('9.1'!D18,'9.2'!D18,'9.3'!D18,'9.4'!D18)</f>
        <v>0</v>
      </c>
      <c r="E16" s="204">
        <f>SUM('9.1'!E18,'9.2'!E18,'9.3'!E18,'9.4'!E18)</f>
        <v>0</v>
      </c>
      <c r="F16" s="768"/>
    </row>
    <row r="17" spans="1:6" s="198" customFormat="1" ht="38.25">
      <c r="A17" s="205" t="s">
        <v>83</v>
      </c>
      <c r="B17" s="100" t="s">
        <v>356</v>
      </c>
      <c r="C17" s="204">
        <f>SUM('9.1'!C19,'9.2'!C19,'9.3'!C19,'9.4'!C19)</f>
        <v>20242200</v>
      </c>
      <c r="D17" s="204">
        <f>SUM('9.1'!D19,'9.2'!D19,'9.3'!D19,'9.4'!D19)</f>
        <v>164635151</v>
      </c>
      <c r="E17" s="204">
        <f>SUM('9.1'!E19,'9.2'!E19,'9.3'!E19,'9.4'!E19)</f>
        <v>158226619</v>
      </c>
      <c r="F17" s="833">
        <f>E17/C17</f>
        <v>7.8166710634219605</v>
      </c>
    </row>
    <row r="18" spans="1:6" s="198" customFormat="1" ht="19.5" thickBot="1">
      <c r="A18" s="208" t="s">
        <v>89</v>
      </c>
      <c r="B18" s="212" t="s">
        <v>188</v>
      </c>
      <c r="C18" s="204">
        <f>SUM('9.1'!C20,'9.2'!C20,'9.3'!C20,'9.4'!C20)</f>
        <v>0</v>
      </c>
      <c r="D18" s="204">
        <f>SUM('9.1'!D20,'9.2'!D20,'9.3'!D20,'9.4'!D20)</f>
        <v>137332800</v>
      </c>
      <c r="E18" s="204">
        <f>SUM('9.1'!E20,'9.2'!E20,'9.3'!E20,'9.4'!E20)</f>
        <v>137332800</v>
      </c>
      <c r="F18" s="768"/>
    </row>
    <row r="19" spans="1:6" s="198" customFormat="1" ht="26.25" thickBot="1">
      <c r="A19" s="210" t="s">
        <v>12</v>
      </c>
      <c r="B19" s="213" t="s">
        <v>392</v>
      </c>
      <c r="C19" s="201">
        <f>+C20+C21+C22+C23+C24</f>
        <v>0</v>
      </c>
      <c r="D19" s="201">
        <f>+D20+D21+D22+D23+D24</f>
        <v>0</v>
      </c>
      <c r="E19" s="762">
        <f>+E20+E21+E22+E23+E24</f>
        <v>0</v>
      </c>
      <c r="F19" s="768"/>
    </row>
    <row r="20" spans="1:6" s="198" customFormat="1" ht="27">
      <c r="A20" s="202" t="s">
        <v>62</v>
      </c>
      <c r="B20" s="203" t="s">
        <v>348</v>
      </c>
      <c r="C20" s="204">
        <f>SUM('9.1'!C22,'9.2'!C22,'9.3'!C22,'9.4'!C22)</f>
        <v>0</v>
      </c>
      <c r="D20" s="204">
        <f>SUM('9.1'!D22,'9.2'!D22,'9.3'!D22,'9.4'!D22)</f>
        <v>0</v>
      </c>
      <c r="E20" s="204">
        <f>SUM('9.1'!E22,'9.2'!E22,'9.3'!E22,'9.4'!E22)</f>
        <v>0</v>
      </c>
      <c r="F20" s="768"/>
    </row>
    <row r="21" spans="1:6" s="198" customFormat="1" ht="27">
      <c r="A21" s="205" t="s">
        <v>63</v>
      </c>
      <c r="B21" s="206" t="s">
        <v>189</v>
      </c>
      <c r="C21" s="204">
        <f>SUM('9.1'!C23,'9.2'!C23,'9.3'!C23,'9.4'!C23)</f>
        <v>0</v>
      </c>
      <c r="D21" s="204">
        <f>SUM('9.1'!D23,'9.2'!D23,'9.3'!D23,'9.4'!D23)</f>
        <v>0</v>
      </c>
      <c r="E21" s="204">
        <f>SUM('9.1'!E23,'9.2'!E23,'9.3'!E23,'9.4'!E23)</f>
        <v>0</v>
      </c>
      <c r="F21" s="768"/>
    </row>
    <row r="22" spans="1:6" s="198" customFormat="1" ht="39.75">
      <c r="A22" s="205" t="s">
        <v>64</v>
      </c>
      <c r="B22" s="206" t="s">
        <v>336</v>
      </c>
      <c r="C22" s="204">
        <f>SUM('9.1'!C24,'9.2'!C24,'9.3'!C24,'9.4'!C24)</f>
        <v>0</v>
      </c>
      <c r="D22" s="204">
        <f>SUM('9.1'!D24,'9.2'!D24,'9.3'!D24,'9.4'!D24)</f>
        <v>0</v>
      </c>
      <c r="E22" s="204">
        <f>SUM('9.1'!E24,'9.2'!E24,'9.3'!E24,'9.4'!E24)</f>
        <v>0</v>
      </c>
      <c r="F22" s="768"/>
    </row>
    <row r="23" spans="1:6" s="198" customFormat="1" ht="39.75">
      <c r="A23" s="205" t="s">
        <v>65</v>
      </c>
      <c r="B23" s="206" t="s">
        <v>337</v>
      </c>
      <c r="C23" s="204">
        <f>SUM('9.1'!C25,'9.2'!C25,'9.3'!C25,'9.4'!C25)</f>
        <v>0</v>
      </c>
      <c r="D23" s="204">
        <f>SUM('9.1'!D25,'9.2'!D25,'9.3'!D25,'9.4'!D25)</f>
        <v>0</v>
      </c>
      <c r="E23" s="204">
        <f>SUM('9.1'!E25,'9.2'!E25,'9.3'!E25,'9.4'!E25)</f>
        <v>0</v>
      </c>
      <c r="F23" s="768"/>
    </row>
    <row r="24" spans="1:6" s="198" customFormat="1" ht="27">
      <c r="A24" s="205" t="s">
        <v>126</v>
      </c>
      <c r="B24" s="206" t="s">
        <v>190</v>
      </c>
      <c r="C24" s="204">
        <f>SUM('9.1'!C26,'9.2'!C26,'9.3'!C26,'9.4'!C26)</f>
        <v>0</v>
      </c>
      <c r="D24" s="204">
        <f>SUM('9.1'!D26,'9.2'!D26,'9.3'!D26,'9.4'!D26)</f>
        <v>0</v>
      </c>
      <c r="E24" s="204">
        <f>SUM('9.1'!E26,'9.2'!E26,'9.3'!E26,'9.4'!E26)</f>
        <v>0</v>
      </c>
      <c r="F24" s="768"/>
    </row>
    <row r="25" spans="1:6" s="198" customFormat="1" ht="19.5" thickBot="1">
      <c r="A25" s="208" t="s">
        <v>127</v>
      </c>
      <c r="B25" s="212" t="s">
        <v>191</v>
      </c>
      <c r="C25" s="204">
        <f>SUM('9.1'!C27,'9.2'!C27,'9.3'!C27,'9.4'!C27)</f>
        <v>0</v>
      </c>
      <c r="D25" s="204">
        <f>SUM('9.1'!D27,'9.2'!D27,'9.3'!D27,'9.4'!D27)</f>
        <v>0</v>
      </c>
      <c r="E25" s="204">
        <f>SUM('9.1'!E27,'9.2'!E27,'9.3'!E27,'9.4'!E27)</f>
        <v>0</v>
      </c>
      <c r="F25" s="768"/>
    </row>
    <row r="26" spans="1:6" s="198" customFormat="1" ht="26.25" thickBot="1">
      <c r="A26" s="210" t="s">
        <v>128</v>
      </c>
      <c r="B26" s="213" t="s">
        <v>192</v>
      </c>
      <c r="C26" s="201">
        <f>+C27+C30+C31+C32</f>
        <v>64182140</v>
      </c>
      <c r="D26" s="201">
        <f>+D27+D30+D31+D32</f>
        <v>64182140</v>
      </c>
      <c r="E26" s="762">
        <f>+E27+E30+E31+E32</f>
        <v>68808468</v>
      </c>
      <c r="F26" s="833">
        <f>E26/C26</f>
        <v>1.0720812363065488</v>
      </c>
    </row>
    <row r="27" spans="1:6" s="198" customFormat="1" ht="18.75">
      <c r="A27" s="202" t="s">
        <v>193</v>
      </c>
      <c r="B27" s="203" t="s">
        <v>199</v>
      </c>
      <c r="C27" s="214">
        <f>+C28+C29</f>
        <v>56962357</v>
      </c>
      <c r="D27" s="214">
        <f>+D28+D29</f>
        <v>56962357</v>
      </c>
      <c r="E27" s="766">
        <f>+E28+E29</f>
        <v>60812282</v>
      </c>
      <c r="F27" s="833">
        <f>E27/C27</f>
        <v>1.0675871786695905</v>
      </c>
    </row>
    <row r="28" spans="1:6" s="198" customFormat="1" ht="18.75">
      <c r="A28" s="205" t="s">
        <v>194</v>
      </c>
      <c r="B28" s="206" t="s">
        <v>358</v>
      </c>
      <c r="C28" s="204">
        <f>SUM('9.1'!C30,'9.2'!C30,'9.3'!C30,'9.4'!C30)</f>
        <v>1913763</v>
      </c>
      <c r="D28" s="204">
        <f>SUM('9.1'!D30,'9.2'!D30,'9.3'!D30,'9.4'!D30)</f>
        <v>1913763</v>
      </c>
      <c r="E28" s="204">
        <f>SUM('9.1'!E30,'9.2'!E30,'9.3'!E30,'9.4'!E30)</f>
        <v>1805591</v>
      </c>
      <c r="F28" s="833">
        <f>E28/C28</f>
        <v>0.9434768045991065</v>
      </c>
    </row>
    <row r="29" spans="1:6" s="198" customFormat="1" ht="27">
      <c r="A29" s="205" t="s">
        <v>195</v>
      </c>
      <c r="B29" s="206" t="s">
        <v>359</v>
      </c>
      <c r="C29" s="204">
        <f>SUM('9.1'!C31,'9.2'!C31,'9.3'!C31,'9.4'!C31)</f>
        <v>55048594</v>
      </c>
      <c r="D29" s="204">
        <f>SUM('9.1'!D31,'9.2'!D31,'9.3'!D31,'9.4'!D31)</f>
        <v>55048594</v>
      </c>
      <c r="E29" s="204">
        <f>SUM('9.1'!E31,'9.2'!E31,'9.3'!E31,'9.4'!E31)</f>
        <v>59006691</v>
      </c>
      <c r="F29" s="833">
        <f>E29/C29</f>
        <v>1.071901872734479</v>
      </c>
    </row>
    <row r="30" spans="1:6" s="198" customFormat="1" ht="18.75">
      <c r="A30" s="205" t="s">
        <v>196</v>
      </c>
      <c r="B30" s="206" t="s">
        <v>360</v>
      </c>
      <c r="C30" s="204">
        <f>SUM('9.1'!C32,'9.2'!C32,'9.3'!C32,'9.4'!C32)</f>
        <v>6520562</v>
      </c>
      <c r="D30" s="204">
        <f>SUM('9.1'!D32,'9.2'!D32,'9.3'!D32,'9.4'!D32)</f>
        <v>6520562</v>
      </c>
      <c r="E30" s="204">
        <f>SUM('9.1'!E32,'9.2'!E32,'9.3'!E32,'9.4'!E32)</f>
        <v>7176151</v>
      </c>
      <c r="F30" s="833">
        <f>E30/C30</f>
        <v>1.1005417937901671</v>
      </c>
    </row>
    <row r="31" spans="1:6" s="198" customFormat="1" ht="27">
      <c r="A31" s="205" t="s">
        <v>197</v>
      </c>
      <c r="B31" s="206" t="s">
        <v>200</v>
      </c>
      <c r="C31" s="204">
        <f>SUM('9.1'!C33,'9.2'!C33,'9.3'!C33,'9.4'!C33)</f>
        <v>0</v>
      </c>
      <c r="D31" s="204">
        <f>SUM('9.1'!D33,'9.2'!D33,'9.3'!D33,'9.4'!D33)</f>
        <v>0</v>
      </c>
      <c r="E31" s="204">
        <f>SUM('9.1'!E33,'9.2'!E33,'9.3'!E33,'9.4'!E33)</f>
        <v>0</v>
      </c>
      <c r="F31" s="768"/>
    </row>
    <row r="32" spans="1:6" s="198" customFormat="1" ht="19.5" thickBot="1">
      <c r="A32" s="208" t="s">
        <v>198</v>
      </c>
      <c r="B32" s="212" t="s">
        <v>201</v>
      </c>
      <c r="C32" s="204">
        <f>SUM('9.1'!C34,'9.2'!C34,'9.3'!C34,'9.4'!C34)</f>
        <v>699221</v>
      </c>
      <c r="D32" s="204">
        <f>SUM('9.1'!D34,'9.2'!D34,'9.3'!D34,'9.4'!D34)</f>
        <v>699221</v>
      </c>
      <c r="E32" s="204">
        <f>SUM('9.1'!E34,'9.2'!E34,'9.3'!E34,'9.4'!E34)</f>
        <v>820035</v>
      </c>
      <c r="F32" s="833">
        <f>E32/C32</f>
        <v>1.172783712159675</v>
      </c>
    </row>
    <row r="33" spans="1:6" s="198" customFormat="1" ht="26.25" thickBot="1">
      <c r="A33" s="210" t="s">
        <v>14</v>
      </c>
      <c r="B33" s="213" t="s">
        <v>202</v>
      </c>
      <c r="C33" s="201">
        <f>SUM(C34:C43)</f>
        <v>97540251</v>
      </c>
      <c r="D33" s="201">
        <f>SUM(D34:D43)</f>
        <v>108095911</v>
      </c>
      <c r="E33" s="762">
        <f>SUM(E34:E43)</f>
        <v>65818225</v>
      </c>
      <c r="F33" s="833">
        <f>E33/C33</f>
        <v>0.6747801479411817</v>
      </c>
    </row>
    <row r="34" spans="1:6" s="198" customFormat="1" ht="18.75">
      <c r="A34" s="202" t="s">
        <v>66</v>
      </c>
      <c r="B34" s="203" t="s">
        <v>205</v>
      </c>
      <c r="C34" s="204">
        <f>SUM('9.1'!C36,'9.2'!C36,'9.3'!C36,'9.4'!C36)</f>
        <v>0</v>
      </c>
      <c r="D34" s="204">
        <f>SUM('9.1'!D36,'9.2'!D36,'9.3'!D36,'9.4'!D36)</f>
        <v>0</v>
      </c>
      <c r="E34" s="204">
        <f>SUM('9.1'!E36,'9.2'!E36,'9.3'!E36,'9.4'!E36)</f>
        <v>0</v>
      </c>
      <c r="F34" s="768"/>
    </row>
    <row r="35" spans="1:6" s="198" customFormat="1" ht="18.75">
      <c r="A35" s="205" t="s">
        <v>67</v>
      </c>
      <c r="B35" s="206" t="s">
        <v>361</v>
      </c>
      <c r="C35" s="204">
        <f>SUM('9.1'!C37,'9.2'!C37,'9.3'!C37,'9.4'!C37)</f>
        <v>81374925</v>
      </c>
      <c r="D35" s="204">
        <f>SUM('9.1'!D37,'9.2'!D37,'9.3'!D37,'9.4'!D37)</f>
        <v>56796255</v>
      </c>
      <c r="E35" s="204">
        <f>SUM('9.1'!E37,'9.2'!E37,'9.3'!E37,'9.4'!E37)</f>
        <v>19089199</v>
      </c>
      <c r="F35" s="833">
        <f>E35/C35</f>
        <v>0.23458330683561307</v>
      </c>
    </row>
    <row r="36" spans="1:6" s="198" customFormat="1" ht="27">
      <c r="A36" s="205" t="s">
        <v>68</v>
      </c>
      <c r="B36" s="206" t="s">
        <v>362</v>
      </c>
      <c r="C36" s="204">
        <f>SUM('9.1'!C38,'9.2'!C38,'9.3'!C38,'9.4'!C38)</f>
        <v>903183</v>
      </c>
      <c r="D36" s="204">
        <f>SUM('9.1'!D38,'9.2'!D38,'9.3'!D38,'9.4'!D38)</f>
        <v>903183</v>
      </c>
      <c r="E36" s="204">
        <f>SUM('9.1'!E38,'9.2'!E38,'9.3'!E38,'9.4'!E38)</f>
        <v>640285</v>
      </c>
      <c r="F36" s="833">
        <f>E36/C36</f>
        <v>0.7089205620566374</v>
      </c>
    </row>
    <row r="37" spans="1:6" s="198" customFormat="1" ht="18.75">
      <c r="A37" s="205" t="s">
        <v>130</v>
      </c>
      <c r="B37" s="206" t="s">
        <v>363</v>
      </c>
      <c r="C37" s="204">
        <f>SUM('9.1'!C39,'9.2'!C39,'9.3'!C39,'9.4'!C39)</f>
        <v>0</v>
      </c>
      <c r="D37" s="204">
        <f>SUM('9.1'!D39,'9.2'!D39,'9.3'!D39,'9.4'!D39)</f>
        <v>35210208</v>
      </c>
      <c r="E37" s="204">
        <f>SUM('9.1'!E39,'9.2'!E39,'9.3'!E39,'9.4'!E39)</f>
        <v>35210208</v>
      </c>
      <c r="F37" s="768"/>
    </row>
    <row r="38" spans="1:6" s="198" customFormat="1" ht="18.75">
      <c r="A38" s="205" t="s">
        <v>131</v>
      </c>
      <c r="B38" s="206" t="s">
        <v>364</v>
      </c>
      <c r="C38" s="204">
        <f>SUM('9.1'!C40,'9.2'!C40,'9.3'!C40,'9.4'!C40)</f>
        <v>3907613</v>
      </c>
      <c r="D38" s="204">
        <f>SUM('9.1'!D40,'9.2'!D40,'9.3'!D40,'9.4'!D40)</f>
        <v>3907613</v>
      </c>
      <c r="E38" s="204">
        <f>SUM('9.1'!E40,'9.2'!E40,'9.3'!E40,'9.4'!E40)</f>
        <v>3681625</v>
      </c>
      <c r="F38" s="833">
        <f>E38/C38</f>
        <v>0.9421672514652807</v>
      </c>
    </row>
    <row r="39" spans="1:6" s="198" customFormat="1" ht="27">
      <c r="A39" s="205" t="s">
        <v>132</v>
      </c>
      <c r="B39" s="206" t="s">
        <v>365</v>
      </c>
      <c r="C39" s="204">
        <f>SUM('9.1'!C41,'9.2'!C41,'9.3'!C41,'9.4'!C41)</f>
        <v>11354530</v>
      </c>
      <c r="D39" s="204">
        <f>SUM('9.1'!D41,'9.2'!D41,'9.3'!D41,'9.4'!D41)</f>
        <v>11278551</v>
      </c>
      <c r="E39" s="204">
        <f>SUM('9.1'!E41,'9.2'!E41,'9.3'!E41,'9.4'!E41)</f>
        <v>6614389</v>
      </c>
      <c r="F39" s="833">
        <f>E39/C39</f>
        <v>0.5825330506854973</v>
      </c>
    </row>
    <row r="40" spans="1:6" s="198" customFormat="1" ht="27">
      <c r="A40" s="205" t="s">
        <v>133</v>
      </c>
      <c r="B40" s="206" t="s">
        <v>206</v>
      </c>
      <c r="C40" s="204">
        <f>SUM('9.1'!C42,'9.2'!C42,'9.3'!C42,'9.4'!C42)</f>
        <v>0</v>
      </c>
      <c r="D40" s="204">
        <f>SUM('9.1'!D42,'9.2'!D42,'9.3'!D42,'9.4'!D42)</f>
        <v>0</v>
      </c>
      <c r="E40" s="204">
        <f>SUM('9.1'!E42,'9.2'!E42,'9.3'!E42,'9.4'!E42)</f>
        <v>0</v>
      </c>
      <c r="F40" s="768"/>
    </row>
    <row r="41" spans="1:6" s="198" customFormat="1" ht="18.75">
      <c r="A41" s="205" t="s">
        <v>134</v>
      </c>
      <c r="B41" s="206" t="s">
        <v>207</v>
      </c>
      <c r="C41" s="204">
        <f>SUM('9.1'!C43,'9.2'!C43,'9.3'!C43,'9.4'!C43)</f>
        <v>0</v>
      </c>
      <c r="D41" s="204">
        <f>SUM('9.1'!D43,'9.2'!D43,'9.3'!D43,'9.4'!D43)</f>
        <v>0</v>
      </c>
      <c r="E41" s="204">
        <f>SUM('9.1'!E43,'9.2'!E43,'9.3'!E43,'9.4'!E43)</f>
        <v>0</v>
      </c>
      <c r="F41" s="768"/>
    </row>
    <row r="42" spans="1:6" s="198" customFormat="1" ht="27">
      <c r="A42" s="205" t="s">
        <v>203</v>
      </c>
      <c r="B42" s="206" t="s">
        <v>208</v>
      </c>
      <c r="C42" s="204">
        <f>SUM('9.1'!C44,'9.2'!C44,'9.3'!C44,'9.4'!C44)</f>
        <v>0</v>
      </c>
      <c r="D42" s="204">
        <f>SUM('9.1'!D44,'9.2'!D44,'9.3'!D44,'9.4'!D44)</f>
        <v>0</v>
      </c>
      <c r="E42" s="204">
        <f>SUM('9.1'!E44,'9.2'!E44,'9.3'!E44,'9.4'!E44)</f>
        <v>39780</v>
      </c>
      <c r="F42" s="768"/>
    </row>
    <row r="43" spans="1:6" s="198" customFormat="1" ht="19.5" thickBot="1">
      <c r="A43" s="208" t="s">
        <v>204</v>
      </c>
      <c r="B43" s="212" t="s">
        <v>366</v>
      </c>
      <c r="C43" s="204">
        <f>SUM('9.1'!C45,'9.2'!C45,'9.3'!C45,'9.4'!C45)</f>
        <v>0</v>
      </c>
      <c r="D43" s="204">
        <f>SUM('9.1'!D45,'9.2'!D45,'9.3'!D45,'9.4'!D45)</f>
        <v>101</v>
      </c>
      <c r="E43" s="204">
        <f>SUM('9.1'!E45,'9.2'!E45,'9.3'!E45,'9.4'!E45)</f>
        <v>542739</v>
      </c>
      <c r="F43" s="768"/>
    </row>
    <row r="44" spans="1:6" s="198" customFormat="1" ht="26.25" thickBot="1">
      <c r="A44" s="210" t="s">
        <v>15</v>
      </c>
      <c r="B44" s="213" t="s">
        <v>209</v>
      </c>
      <c r="C44" s="201">
        <f>SUM(C45:C49)</f>
        <v>0</v>
      </c>
      <c r="D44" s="201">
        <f>SUM(D45:D49)</f>
        <v>0</v>
      </c>
      <c r="E44" s="762">
        <f>SUM(E45:E49)</f>
        <v>2318400</v>
      </c>
      <c r="F44" s="768"/>
    </row>
    <row r="45" spans="1:6" s="198" customFormat="1" ht="18.75">
      <c r="A45" s="202" t="s">
        <v>69</v>
      </c>
      <c r="B45" s="203" t="s">
        <v>213</v>
      </c>
      <c r="C45" s="204">
        <f>SUM('9.1'!C47,'9.2'!C47,'9.3'!C47,'9.4'!C47)</f>
        <v>0</v>
      </c>
      <c r="D45" s="204">
        <f>SUM('9.1'!D47,'9.2'!D47,'9.3'!D47,'9.4'!D47)</f>
        <v>0</v>
      </c>
      <c r="E45" s="204">
        <f>SUM('9.1'!E47,'9.2'!E47,'9.3'!E47,'9.4'!E47)</f>
        <v>0</v>
      </c>
      <c r="F45" s="768"/>
    </row>
    <row r="46" spans="1:6" s="198" customFormat="1" ht="18.75">
      <c r="A46" s="205" t="s">
        <v>70</v>
      </c>
      <c r="B46" s="206" t="s">
        <v>214</v>
      </c>
      <c r="C46" s="204">
        <f>SUM('9.1'!C48,'9.2'!C48,'9.3'!C48,'9.4'!C48)</f>
        <v>0</v>
      </c>
      <c r="D46" s="204">
        <f>SUM('9.1'!D48,'9.2'!D48,'9.3'!D48,'9.4'!D48)</f>
        <v>0</v>
      </c>
      <c r="E46" s="204">
        <f>SUM('9.1'!E48,'9.2'!E48,'9.3'!E48,'9.4'!E48)</f>
        <v>2318400</v>
      </c>
      <c r="F46" s="768"/>
    </row>
    <row r="47" spans="1:6" s="198" customFormat="1" ht="27">
      <c r="A47" s="205" t="s">
        <v>210</v>
      </c>
      <c r="B47" s="206" t="s">
        <v>215</v>
      </c>
      <c r="C47" s="204">
        <f>SUM('9.1'!C49,'9.2'!C49,'9.3'!C49,'9.4'!C49)</f>
        <v>0</v>
      </c>
      <c r="D47" s="204">
        <f>SUM('9.1'!D49,'9.2'!D49,'9.3'!D49,'9.4'!D49)</f>
        <v>0</v>
      </c>
      <c r="E47" s="204">
        <f>SUM('9.1'!E49,'9.2'!E49,'9.3'!E49,'9.4'!E49)</f>
        <v>0</v>
      </c>
      <c r="F47" s="768"/>
    </row>
    <row r="48" spans="1:6" s="198" customFormat="1" ht="18.75">
      <c r="A48" s="205" t="s">
        <v>211</v>
      </c>
      <c r="B48" s="206" t="s">
        <v>216</v>
      </c>
      <c r="C48" s="204">
        <f>SUM('9.1'!C50,'9.2'!C50,'9.3'!C50,'9.4'!C50)</f>
        <v>0</v>
      </c>
      <c r="D48" s="204">
        <f>SUM('9.1'!D50,'9.2'!D50,'9.3'!D50,'9.4'!D50)</f>
        <v>0</v>
      </c>
      <c r="E48" s="204">
        <f>SUM('9.1'!E50,'9.2'!E50,'9.3'!E50,'9.4'!E50)</f>
        <v>0</v>
      </c>
      <c r="F48" s="768"/>
    </row>
    <row r="49" spans="1:6" s="198" customFormat="1" ht="27.75" thickBot="1">
      <c r="A49" s="208" t="s">
        <v>212</v>
      </c>
      <c r="B49" s="212" t="s">
        <v>217</v>
      </c>
      <c r="C49" s="204">
        <f>SUM('9.1'!C51,'9.2'!C51,'9.3'!C51,'9.4'!C51)</f>
        <v>0</v>
      </c>
      <c r="D49" s="204">
        <f>SUM('9.1'!D51,'9.2'!D51,'9.3'!D51,'9.4'!D51)</f>
        <v>0</v>
      </c>
      <c r="E49" s="204">
        <f>SUM('9.1'!E51,'9.2'!E51,'9.3'!E51,'9.4'!E51)</f>
        <v>0</v>
      </c>
      <c r="F49" s="768"/>
    </row>
    <row r="50" spans="1:6" s="198" customFormat="1" ht="39" thickBot="1">
      <c r="A50" s="210" t="s">
        <v>135</v>
      </c>
      <c r="B50" s="213" t="s">
        <v>357</v>
      </c>
      <c r="C50" s="201">
        <f>SUM(C51:C53)</f>
        <v>0</v>
      </c>
      <c r="D50" s="201">
        <f>SUM(D51:D53)</f>
        <v>44450</v>
      </c>
      <c r="E50" s="762">
        <f>SUM(E51:E53)</f>
        <v>3394450</v>
      </c>
      <c r="F50" s="768"/>
    </row>
    <row r="51" spans="1:6" s="198" customFormat="1" ht="39.75">
      <c r="A51" s="202" t="s">
        <v>71</v>
      </c>
      <c r="B51" s="203" t="s">
        <v>340</v>
      </c>
      <c r="C51" s="204">
        <f>SUM('9.1'!C53,'9.2'!C53,'9.3'!C53,'9.4'!C53)</f>
        <v>0</v>
      </c>
      <c r="D51" s="204">
        <f>SUM('9.1'!D53,'9.2'!D53,'9.3'!D53,'9.4'!D53)</f>
        <v>0</v>
      </c>
      <c r="E51" s="204">
        <f>SUM('9.1'!E53,'9.2'!E53,'9.3'!E53,'9.4'!E53)</f>
        <v>0</v>
      </c>
      <c r="F51" s="768"/>
    </row>
    <row r="52" spans="1:6" s="198" customFormat="1" ht="27">
      <c r="A52" s="205" t="s">
        <v>72</v>
      </c>
      <c r="B52" s="206" t="s">
        <v>341</v>
      </c>
      <c r="C52" s="204">
        <f>SUM('9.1'!C54,'9.2'!C54,'9.3'!C54,'9.4'!C54)</f>
        <v>0</v>
      </c>
      <c r="D52" s="204">
        <f>SUM('9.1'!D54,'9.2'!D54,'9.3'!D54,'9.4'!D54)</f>
        <v>0</v>
      </c>
      <c r="E52" s="204">
        <f>SUM('9.1'!E54,'9.2'!E54,'9.3'!E54,'9.4'!E54)</f>
        <v>0</v>
      </c>
      <c r="F52" s="768"/>
    </row>
    <row r="53" spans="1:6" s="198" customFormat="1" ht="27">
      <c r="A53" s="205" t="s">
        <v>220</v>
      </c>
      <c r="B53" s="206" t="s">
        <v>218</v>
      </c>
      <c r="C53" s="204">
        <f>SUM('9.1'!C55,'9.2'!C55,'9.3'!C55,'9.4'!C55)</f>
        <v>0</v>
      </c>
      <c r="D53" s="204">
        <f>SUM('9.1'!D55,'9.2'!D55,'9.3'!D55,'9.4'!D55)</f>
        <v>44450</v>
      </c>
      <c r="E53" s="204">
        <f>SUM('9.1'!E55,'9.2'!E55,'9.3'!E55,'9.4'!E55)</f>
        <v>3394450</v>
      </c>
      <c r="F53" s="768"/>
    </row>
    <row r="54" spans="1:6" s="198" customFormat="1" ht="27.75" thickBot="1">
      <c r="A54" s="208" t="s">
        <v>221</v>
      </c>
      <c r="B54" s="212" t="s">
        <v>219</v>
      </c>
      <c r="C54" s="204">
        <f>SUM('9.1'!C56,'9.2'!C56,'9.3'!C56,'9.4'!C56)</f>
        <v>0</v>
      </c>
      <c r="D54" s="204">
        <f>SUM('9.1'!D56,'9.2'!D56,'9.3'!D56,'9.4'!D56)</f>
        <v>0</v>
      </c>
      <c r="E54" s="204">
        <f>SUM('9.1'!E56,'9.2'!E56,'9.3'!E56,'9.4'!E56)</f>
        <v>0</v>
      </c>
      <c r="F54" s="768"/>
    </row>
    <row r="55" spans="1:6" s="198" customFormat="1" ht="26.25" thickBot="1">
      <c r="A55" s="210" t="s">
        <v>17</v>
      </c>
      <c r="B55" s="211" t="s">
        <v>222</v>
      </c>
      <c r="C55" s="201">
        <f>SUM(C56:C58)</f>
        <v>0</v>
      </c>
      <c r="D55" s="201">
        <f>SUM(D56:D58)</f>
        <v>1112000</v>
      </c>
      <c r="E55" s="762">
        <f>SUM(E56:E58)</f>
        <v>1112000</v>
      </c>
      <c r="F55" s="768"/>
    </row>
    <row r="56" spans="1:6" s="198" customFormat="1" ht="39.75">
      <c r="A56" s="202" t="s">
        <v>136</v>
      </c>
      <c r="B56" s="203" t="s">
        <v>342</v>
      </c>
      <c r="C56" s="204">
        <f>SUM('9.1'!C58,'9.2'!C58,'9.3'!C58,'9.4'!C58)</f>
        <v>0</v>
      </c>
      <c r="D56" s="204">
        <f>SUM('9.1'!D58,'9.2'!D58,'9.3'!D58,'9.4'!D58)</f>
        <v>0</v>
      </c>
      <c r="E56" s="204">
        <f>SUM('9.1'!E58,'9.2'!E58,'9.3'!E58,'9.4'!E58)</f>
        <v>0</v>
      </c>
      <c r="F56" s="768"/>
    </row>
    <row r="57" spans="1:6" s="198" customFormat="1" ht="27">
      <c r="A57" s="205" t="s">
        <v>137</v>
      </c>
      <c r="B57" s="206" t="s">
        <v>343</v>
      </c>
      <c r="C57" s="204">
        <f>SUM('9.1'!C59,'9.2'!C59,'9.3'!C59,'9.4'!C59)</f>
        <v>0</v>
      </c>
      <c r="D57" s="204">
        <f>SUM('9.1'!D59,'9.2'!D59,'9.3'!D59,'9.4'!D59)</f>
        <v>0</v>
      </c>
      <c r="E57" s="204">
        <f>SUM('9.1'!E59,'9.2'!E59,'9.3'!E59,'9.4'!E59)</f>
        <v>0</v>
      </c>
      <c r="F57" s="768"/>
    </row>
    <row r="58" spans="1:6" s="198" customFormat="1" ht="27">
      <c r="A58" s="205" t="s">
        <v>165</v>
      </c>
      <c r="B58" s="206" t="s">
        <v>224</v>
      </c>
      <c r="C58" s="204">
        <f>SUM('9.1'!C60,'9.2'!C60,'9.3'!C60,'9.4'!C60)</f>
        <v>0</v>
      </c>
      <c r="D58" s="204">
        <f>SUM('9.1'!D60,'9.2'!D60,'9.3'!D60,'9.4'!D60)</f>
        <v>1112000</v>
      </c>
      <c r="E58" s="204">
        <f>SUM('9.1'!E60,'9.2'!E60,'9.3'!E60,'9.4'!E60)</f>
        <v>1112000</v>
      </c>
      <c r="F58" s="768"/>
    </row>
    <row r="59" spans="1:6" s="198" customFormat="1" ht="27.75" thickBot="1">
      <c r="A59" s="208" t="s">
        <v>223</v>
      </c>
      <c r="B59" s="212" t="s">
        <v>225</v>
      </c>
      <c r="C59" s="204">
        <f>SUM('9.1'!C61,'9.2'!C61,'9.3'!C61,'9.4'!C61)</f>
        <v>0</v>
      </c>
      <c r="D59" s="204">
        <f>SUM('9.1'!D61,'9.2'!D61,'9.3'!D61,'9.4'!D61)</f>
        <v>0</v>
      </c>
      <c r="E59" s="204">
        <f>SUM('9.1'!E61,'9.2'!E61,'9.3'!E61,'9.4'!E61)</f>
        <v>0</v>
      </c>
      <c r="F59" s="768"/>
    </row>
    <row r="60" spans="1:6" s="198" customFormat="1" ht="26.25" thickBot="1">
      <c r="A60" s="210" t="s">
        <v>18</v>
      </c>
      <c r="B60" s="213" t="s">
        <v>226</v>
      </c>
      <c r="C60" s="201">
        <f>+C5+C12+C19+C26+C33+C44+C50+C55</f>
        <v>355402213</v>
      </c>
      <c r="D60" s="201">
        <f>+D5+D12+D19+D26+D33+D44+D50+D55</f>
        <v>530917569</v>
      </c>
      <c r="E60" s="762">
        <f>+E5+E12+E19+E26+E33+E44+E50+E55</f>
        <v>492526079</v>
      </c>
      <c r="F60" s="833">
        <f>E60/C60</f>
        <v>1.3858272711430752</v>
      </c>
    </row>
    <row r="61" spans="1:6" s="198" customFormat="1" ht="26.25" thickBot="1">
      <c r="A61" s="215" t="s">
        <v>328</v>
      </c>
      <c r="B61" s="211" t="s">
        <v>393</v>
      </c>
      <c r="C61" s="201">
        <f>SUM(C62:C64)</f>
        <v>0</v>
      </c>
      <c r="D61" s="201">
        <f>SUM(D62:D64)</f>
        <v>0</v>
      </c>
      <c r="E61" s="762">
        <f>SUM(E62:E64)</f>
        <v>0</v>
      </c>
      <c r="F61" s="768"/>
    </row>
    <row r="62" spans="1:6" s="198" customFormat="1" ht="27">
      <c r="A62" s="202" t="s">
        <v>255</v>
      </c>
      <c r="B62" s="203" t="s">
        <v>227</v>
      </c>
      <c r="C62" s="204">
        <f>SUM('9.1'!C64,'9.2'!C64,'9.3'!C64,'9.4'!C64)</f>
        <v>0</v>
      </c>
      <c r="D62" s="204">
        <f>SUM('9.1'!D64,'9.2'!D64,'9.3'!D64,'9.4'!D64)</f>
        <v>0</v>
      </c>
      <c r="E62" s="204">
        <f>SUM('9.1'!E64,'9.2'!E64,'9.3'!E64,'9.4'!E64)</f>
        <v>0</v>
      </c>
      <c r="F62" s="768"/>
    </row>
    <row r="63" spans="1:6" s="198" customFormat="1" ht="27">
      <c r="A63" s="205" t="s">
        <v>264</v>
      </c>
      <c r="B63" s="206" t="s">
        <v>228</v>
      </c>
      <c r="C63" s="204">
        <f>SUM('9.1'!C65,'9.2'!C65,'9.3'!C65,'9.4'!C65)</f>
        <v>0</v>
      </c>
      <c r="D63" s="204">
        <f>SUM('9.1'!D65,'9.2'!D65,'9.3'!D65,'9.4'!D65)</f>
        <v>0</v>
      </c>
      <c r="E63" s="204">
        <f>SUM('9.1'!E65,'9.2'!E65,'9.3'!E65,'9.4'!E65)</f>
        <v>0</v>
      </c>
      <c r="F63" s="768"/>
    </row>
    <row r="64" spans="1:6" s="198" customFormat="1" ht="27.75" thickBot="1">
      <c r="A64" s="208" t="s">
        <v>265</v>
      </c>
      <c r="B64" s="216" t="s">
        <v>229</v>
      </c>
      <c r="C64" s="204">
        <f>SUM('9.1'!C66,'9.2'!C66,'9.3'!C66,'9.4'!C66)</f>
        <v>0</v>
      </c>
      <c r="D64" s="204">
        <f>SUM('9.1'!D66,'9.2'!D66,'9.3'!D66,'9.4'!D66)</f>
        <v>0</v>
      </c>
      <c r="E64" s="204">
        <f>SUM('9.1'!E66,'9.2'!E66,'9.3'!E66,'9.4'!E66)</f>
        <v>0</v>
      </c>
      <c r="F64" s="768"/>
    </row>
    <row r="65" spans="1:6" s="198" customFormat="1" ht="26.25" thickBot="1">
      <c r="A65" s="215" t="s">
        <v>230</v>
      </c>
      <c r="B65" s="211" t="s">
        <v>231</v>
      </c>
      <c r="C65" s="201">
        <f>SUM(C66:C69)</f>
        <v>0</v>
      </c>
      <c r="D65" s="201">
        <f>SUM(D66:D69)</f>
        <v>0</v>
      </c>
      <c r="E65" s="762">
        <f>SUM(E66:E69)</f>
        <v>0</v>
      </c>
      <c r="F65" s="768"/>
    </row>
    <row r="66" spans="1:6" s="198" customFormat="1" ht="27">
      <c r="A66" s="202" t="s">
        <v>111</v>
      </c>
      <c r="B66" s="203" t="s">
        <v>232</v>
      </c>
      <c r="C66" s="204">
        <f>SUM('9.1'!C68,'9.2'!C68,'9.3'!C68,'9.4'!C68)</f>
        <v>0</v>
      </c>
      <c r="D66" s="204">
        <f>SUM('9.1'!D68,'9.2'!D68,'9.3'!D68,'9.4'!D68)</f>
        <v>0</v>
      </c>
      <c r="E66" s="204">
        <f>SUM('9.1'!E68,'9.2'!E68,'9.3'!E68,'9.4'!E68)</f>
        <v>0</v>
      </c>
      <c r="F66" s="768"/>
    </row>
    <row r="67" spans="1:6" s="198" customFormat="1" ht="27">
      <c r="A67" s="205" t="s">
        <v>112</v>
      </c>
      <c r="B67" s="206" t="s">
        <v>233</v>
      </c>
      <c r="C67" s="204">
        <f>SUM('9.1'!C69,'9.2'!C69,'9.3'!C69,'9.4'!C69)</f>
        <v>0</v>
      </c>
      <c r="D67" s="204">
        <f>SUM('9.1'!D69,'9.2'!D69,'9.3'!D69,'9.4'!D69)</f>
        <v>0</v>
      </c>
      <c r="E67" s="204">
        <f>SUM('9.1'!E69,'9.2'!E69,'9.3'!E69,'9.4'!E69)</f>
        <v>0</v>
      </c>
      <c r="F67" s="768"/>
    </row>
    <row r="68" spans="1:6" s="198" customFormat="1" ht="39.75">
      <c r="A68" s="205" t="s">
        <v>256</v>
      </c>
      <c r="B68" s="206" t="s">
        <v>234</v>
      </c>
      <c r="C68" s="204">
        <f>SUM('9.1'!C70,'9.2'!C70,'9.3'!C70,'9.4'!C70)</f>
        <v>0</v>
      </c>
      <c r="D68" s="204">
        <f>SUM('9.1'!D70,'9.2'!D70,'9.3'!D70,'9.4'!D70)</f>
        <v>0</v>
      </c>
      <c r="E68" s="204">
        <f>SUM('9.1'!E70,'9.2'!E70,'9.3'!E70,'9.4'!E70)</f>
        <v>0</v>
      </c>
      <c r="F68" s="768"/>
    </row>
    <row r="69" spans="1:6" s="198" customFormat="1" ht="27.75" thickBot="1">
      <c r="A69" s="208" t="s">
        <v>257</v>
      </c>
      <c r="B69" s="212" t="s">
        <v>235</v>
      </c>
      <c r="C69" s="204">
        <f>SUM('9.1'!C71,'9.2'!C71,'9.3'!C71,'9.4'!C71)</f>
        <v>0</v>
      </c>
      <c r="D69" s="204">
        <f>SUM('9.1'!D71,'9.2'!D71,'9.3'!D71,'9.4'!D71)</f>
        <v>0</v>
      </c>
      <c r="E69" s="204">
        <f>SUM('9.1'!E71,'9.2'!E71,'9.3'!E71,'9.4'!E71)</f>
        <v>0</v>
      </c>
      <c r="F69" s="768"/>
    </row>
    <row r="70" spans="1:6" s="198" customFormat="1" ht="26.25" thickBot="1">
      <c r="A70" s="215" t="s">
        <v>236</v>
      </c>
      <c r="B70" s="211" t="s">
        <v>237</v>
      </c>
      <c r="C70" s="201">
        <f>SUM(C71:C72)</f>
        <v>530118019</v>
      </c>
      <c r="D70" s="201">
        <f>SUM(D71:D72)</f>
        <v>510684682</v>
      </c>
      <c r="E70" s="762">
        <f>SUM(E71:E72)</f>
        <v>511134682</v>
      </c>
      <c r="F70" s="833">
        <f>E70/C70</f>
        <v>0.9641903570155762</v>
      </c>
    </row>
    <row r="71" spans="1:6" s="198" customFormat="1" ht="27">
      <c r="A71" s="202" t="s">
        <v>258</v>
      </c>
      <c r="B71" s="203" t="s">
        <v>238</v>
      </c>
      <c r="C71" s="204">
        <f>SUM('9.1'!C73,'9.2'!C73,'9.3'!C73,'9.4'!C73)</f>
        <v>530118019</v>
      </c>
      <c r="D71" s="204">
        <f>SUM('9.1'!D73,'9.2'!D73,'9.3'!D73,'9.4'!D73)</f>
        <v>510684682</v>
      </c>
      <c r="E71" s="204">
        <f>SUM('9.1'!E73,'9.2'!E73,'9.3'!E73,'9.4'!E73)</f>
        <v>511134682</v>
      </c>
      <c r="F71" s="833">
        <f>E71/C71</f>
        <v>0.9641903570155762</v>
      </c>
    </row>
    <row r="72" spans="1:6" s="198" customFormat="1" ht="27.75" thickBot="1">
      <c r="A72" s="208" t="s">
        <v>259</v>
      </c>
      <c r="B72" s="203" t="s">
        <v>398</v>
      </c>
      <c r="C72" s="204"/>
      <c r="D72" s="204"/>
      <c r="E72" s="204"/>
      <c r="F72" s="768"/>
    </row>
    <row r="73" spans="1:6" s="198" customFormat="1" ht="26.25" thickBot="1">
      <c r="A73" s="215" t="s">
        <v>239</v>
      </c>
      <c r="B73" s="211" t="s">
        <v>240</v>
      </c>
      <c r="C73" s="201">
        <f>SUM(C74:C76)</f>
        <v>0</v>
      </c>
      <c r="D73" s="201">
        <f>SUM(D74:D76)</f>
        <v>7735432</v>
      </c>
      <c r="E73" s="762">
        <f>SUM(E74:E76)</f>
        <v>7735432</v>
      </c>
      <c r="F73" s="768"/>
    </row>
    <row r="74" spans="1:6" s="198" customFormat="1" ht="27">
      <c r="A74" s="202" t="s">
        <v>260</v>
      </c>
      <c r="B74" s="203" t="s">
        <v>372</v>
      </c>
      <c r="C74" s="204">
        <f>SUM('9.1'!C76,'9.2'!C76,'9.3'!C76,'9.4'!C76)</f>
        <v>0</v>
      </c>
      <c r="D74" s="204">
        <f>SUM('9.1'!D76,'9.2'!D76,'9.3'!D76,'9.4'!D76)</f>
        <v>7735432</v>
      </c>
      <c r="E74" s="204">
        <f>SUM('9.1'!E76,'9.2'!E76,'9.3'!E76,'9.4'!E76)</f>
        <v>7735432</v>
      </c>
      <c r="F74" s="768"/>
    </row>
    <row r="75" spans="1:6" s="198" customFormat="1" ht="27">
      <c r="A75" s="205" t="s">
        <v>261</v>
      </c>
      <c r="B75" s="206" t="s">
        <v>241</v>
      </c>
      <c r="C75" s="204">
        <f>SUM('9.1'!C77,'9.2'!C77,'9.3'!C77,'9.4'!C77)</f>
        <v>0</v>
      </c>
      <c r="D75" s="204">
        <f>SUM('9.1'!D77,'9.2'!D77,'9.3'!D77,'9.4'!D77)</f>
        <v>0</v>
      </c>
      <c r="E75" s="204">
        <f>SUM('9.1'!E77,'9.2'!E77,'9.3'!E77,'9.4'!E77)</f>
        <v>0</v>
      </c>
      <c r="F75" s="768"/>
    </row>
    <row r="76" spans="1:6" s="198" customFormat="1" ht="19.5" thickBot="1">
      <c r="A76" s="208" t="s">
        <v>262</v>
      </c>
      <c r="B76" s="212" t="s">
        <v>242</v>
      </c>
      <c r="C76" s="204">
        <v>0</v>
      </c>
      <c r="D76" s="204">
        <v>0</v>
      </c>
      <c r="E76" s="204">
        <v>0</v>
      </c>
      <c r="F76" s="768"/>
    </row>
    <row r="77" spans="1:6" s="198" customFormat="1" ht="26.25" thickBot="1">
      <c r="A77" s="215" t="s">
        <v>243</v>
      </c>
      <c r="B77" s="211" t="s">
        <v>263</v>
      </c>
      <c r="C77" s="201">
        <f>SUM(C78:C81)</f>
        <v>0</v>
      </c>
      <c r="D77" s="201">
        <f>SUM(D78:D81)</f>
        <v>0</v>
      </c>
      <c r="E77" s="762">
        <f>SUM(E78:E81)</f>
        <v>0</v>
      </c>
      <c r="F77" s="768"/>
    </row>
    <row r="78" spans="1:6" s="198" customFormat="1" ht="30">
      <c r="A78" s="217" t="s">
        <v>244</v>
      </c>
      <c r="B78" s="203" t="s">
        <v>245</v>
      </c>
      <c r="C78" s="204">
        <f>SUM('9.1'!C80,'9.2'!C80,'9.3'!C80,'9.4'!C80)</f>
        <v>0</v>
      </c>
      <c r="D78" s="204">
        <f>SUM('9.1'!D80,'9.2'!D80,'9.3'!D80,'9.4'!D80)</f>
        <v>0</v>
      </c>
      <c r="E78" s="204">
        <f>SUM('9.1'!E80,'9.2'!E80,'9.3'!E80,'9.4'!E80)</f>
        <v>0</v>
      </c>
      <c r="F78" s="768"/>
    </row>
    <row r="79" spans="1:6" s="198" customFormat="1" ht="39.75">
      <c r="A79" s="218" t="s">
        <v>246</v>
      </c>
      <c r="B79" s="206" t="s">
        <v>247</v>
      </c>
      <c r="C79" s="204">
        <f>SUM('9.1'!C81,'9.2'!C81,'9.3'!C81,'9.4'!C81)</f>
        <v>0</v>
      </c>
      <c r="D79" s="204">
        <f>SUM('9.1'!D81,'9.2'!D81,'9.3'!D81,'9.4'!D81)</f>
        <v>0</v>
      </c>
      <c r="E79" s="204">
        <f>SUM('9.1'!E81,'9.2'!E81,'9.3'!E81,'9.4'!E81)</f>
        <v>0</v>
      </c>
      <c r="F79" s="768"/>
    </row>
    <row r="80" spans="1:6" s="198" customFormat="1" ht="30">
      <c r="A80" s="218" t="s">
        <v>248</v>
      </c>
      <c r="B80" s="206" t="s">
        <v>249</v>
      </c>
      <c r="C80" s="204">
        <f>SUM('9.1'!C82,'9.2'!C82,'9.3'!C82,'9.4'!C82)</f>
        <v>0</v>
      </c>
      <c r="D80" s="204">
        <f>SUM('9.1'!D82,'9.2'!D82,'9.3'!D82,'9.4'!D82)</f>
        <v>0</v>
      </c>
      <c r="E80" s="204">
        <f>SUM('9.1'!E82,'9.2'!E82,'9.3'!E82,'9.4'!E82)</f>
        <v>0</v>
      </c>
      <c r="F80" s="768"/>
    </row>
    <row r="81" spans="1:6" s="198" customFormat="1" ht="30.75" thickBot="1">
      <c r="A81" s="219" t="s">
        <v>250</v>
      </c>
      <c r="B81" s="212" t="s">
        <v>251</v>
      </c>
      <c r="C81" s="204">
        <f>SUM('9.1'!C83,'9.2'!C83,'9.3'!C83,'9.4'!C83)</f>
        <v>0</v>
      </c>
      <c r="D81" s="204">
        <f>SUM('9.1'!D83,'9.2'!D83,'9.3'!D83,'9.4'!D83)</f>
        <v>0</v>
      </c>
      <c r="E81" s="204">
        <f>SUM('9.1'!E83,'9.2'!E83,'9.3'!E83,'9.4'!E83)</f>
        <v>0</v>
      </c>
      <c r="F81" s="768"/>
    </row>
    <row r="82" spans="1:6" s="198" customFormat="1" ht="26.25" thickBot="1">
      <c r="A82" s="215" t="s">
        <v>252</v>
      </c>
      <c r="B82" s="211" t="s">
        <v>389</v>
      </c>
      <c r="C82" s="204">
        <f>SUM('9.1'!C84,'9.2'!C84,'9.3'!C84,'9.4'!C84)</f>
        <v>0</v>
      </c>
      <c r="D82" s="204">
        <f>SUM('9.1'!D84,'9.2'!D84,'9.3'!D84,'9.4'!D84)</f>
        <v>0</v>
      </c>
      <c r="E82" s="204">
        <f>SUM('9.1'!E84,'9.2'!E84,'9.3'!E84,'9.4'!E84)</f>
        <v>0</v>
      </c>
      <c r="F82" s="768"/>
    </row>
    <row r="83" spans="1:6" s="198" customFormat="1" ht="27.75" thickBot="1">
      <c r="A83" s="215" t="s">
        <v>253</v>
      </c>
      <c r="B83" s="220" t="s">
        <v>254</v>
      </c>
      <c r="C83" s="201">
        <f>+C61+C65+C70+C73+C77+C82</f>
        <v>530118019</v>
      </c>
      <c r="D83" s="201">
        <f>+D61+D65+D70+D73+D77+D82</f>
        <v>518420114</v>
      </c>
      <c r="E83" s="762">
        <f>+E61+E65+E70+E73+E77+E82</f>
        <v>518870114</v>
      </c>
      <c r="F83" s="833">
        <f>E83/C83</f>
        <v>0.9787822624456008</v>
      </c>
    </row>
    <row r="84" spans="1:6" s="198" customFormat="1" ht="19.5" thickBot="1">
      <c r="A84" s="221" t="s">
        <v>266</v>
      </c>
      <c r="B84" s="222" t="s">
        <v>332</v>
      </c>
      <c r="C84" s="201">
        <f>+C60+C83</f>
        <v>885520232</v>
      </c>
      <c r="D84" s="201">
        <f>+D60+D83</f>
        <v>1049337683</v>
      </c>
      <c r="E84" s="762">
        <f>+E60+E83</f>
        <v>1011396193</v>
      </c>
      <c r="F84" s="833">
        <f>E84/C84</f>
        <v>1.142149164356981</v>
      </c>
    </row>
    <row r="85" spans="1:6" s="198" customFormat="1" ht="19.5" thickBot="1">
      <c r="A85" s="223"/>
      <c r="B85" s="224"/>
      <c r="C85" s="225"/>
      <c r="D85" s="250"/>
      <c r="E85" s="120"/>
      <c r="F85" s="22"/>
    </row>
    <row r="86" spans="1:6" s="189" customFormat="1" ht="19.5" thickBot="1">
      <c r="A86" s="226" t="s">
        <v>43</v>
      </c>
      <c r="B86" s="227"/>
      <c r="C86" s="228"/>
      <c r="D86" s="228"/>
      <c r="E86" s="148"/>
      <c r="F86" s="837"/>
    </row>
    <row r="87" spans="1:6" s="189" customFormat="1" ht="19.5" thickBot="1">
      <c r="A87" s="229" t="s">
        <v>10</v>
      </c>
      <c r="B87" s="230" t="s">
        <v>387</v>
      </c>
      <c r="C87" s="231">
        <f>SUM(C88:C92)</f>
        <v>356605082</v>
      </c>
      <c r="D87" s="231">
        <f>SUM(D88:D92)</f>
        <v>417613238</v>
      </c>
      <c r="E87" s="762">
        <f>SUM(E88:E92)</f>
        <v>325878660</v>
      </c>
      <c r="F87" s="833">
        <f aca="true" t="shared" si="1" ref="F87:F92">E87/C87</f>
        <v>0.9138362756142662</v>
      </c>
    </row>
    <row r="88" spans="1:6" s="189" customFormat="1" ht="18.75">
      <c r="A88" s="232" t="s">
        <v>73</v>
      </c>
      <c r="B88" s="233" t="s">
        <v>38</v>
      </c>
      <c r="C88" s="204">
        <f>SUM('9.1'!C90,'9.2'!C90,'9.3'!C90,'9.4'!C90)</f>
        <v>181656399</v>
      </c>
      <c r="D88" s="204">
        <f>SUM('9.1'!D90,'9.2'!D90,'9.3'!D90,'9.4'!D90)</f>
        <v>173103369</v>
      </c>
      <c r="E88" s="834">
        <f>SUM('9.1'!E90,'9.2'!E90,'9.3'!E90,'9.4'!E90)</f>
        <v>155198599</v>
      </c>
      <c r="F88" s="833">
        <f t="shared" si="1"/>
        <v>0.8543525020552676</v>
      </c>
    </row>
    <row r="89" spans="1:6" s="198" customFormat="1" ht="25.5">
      <c r="A89" s="205" t="s">
        <v>74</v>
      </c>
      <c r="B89" s="234" t="s">
        <v>138</v>
      </c>
      <c r="C89" s="204">
        <f>SUM('9.1'!C91,'9.2'!C91,'9.3'!C91,'9.4'!C91)</f>
        <v>37404129</v>
      </c>
      <c r="D89" s="204">
        <f>SUM('9.1'!D91,'9.2'!D91,'9.3'!D91,'9.4'!D91)</f>
        <v>48455642</v>
      </c>
      <c r="E89" s="834">
        <f>SUM('9.1'!E91,'9.2'!E91,'9.3'!E91,'9.4'!E91)</f>
        <v>29409785</v>
      </c>
      <c r="F89" s="833">
        <f t="shared" si="1"/>
        <v>0.7862710825320915</v>
      </c>
    </row>
    <row r="90" spans="1:6" s="189" customFormat="1" ht="18.75">
      <c r="A90" s="205" t="s">
        <v>75</v>
      </c>
      <c r="B90" s="234" t="s">
        <v>105</v>
      </c>
      <c r="C90" s="204">
        <f>SUM('9.1'!C92,'9.2'!C92,'9.3'!C92,'9.4'!C92)</f>
        <v>120181594</v>
      </c>
      <c r="D90" s="204">
        <f>SUM('9.1'!D92,'9.2'!D92,'9.3'!D92,'9.4'!D92)</f>
        <v>180068374</v>
      </c>
      <c r="E90" s="834">
        <f>SUM('9.1'!E92,'9.2'!E92,'9.3'!E92,'9.4'!E92)</f>
        <v>125284423</v>
      </c>
      <c r="F90" s="833">
        <f t="shared" si="1"/>
        <v>1.042459322015649</v>
      </c>
    </row>
    <row r="91" spans="1:6" s="189" customFormat="1" ht="18.75">
      <c r="A91" s="205" t="s">
        <v>76</v>
      </c>
      <c r="B91" s="235" t="s">
        <v>139</v>
      </c>
      <c r="C91" s="204">
        <f>SUM('9.1'!C93,'9.2'!C93,'9.3'!C93,'9.4'!C93)</f>
        <v>7352240</v>
      </c>
      <c r="D91" s="204">
        <f>SUM('9.1'!D93,'9.2'!D93,'9.3'!D93,'9.4'!D93)</f>
        <v>12950853</v>
      </c>
      <c r="E91" s="834">
        <f>SUM('9.1'!E93,'9.2'!E93,'9.3'!E93,'9.4'!E93)</f>
        <v>12950853</v>
      </c>
      <c r="F91" s="833">
        <f t="shared" si="1"/>
        <v>1.7614839831126297</v>
      </c>
    </row>
    <row r="92" spans="1:6" s="189" customFormat="1" ht="18.75">
      <c r="A92" s="205" t="s">
        <v>84</v>
      </c>
      <c r="B92" s="236" t="s">
        <v>140</v>
      </c>
      <c r="C92" s="204">
        <f>SUM('9.1'!C94,'9.2'!C94,'9.3'!C94,'9.4'!C94)</f>
        <v>10010720</v>
      </c>
      <c r="D92" s="204">
        <f>SUM('9.1'!D94,'9.2'!D94,'9.3'!D94,'9.4'!D94)</f>
        <v>3035000</v>
      </c>
      <c r="E92" s="834">
        <f>SUM('9.1'!E94,'9.2'!E94,'9.3'!E94,'9.4'!E94)</f>
        <v>3035000</v>
      </c>
      <c r="F92" s="833">
        <f t="shared" si="1"/>
        <v>0.3031749964038551</v>
      </c>
    </row>
    <row r="93" spans="1:6" s="189" customFormat="1" ht="25.5">
      <c r="A93" s="205" t="s">
        <v>77</v>
      </c>
      <c r="B93" s="234" t="s">
        <v>269</v>
      </c>
      <c r="C93" s="204">
        <f>SUM('9.1'!C95,'9.2'!C95,'9.3'!C95,'9.4'!C95)</f>
        <v>0</v>
      </c>
      <c r="D93" s="204">
        <f>SUM('9.1'!D95,'9.2'!D95,'9.3'!D95,'9.4'!D95)</f>
        <v>775000</v>
      </c>
      <c r="E93" s="834">
        <f>SUM('9.1'!E95,'9.2'!E95,'9.3'!E95,'9.4'!E95)</f>
        <v>775000</v>
      </c>
      <c r="F93" s="833"/>
    </row>
    <row r="94" spans="1:6" s="189" customFormat="1" ht="39.75">
      <c r="A94" s="205" t="s">
        <v>78</v>
      </c>
      <c r="B94" s="237" t="s">
        <v>270</v>
      </c>
      <c r="C94" s="204">
        <f>SUM('9.1'!C96,'9.2'!C96,'9.3'!C96,'9.4'!C96)</f>
        <v>0</v>
      </c>
      <c r="D94" s="204">
        <f>SUM('9.1'!D96,'9.2'!D96,'9.3'!D96,'9.4'!D96)</f>
        <v>0</v>
      </c>
      <c r="E94" s="834">
        <f>SUM('9.1'!E96,'9.2'!E96,'9.3'!E96,'9.4'!E96)</f>
        <v>0</v>
      </c>
      <c r="F94" s="837"/>
    </row>
    <row r="95" spans="1:6" s="189" customFormat="1" ht="25.5">
      <c r="A95" s="205" t="s">
        <v>85</v>
      </c>
      <c r="B95" s="234" t="s">
        <v>271</v>
      </c>
      <c r="C95" s="204">
        <f>SUM('9.1'!C97,'9.2'!C97,'9.3'!C97,'9.4'!C97)</f>
        <v>0</v>
      </c>
      <c r="D95" s="204">
        <f>SUM('9.1'!D97,'9.2'!D97,'9.3'!D97,'9.4'!D97)</f>
        <v>0</v>
      </c>
      <c r="E95" s="834">
        <f>SUM('9.1'!E97,'9.2'!E97,'9.3'!E97,'9.4'!E97)</f>
        <v>0</v>
      </c>
      <c r="F95" s="837"/>
    </row>
    <row r="96" spans="1:6" s="189" customFormat="1" ht="25.5">
      <c r="A96" s="205" t="s">
        <v>86</v>
      </c>
      <c r="B96" s="234" t="s">
        <v>394</v>
      </c>
      <c r="C96" s="204">
        <f>SUM('9.1'!C98,'9.2'!C98,'9.3'!C98,'9.4'!C98)</f>
        <v>0</v>
      </c>
      <c r="D96" s="204">
        <f>SUM('9.1'!D98,'9.2'!D98,'9.3'!D98,'9.4'!D98)</f>
        <v>0</v>
      </c>
      <c r="E96" s="834">
        <f>SUM('9.1'!E98,'9.2'!E98,'9.3'!E98,'9.4'!E98)</f>
        <v>0</v>
      </c>
      <c r="F96" s="837"/>
    </row>
    <row r="97" spans="1:6" s="189" customFormat="1" ht="27">
      <c r="A97" s="205" t="s">
        <v>87</v>
      </c>
      <c r="B97" s="237" t="s">
        <v>273</v>
      </c>
      <c r="C97" s="204">
        <f>SUM('9.1'!C99,'9.2'!C99,'9.3'!C99,'9.4'!C99)</f>
        <v>2600000</v>
      </c>
      <c r="D97" s="204">
        <f>SUM('9.1'!D99,'9.2'!D99,'9.3'!D99,'9.4'!D99)</f>
        <v>700000</v>
      </c>
      <c r="E97" s="834">
        <f>SUM('9.1'!E99,'9.2'!E99,'9.3'!E99,'9.4'!E99)</f>
        <v>700000</v>
      </c>
      <c r="F97" s="833">
        <f>E97/C97</f>
        <v>0.2692307692307692</v>
      </c>
    </row>
    <row r="98" spans="1:6" s="189" customFormat="1" ht="39.75">
      <c r="A98" s="205" t="s">
        <v>88</v>
      </c>
      <c r="B98" s="237" t="s">
        <v>274</v>
      </c>
      <c r="C98" s="204">
        <f>SUM('9.1'!C100,'9.2'!C100,'9.3'!C100,'9.4'!C100)</f>
        <v>0</v>
      </c>
      <c r="D98" s="204">
        <f>SUM('9.1'!D100,'9.2'!D100,'9.3'!D100,'9.4'!D100)</f>
        <v>0</v>
      </c>
      <c r="E98" s="834">
        <f>SUM('9.1'!E100,'9.2'!E100,'9.3'!E100,'9.4'!E100)</f>
        <v>0</v>
      </c>
      <c r="F98" s="837"/>
    </row>
    <row r="99" spans="1:6" s="189" customFormat="1" ht="25.5">
      <c r="A99" s="205" t="s">
        <v>90</v>
      </c>
      <c r="B99" s="234" t="s">
        <v>395</v>
      </c>
      <c r="C99" s="204">
        <f>SUM('9.1'!C101,'9.2'!C101,'9.3'!C101,'9.4'!C101)</f>
        <v>0</v>
      </c>
      <c r="D99" s="204">
        <f>SUM('9.1'!D101,'9.2'!D101,'9.3'!D101,'9.4'!D101)</f>
        <v>0</v>
      </c>
      <c r="E99" s="834">
        <f>SUM('9.1'!E101,'9.2'!E101,'9.3'!E101,'9.4'!E101)</f>
        <v>0</v>
      </c>
      <c r="F99" s="837"/>
    </row>
    <row r="100" spans="1:6" s="189" customFormat="1" ht="25.5">
      <c r="A100" s="238" t="s">
        <v>141</v>
      </c>
      <c r="B100" s="239" t="s">
        <v>276</v>
      </c>
      <c r="C100" s="204">
        <f>SUM('9.1'!C102,'9.2'!C102,'9.3'!C102,'9.4'!C102)</f>
        <v>0</v>
      </c>
      <c r="D100" s="204">
        <f>SUM('9.1'!D102,'9.2'!D102,'9.3'!D102,'9.4'!D102)</f>
        <v>0</v>
      </c>
      <c r="E100" s="834">
        <f>SUM('9.1'!E102,'9.2'!E102,'9.3'!E102,'9.4'!E102)</f>
        <v>0</v>
      </c>
      <c r="F100" s="837"/>
    </row>
    <row r="101" spans="1:6" s="189" customFormat="1" ht="18.75">
      <c r="A101" s="205" t="s">
        <v>267</v>
      </c>
      <c r="B101" s="239" t="s">
        <v>277</v>
      </c>
      <c r="C101" s="204">
        <f>SUM('9.1'!C103,'9.2'!C103,'9.3'!C103,'9.4'!C103)</f>
        <v>0</v>
      </c>
      <c r="D101" s="204">
        <f>SUM('9.1'!D103,'9.2'!D103,'9.3'!D103,'9.4'!D103)</f>
        <v>0</v>
      </c>
      <c r="E101" s="834">
        <f>SUM('9.1'!E103,'9.2'!E103,'9.3'!E103,'9.4'!E103)</f>
        <v>0</v>
      </c>
      <c r="F101" s="837"/>
    </row>
    <row r="102" spans="1:6" s="189" customFormat="1" ht="39" thickBot="1">
      <c r="A102" s="240" t="s">
        <v>268</v>
      </c>
      <c r="B102" s="241" t="s">
        <v>278</v>
      </c>
      <c r="C102" s="204">
        <f>SUM('9.1'!C104,'9.2'!C104,'9.3'!C104,'9.4'!C104)</f>
        <v>7410720</v>
      </c>
      <c r="D102" s="204">
        <f>SUM('9.1'!D104,'9.2'!D104,'9.3'!D104,'9.4'!D104)</f>
        <v>1560000</v>
      </c>
      <c r="E102" s="834">
        <f>SUM('9.1'!E104,'9.2'!E104,'9.3'!E104,'9.4'!E104)</f>
        <v>1560000</v>
      </c>
      <c r="F102" s="833">
        <f>E102/C102</f>
        <v>0.2105058617786126</v>
      </c>
    </row>
    <row r="103" spans="1:6" s="189" customFormat="1" ht="26.25" thickBot="1">
      <c r="A103" s="210" t="s">
        <v>11</v>
      </c>
      <c r="B103" s="242" t="s">
        <v>388</v>
      </c>
      <c r="C103" s="201">
        <f>+C104+C106+C108</f>
        <v>519687590</v>
      </c>
      <c r="D103" s="201">
        <f>+D104+D106+D108</f>
        <v>606667004</v>
      </c>
      <c r="E103" s="762">
        <f>+E104+E106+E108</f>
        <v>220863012</v>
      </c>
      <c r="F103" s="833">
        <f>E103/C103</f>
        <v>0.42499189176328034</v>
      </c>
    </row>
    <row r="104" spans="1:6" s="189" customFormat="1" ht="18.75">
      <c r="A104" s="202" t="s">
        <v>79</v>
      </c>
      <c r="B104" s="234" t="s">
        <v>164</v>
      </c>
      <c r="C104" s="204">
        <f>SUM('9.1'!C106,'9.2'!C106,'9.3'!C106,'9.4'!C106)</f>
        <v>489687590</v>
      </c>
      <c r="D104" s="204">
        <f>SUM('9.1'!D106,'9.2'!D106,'9.3'!D106,'9.4'!D106)</f>
        <v>334221398</v>
      </c>
      <c r="E104" s="834">
        <f>SUM('9.1'!E106,'9.2'!E106,'9.3'!E106,'9.4'!E106)</f>
        <v>142506965</v>
      </c>
      <c r="F104" s="833">
        <f>E104/C104</f>
        <v>0.29101608435696724</v>
      </c>
    </row>
    <row r="105" spans="1:6" s="189" customFormat="1" ht="25.5">
      <c r="A105" s="202" t="s">
        <v>80</v>
      </c>
      <c r="B105" s="239" t="s">
        <v>282</v>
      </c>
      <c r="C105" s="204">
        <f>SUM('9.1'!C107,'9.2'!C107,'9.3'!C107,'9.4'!C107)</f>
        <v>0</v>
      </c>
      <c r="D105" s="204">
        <f>SUM('9.1'!D107,'9.2'!D107,'9.3'!D107,'9.4'!D107)</f>
        <v>0</v>
      </c>
      <c r="E105" s="834">
        <f>SUM('9.1'!E107,'9.2'!E107,'9.3'!E107,'9.4'!E107)</f>
        <v>0</v>
      </c>
      <c r="F105" s="837"/>
    </row>
    <row r="106" spans="1:6" s="189" customFormat="1" ht="18.75">
      <c r="A106" s="202" t="s">
        <v>81</v>
      </c>
      <c r="B106" s="239" t="s">
        <v>142</v>
      </c>
      <c r="C106" s="204">
        <f>SUM('9.1'!C108,'9.2'!C108,'9.3'!C108,'9.4'!C108)</f>
        <v>30000000</v>
      </c>
      <c r="D106" s="204">
        <f>SUM('9.1'!D108,'9.2'!D108,'9.3'!D108,'9.4'!D108)</f>
        <v>272445606</v>
      </c>
      <c r="E106" s="834">
        <f>SUM('9.1'!E108,'9.2'!E108,'9.3'!E108,'9.4'!E108)</f>
        <v>78356047</v>
      </c>
      <c r="F106" s="833">
        <f>E106/C106</f>
        <v>2.6118682333333334</v>
      </c>
    </row>
    <row r="107" spans="1:6" s="189" customFormat="1" ht="25.5">
      <c r="A107" s="202" t="s">
        <v>82</v>
      </c>
      <c r="B107" s="239" t="s">
        <v>283</v>
      </c>
      <c r="C107" s="204">
        <f>SUM('9.1'!C109,'9.2'!C109,'9.3'!C109,'9.4'!C109)</f>
        <v>0</v>
      </c>
      <c r="D107" s="204">
        <f>SUM('9.1'!D109,'9.2'!D109,'9.3'!D109,'9.4'!D109)</f>
        <v>0</v>
      </c>
      <c r="E107" s="834">
        <f>SUM('9.1'!E109,'9.2'!E109,'9.3'!E109,'9.4'!E109)</f>
        <v>0</v>
      </c>
      <c r="F107" s="837"/>
    </row>
    <row r="108" spans="1:6" s="189" customFormat="1" ht="18.75">
      <c r="A108" s="202" t="s">
        <v>83</v>
      </c>
      <c r="B108" s="243" t="s">
        <v>166</v>
      </c>
      <c r="C108" s="204">
        <f>SUM('9.1'!C110,'9.2'!C110,'9.3'!C110,'9.4'!C110)</f>
        <v>0</v>
      </c>
      <c r="D108" s="204">
        <f>SUM('9.1'!D110,'9.2'!D110,'9.3'!D110,'9.4'!D110)</f>
        <v>0</v>
      </c>
      <c r="E108" s="834">
        <f>SUM('9.1'!E110,'9.2'!E110,'9.3'!E110,'9.4'!E110)</f>
        <v>0</v>
      </c>
      <c r="F108" s="837"/>
    </row>
    <row r="109" spans="1:6" s="189" customFormat="1" ht="38.25">
      <c r="A109" s="202" t="s">
        <v>89</v>
      </c>
      <c r="B109" s="244" t="s">
        <v>338</v>
      </c>
      <c r="C109" s="204">
        <f>SUM('9.1'!C111,'9.2'!C111,'9.3'!C111,'9.4'!C111)</f>
        <v>0</v>
      </c>
      <c r="D109" s="204">
        <f>SUM('9.1'!D111,'9.2'!D111,'9.3'!D111,'9.4'!D111)</f>
        <v>0</v>
      </c>
      <c r="E109" s="834">
        <f>SUM('9.1'!E111,'9.2'!E111,'9.3'!E111,'9.4'!E111)</f>
        <v>0</v>
      </c>
      <c r="F109" s="837"/>
    </row>
    <row r="110" spans="1:6" s="189" customFormat="1" ht="25.5">
      <c r="A110" s="202" t="s">
        <v>91</v>
      </c>
      <c r="B110" s="245" t="s">
        <v>288</v>
      </c>
      <c r="C110" s="204">
        <f>SUM('9.1'!C112,'9.2'!C112,'9.3'!C112,'9.4'!C112)</f>
        <v>0</v>
      </c>
      <c r="D110" s="204">
        <f>SUM('9.1'!D112,'9.2'!D112,'9.3'!D112,'9.4'!D112)</f>
        <v>0</v>
      </c>
      <c r="E110" s="834">
        <f>SUM('9.1'!E112,'9.2'!E112,'9.3'!E112,'9.4'!E112)</f>
        <v>0</v>
      </c>
      <c r="F110" s="837"/>
    </row>
    <row r="111" spans="1:6" s="189" customFormat="1" ht="25.5">
      <c r="A111" s="202" t="s">
        <v>143</v>
      </c>
      <c r="B111" s="234" t="s">
        <v>272</v>
      </c>
      <c r="C111" s="204">
        <f>SUM('9.1'!C113,'9.2'!C113,'9.3'!C113,'9.4'!C113)</f>
        <v>0</v>
      </c>
      <c r="D111" s="204">
        <f>SUM('9.1'!D113,'9.2'!D113,'9.3'!D113,'9.4'!D113)</f>
        <v>0</v>
      </c>
      <c r="E111" s="834">
        <f>SUM('9.1'!E113,'9.2'!E113,'9.3'!E113,'9.4'!E113)</f>
        <v>0</v>
      </c>
      <c r="F111" s="837"/>
    </row>
    <row r="112" spans="1:6" s="189" customFormat="1" ht="25.5">
      <c r="A112" s="202" t="s">
        <v>144</v>
      </c>
      <c r="B112" s="234" t="s">
        <v>287</v>
      </c>
      <c r="C112" s="204">
        <f>SUM('9.1'!C114,'9.2'!C114,'9.3'!C114,'9.4'!C114)</f>
        <v>0</v>
      </c>
      <c r="D112" s="204">
        <f>SUM('9.1'!D114,'9.2'!D114,'9.3'!D114,'9.4'!D114)</f>
        <v>0</v>
      </c>
      <c r="E112" s="834">
        <f>SUM('9.1'!E114,'9.2'!E114,'9.3'!E114,'9.4'!E114)</f>
        <v>0</v>
      </c>
      <c r="F112" s="837"/>
    </row>
    <row r="113" spans="1:6" s="189" customFormat="1" ht="38.25">
      <c r="A113" s="202" t="s">
        <v>145</v>
      </c>
      <c r="B113" s="234" t="s">
        <v>286</v>
      </c>
      <c r="C113" s="204">
        <f>SUM('9.1'!C115,'9.2'!C115,'9.3'!C115,'9.4'!C115)</f>
        <v>0</v>
      </c>
      <c r="D113" s="204">
        <f>SUM('9.1'!D115,'9.2'!D115,'9.3'!D115,'9.4'!D115)</f>
        <v>0</v>
      </c>
      <c r="E113" s="834">
        <f>SUM('9.1'!E115,'9.2'!E115,'9.3'!E115,'9.4'!E115)</f>
        <v>0</v>
      </c>
      <c r="F113" s="837"/>
    </row>
    <row r="114" spans="1:6" s="189" customFormat="1" ht="25.5">
      <c r="A114" s="202" t="s">
        <v>279</v>
      </c>
      <c r="B114" s="234" t="s">
        <v>275</v>
      </c>
      <c r="C114" s="204">
        <f>SUM('9.1'!C116,'9.2'!C116,'9.3'!C116,'9.4'!C116)</f>
        <v>0</v>
      </c>
      <c r="D114" s="204">
        <f>SUM('9.1'!D116,'9.2'!D116,'9.3'!D116,'9.4'!D116)</f>
        <v>0</v>
      </c>
      <c r="E114" s="834">
        <f>SUM('9.1'!E116,'9.2'!E116,'9.3'!E116,'9.4'!E116)</f>
        <v>0</v>
      </c>
      <c r="F114" s="837"/>
    </row>
    <row r="115" spans="1:6" s="189" customFormat="1" ht="18.75">
      <c r="A115" s="202" t="s">
        <v>280</v>
      </c>
      <c r="B115" s="234" t="s">
        <v>285</v>
      </c>
      <c r="C115" s="204">
        <f>SUM('9.1'!C117,'9.2'!C117,'9.3'!C117,'9.4'!C117)</f>
        <v>0</v>
      </c>
      <c r="D115" s="204">
        <f>SUM('9.1'!D117,'9.2'!D117,'9.3'!D117,'9.4'!D117)</f>
        <v>0</v>
      </c>
      <c r="E115" s="834">
        <f>SUM('9.1'!E117,'9.2'!E117,'9.3'!E117,'9.4'!E117)</f>
        <v>0</v>
      </c>
      <c r="F115" s="837"/>
    </row>
    <row r="116" spans="1:6" s="189" customFormat="1" ht="39" thickBot="1">
      <c r="A116" s="238" t="s">
        <v>281</v>
      </c>
      <c r="B116" s="234" t="s">
        <v>284</v>
      </c>
      <c r="C116" s="204">
        <f>SUM('9.1'!C118,'9.2'!C118,'9.3'!C118,'9.4'!C118)</f>
        <v>0</v>
      </c>
      <c r="D116" s="204">
        <f>SUM('9.1'!D118,'9.2'!D118,'9.3'!D118,'9.4'!D118)</f>
        <v>0</v>
      </c>
      <c r="E116" s="834">
        <f>SUM('9.1'!E118,'9.2'!E118,'9.3'!E118,'9.4'!E118)</f>
        <v>0</v>
      </c>
      <c r="F116" s="837"/>
    </row>
    <row r="117" spans="1:6" s="189" customFormat="1" ht="19.5" thickBot="1">
      <c r="A117" s="210" t="s">
        <v>12</v>
      </c>
      <c r="B117" s="213" t="s">
        <v>289</v>
      </c>
      <c r="C117" s="201">
        <f>+C118+C119</f>
        <v>3000000</v>
      </c>
      <c r="D117" s="201">
        <f>+D118+D119</f>
        <v>18756091</v>
      </c>
      <c r="E117" s="762">
        <f>+E118+E119</f>
        <v>0</v>
      </c>
      <c r="F117" s="837"/>
    </row>
    <row r="118" spans="1:6" s="189" customFormat="1" ht="18.75">
      <c r="A118" s="202" t="s">
        <v>62</v>
      </c>
      <c r="B118" s="245" t="s">
        <v>44</v>
      </c>
      <c r="C118" s="204">
        <f>SUM('9.1'!C120,'9.2'!C120,'9.3'!C120,'9.4'!C120)</f>
        <v>3000000</v>
      </c>
      <c r="D118" s="204">
        <f>SUM('9.1'!D120,'9.2'!D120,'9.3'!D120,'9.4'!D120)</f>
        <v>18756091</v>
      </c>
      <c r="E118" s="834">
        <f>SUM('9.1'!E120,'9.2'!E120,'9.3'!E120,'9.4'!E120)</f>
        <v>0</v>
      </c>
      <c r="F118" s="837"/>
    </row>
    <row r="119" spans="1:6" s="189" customFormat="1" ht="19.5" thickBot="1">
      <c r="A119" s="208" t="s">
        <v>63</v>
      </c>
      <c r="B119" s="239" t="s">
        <v>45</v>
      </c>
      <c r="C119" s="204">
        <f>SUM('9.1'!C121,'9.2'!C121,'9.3'!C121,'9.4'!C121)</f>
        <v>0</v>
      </c>
      <c r="D119" s="204">
        <f>SUM('9.1'!D121,'9.2'!D121,'9.3'!D121,'9.4'!D121)</f>
        <v>0</v>
      </c>
      <c r="E119" s="834">
        <f>SUM('9.1'!E121,'9.2'!E121,'9.3'!E121,'9.4'!E121)</f>
        <v>0</v>
      </c>
      <c r="F119" s="837"/>
    </row>
    <row r="120" spans="1:6" s="189" customFormat="1" ht="26.25" thickBot="1">
      <c r="A120" s="210" t="s">
        <v>13</v>
      </c>
      <c r="B120" s="213" t="s">
        <v>290</v>
      </c>
      <c r="C120" s="201">
        <f>+C87+C103+C117</f>
        <v>879292672</v>
      </c>
      <c r="D120" s="201">
        <f>+D87+D103+D117</f>
        <v>1043036333</v>
      </c>
      <c r="E120" s="762">
        <f>+E87+E103+E117</f>
        <v>546741672</v>
      </c>
      <c r="F120" s="833">
        <f>E120/C120</f>
        <v>0.6217971437842257</v>
      </c>
    </row>
    <row r="121" spans="1:6" s="189" customFormat="1" ht="26.25" thickBot="1">
      <c r="A121" s="210" t="s">
        <v>14</v>
      </c>
      <c r="B121" s="213" t="s">
        <v>396</v>
      </c>
      <c r="C121" s="201">
        <f>+C122+C123+C124</f>
        <v>0</v>
      </c>
      <c r="D121" s="201">
        <f>+D122+D123+D124</f>
        <v>0</v>
      </c>
      <c r="E121" s="762">
        <f>+E122+E123+E124</f>
        <v>0</v>
      </c>
      <c r="F121" s="837"/>
    </row>
    <row r="122" spans="1:6" s="189" customFormat="1" ht="25.5">
      <c r="A122" s="202" t="s">
        <v>66</v>
      </c>
      <c r="B122" s="245" t="s">
        <v>291</v>
      </c>
      <c r="C122" s="204">
        <f>SUM('9.1'!C124,'9.2'!C124,'9.3'!C124,'9.4'!C124)</f>
        <v>0</v>
      </c>
      <c r="D122" s="204">
        <f>SUM('9.1'!D124,'9.2'!D124,'9.3'!D124,'9.4'!D124)</f>
        <v>0</v>
      </c>
      <c r="E122" s="834">
        <f>SUM('9.1'!E124,'9.2'!E124,'9.3'!E124,'9.4'!E124)</f>
        <v>0</v>
      </c>
      <c r="F122" s="837"/>
    </row>
    <row r="123" spans="1:6" s="189" customFormat="1" ht="25.5">
      <c r="A123" s="202" t="s">
        <v>67</v>
      </c>
      <c r="B123" s="245" t="s">
        <v>397</v>
      </c>
      <c r="C123" s="204">
        <f>SUM('9.1'!C125,'9.2'!C125,'9.3'!C125,'9.4'!C125)</f>
        <v>0</v>
      </c>
      <c r="D123" s="204">
        <f>SUM('9.1'!D125,'9.2'!D125,'9.3'!D125,'9.4'!D125)</f>
        <v>0</v>
      </c>
      <c r="E123" s="834">
        <f>SUM('9.1'!E125,'9.2'!E125,'9.3'!E125,'9.4'!E125)</f>
        <v>0</v>
      </c>
      <c r="F123" s="837"/>
    </row>
    <row r="124" spans="1:6" s="189" customFormat="1" ht="26.25" thickBot="1">
      <c r="A124" s="238" t="s">
        <v>68</v>
      </c>
      <c r="B124" s="246" t="s">
        <v>292</v>
      </c>
      <c r="C124" s="204">
        <f>SUM('9.1'!C126,'9.2'!C126,'9.3'!C126,'9.4'!C126)</f>
        <v>0</v>
      </c>
      <c r="D124" s="204">
        <f>SUM('9.1'!D126,'9.2'!D126,'9.3'!D126,'9.4'!D126)</f>
        <v>0</v>
      </c>
      <c r="E124" s="834">
        <f>SUM('9.1'!E126,'9.2'!E126,'9.3'!E126,'9.4'!E126)</f>
        <v>0</v>
      </c>
      <c r="F124" s="837"/>
    </row>
    <row r="125" spans="1:6" s="189" customFormat="1" ht="26.25" thickBot="1">
      <c r="A125" s="210" t="s">
        <v>15</v>
      </c>
      <c r="B125" s="213" t="s">
        <v>327</v>
      </c>
      <c r="C125" s="201">
        <f>+C126+C127+C128+C129</f>
        <v>0</v>
      </c>
      <c r="D125" s="201">
        <f>+D126+D127+D128+D129</f>
        <v>0</v>
      </c>
      <c r="E125" s="839">
        <f>+E126+E127+E128+E129</f>
        <v>0</v>
      </c>
      <c r="F125" s="837"/>
    </row>
    <row r="126" spans="1:6" s="189" customFormat="1" ht="25.5">
      <c r="A126" s="202" t="s">
        <v>69</v>
      </c>
      <c r="B126" s="245" t="s">
        <v>293</v>
      </c>
      <c r="C126" s="204">
        <f>SUM('9.1'!C128,'9.2'!C128,'9.3'!C128,'9.4'!C128)</f>
        <v>0</v>
      </c>
      <c r="D126" s="204">
        <f>SUM('9.1'!D128,'9.2'!D128,'9.3'!D128,'9.4'!D128)</f>
        <v>0</v>
      </c>
      <c r="E126" s="834">
        <f>SUM('9.1'!E128,'9.2'!E128,'9.3'!E128,'9.4'!E128)</f>
        <v>0</v>
      </c>
      <c r="F126" s="837"/>
    </row>
    <row r="127" spans="1:6" s="189" customFormat="1" ht="25.5">
      <c r="A127" s="202" t="s">
        <v>70</v>
      </c>
      <c r="B127" s="245" t="s">
        <v>294</v>
      </c>
      <c r="C127" s="204">
        <f>SUM('9.1'!C129,'9.2'!C129,'9.3'!C129,'9.4'!C129)</f>
        <v>0</v>
      </c>
      <c r="D127" s="204">
        <f>SUM('9.1'!D129,'9.2'!D129,'9.3'!D129,'9.4'!D129)</f>
        <v>0</v>
      </c>
      <c r="E127" s="834">
        <f>SUM('9.1'!E129,'9.2'!E129,'9.3'!E129,'9.4'!E129)</f>
        <v>0</v>
      </c>
      <c r="F127" s="837"/>
    </row>
    <row r="128" spans="1:6" s="189" customFormat="1" ht="25.5">
      <c r="A128" s="202" t="s">
        <v>210</v>
      </c>
      <c r="B128" s="245" t="s">
        <v>295</v>
      </c>
      <c r="C128" s="204">
        <f>SUM('9.1'!C130,'9.2'!C130,'9.3'!C130,'9.4'!C130)</f>
        <v>0</v>
      </c>
      <c r="D128" s="204">
        <f>SUM('9.1'!D130,'9.2'!D130,'9.3'!D130,'9.4'!D130)</f>
        <v>0</v>
      </c>
      <c r="E128" s="834">
        <f>SUM('9.1'!E130,'9.2'!E130,'9.3'!E130,'9.4'!E130)</f>
        <v>0</v>
      </c>
      <c r="F128" s="837"/>
    </row>
    <row r="129" spans="1:6" s="189" customFormat="1" ht="26.25" thickBot="1">
      <c r="A129" s="238" t="s">
        <v>211</v>
      </c>
      <c r="B129" s="246" t="s">
        <v>296</v>
      </c>
      <c r="C129" s="204">
        <f>SUM('9.1'!C131,'9.2'!C131,'9.3'!C131,'9.4'!C131)</f>
        <v>0</v>
      </c>
      <c r="D129" s="204">
        <f>SUM('9.1'!D131,'9.2'!D131,'9.3'!D131,'9.4'!D131)</f>
        <v>0</v>
      </c>
      <c r="E129" s="834">
        <f>SUM('9.1'!E131,'9.2'!E131,'9.3'!E131,'9.4'!E131)</f>
        <v>0</v>
      </c>
      <c r="F129" s="837"/>
    </row>
    <row r="130" spans="1:6" s="189" customFormat="1" ht="26.25" thickBot="1">
      <c r="A130" s="210" t="s">
        <v>16</v>
      </c>
      <c r="B130" s="213" t="s">
        <v>297</v>
      </c>
      <c r="C130" s="201">
        <f>SUM(C131:C134)</f>
        <v>6227560</v>
      </c>
      <c r="D130" s="201">
        <f>SUM(D131:D134)</f>
        <v>6301350</v>
      </c>
      <c r="E130" s="762">
        <f>SUM(E131:E134)</f>
        <v>6301350</v>
      </c>
      <c r="F130" s="833">
        <f>E130/C130</f>
        <v>1.011848942442947</v>
      </c>
    </row>
    <row r="131" spans="1:6" s="189" customFormat="1" ht="25.5">
      <c r="A131" s="202" t="s">
        <v>71</v>
      </c>
      <c r="B131" s="245" t="s">
        <v>298</v>
      </c>
      <c r="C131" s="204">
        <f>SUM('9.1'!C133,'9.2'!C133,'9.3'!C133,'9.4'!C133)</f>
        <v>0</v>
      </c>
      <c r="D131" s="204">
        <f>SUM('9.1'!D133,'9.2'!D133,'9.3'!D133,'9.4'!D133)</f>
        <v>0</v>
      </c>
      <c r="E131" s="834">
        <f>SUM('9.1'!E133,'9.2'!E133,'9.3'!E133,'9.4'!E133)</f>
        <v>0</v>
      </c>
      <c r="F131" s="837"/>
    </row>
    <row r="132" spans="1:6" s="189" customFormat="1" ht="25.5">
      <c r="A132" s="202" t="s">
        <v>72</v>
      </c>
      <c r="B132" s="245" t="s">
        <v>307</v>
      </c>
      <c r="C132" s="204">
        <f>SUM('9.1'!C134,'9.2'!C134,'9.3'!C134,'9.4'!C134)</f>
        <v>6227560</v>
      </c>
      <c r="D132" s="204">
        <f>SUM('9.1'!D134,'9.2'!D134,'9.3'!D134,'9.4'!D134)</f>
        <v>6301350</v>
      </c>
      <c r="E132" s="834">
        <f>SUM('9.1'!E134,'9.2'!E134,'9.3'!E134,'9.4'!E134)</f>
        <v>6301350</v>
      </c>
      <c r="F132" s="833">
        <f>E132/C132</f>
        <v>1.011848942442947</v>
      </c>
    </row>
    <row r="133" spans="1:6" s="189" customFormat="1" ht="25.5">
      <c r="A133" s="202" t="s">
        <v>220</v>
      </c>
      <c r="B133" s="245" t="s">
        <v>299</v>
      </c>
      <c r="C133" s="204">
        <f>SUM('9.1'!C135,'9.2'!C135,'9.3'!C135,'9.4'!C135)</f>
        <v>0</v>
      </c>
      <c r="D133" s="204">
        <f>SUM('9.1'!D135,'9.2'!D135,'9.3'!D135,'9.4'!D135)</f>
        <v>0</v>
      </c>
      <c r="E133" s="834">
        <f>SUM('9.1'!E135,'9.2'!E135,'9.3'!E135,'9.4'!E135)</f>
        <v>0</v>
      </c>
      <c r="F133" s="837"/>
    </row>
    <row r="134" spans="1:6" s="189" customFormat="1" ht="19.5" thickBot="1">
      <c r="A134" s="238" t="s">
        <v>221</v>
      </c>
      <c r="B134" s="246" t="s">
        <v>349</v>
      </c>
      <c r="C134" s="247">
        <v>0</v>
      </c>
      <c r="D134" s="247">
        <v>0</v>
      </c>
      <c r="E134" s="834">
        <v>0</v>
      </c>
      <c r="F134" s="837"/>
    </row>
    <row r="135" spans="1:6" s="189" customFormat="1" ht="26.25" thickBot="1">
      <c r="A135" s="210" t="s">
        <v>17</v>
      </c>
      <c r="B135" s="248" t="s">
        <v>300</v>
      </c>
      <c r="C135" s="249">
        <f>SUM(C136:C139)</f>
        <v>0</v>
      </c>
      <c r="D135" s="249">
        <f>SUM(D136:D139)</f>
        <v>0</v>
      </c>
      <c r="E135" s="835"/>
      <c r="F135" s="837"/>
    </row>
    <row r="136" spans="1:6" s="189" customFormat="1" ht="25.5">
      <c r="A136" s="202" t="s">
        <v>136</v>
      </c>
      <c r="B136" s="245" t="s">
        <v>301</v>
      </c>
      <c r="C136" s="204">
        <f>SUM('9.1'!C138,'9.2'!C138,'9.3'!C138,'9.4'!C138)</f>
        <v>0</v>
      </c>
      <c r="D136" s="204">
        <f>SUM('9.1'!D138,'9.2'!D138,'9.3'!D138,'9.4'!D138)</f>
        <v>0</v>
      </c>
      <c r="E136" s="834">
        <f>SUM('9.1'!E138,'9.2'!E138,'9.3'!E138,'9.4'!E138)</f>
        <v>0</v>
      </c>
      <c r="F136" s="837"/>
    </row>
    <row r="137" spans="1:6" s="189" customFormat="1" ht="25.5">
      <c r="A137" s="202" t="s">
        <v>137</v>
      </c>
      <c r="B137" s="245" t="s">
        <v>302</v>
      </c>
      <c r="C137" s="204">
        <f>SUM('9.1'!C139,'9.2'!C139,'9.3'!C139,'9.4'!C139)</f>
        <v>0</v>
      </c>
      <c r="D137" s="204">
        <f>SUM('9.1'!D139,'9.2'!D139,'9.3'!D139,'9.4'!D139)</f>
        <v>0</v>
      </c>
      <c r="E137" s="834">
        <f>SUM('9.1'!E139,'9.2'!E139,'9.3'!E139,'9.4'!E139)</f>
        <v>0</v>
      </c>
      <c r="F137" s="837"/>
    </row>
    <row r="138" spans="1:6" s="189" customFormat="1" ht="18.75">
      <c r="A138" s="202" t="s">
        <v>165</v>
      </c>
      <c r="B138" s="245" t="s">
        <v>303</v>
      </c>
      <c r="C138" s="204">
        <f>SUM('9.1'!C140,'9.2'!C140,'9.3'!C140,'9.4'!C140)</f>
        <v>0</v>
      </c>
      <c r="D138" s="204">
        <f>SUM('9.1'!D140,'9.2'!D140,'9.3'!D140,'9.4'!D140)</f>
        <v>0</v>
      </c>
      <c r="E138" s="834">
        <f>SUM('9.1'!E140,'9.2'!E140,'9.3'!E140,'9.4'!E140)</f>
        <v>0</v>
      </c>
      <c r="F138" s="837"/>
    </row>
    <row r="139" spans="1:6" s="189" customFormat="1" ht="26.25" thickBot="1">
      <c r="A139" s="202" t="s">
        <v>223</v>
      </c>
      <c r="B139" s="245" t="s">
        <v>304</v>
      </c>
      <c r="C139" s="204">
        <f>SUM('9.1'!C141,'9.2'!C141,'9.3'!C141,'9.4'!C141)</f>
        <v>0</v>
      </c>
      <c r="D139" s="204">
        <f>SUM('9.1'!D141,'9.2'!D141,'9.3'!D141,'9.4'!D141)</f>
        <v>0</v>
      </c>
      <c r="E139" s="834">
        <f>SUM('9.1'!E141,'9.2'!E141,'9.3'!E141,'9.4'!E141)</f>
        <v>0</v>
      </c>
      <c r="F139" s="837"/>
    </row>
    <row r="140" spans="1:6" s="189" customFormat="1" ht="26.25" thickBot="1">
      <c r="A140" s="210" t="s">
        <v>18</v>
      </c>
      <c r="B140" s="213" t="s">
        <v>305</v>
      </c>
      <c r="C140" s="250">
        <f>+C121+C125+C130+C135</f>
        <v>6227560</v>
      </c>
      <c r="D140" s="250">
        <f>+D121+D125+D130+D135</f>
        <v>6301350</v>
      </c>
      <c r="E140" s="836">
        <f>+E121+E125+E130+E135</f>
        <v>6301350</v>
      </c>
      <c r="F140" s="833">
        <f>E140/C140</f>
        <v>1.011848942442947</v>
      </c>
    </row>
    <row r="141" spans="1:6" s="189" customFormat="1" ht="19.5" thickBot="1">
      <c r="A141" s="251" t="s">
        <v>19</v>
      </c>
      <c r="B141" s="252" t="s">
        <v>306</v>
      </c>
      <c r="C141" s="250">
        <f>+C120+C140</f>
        <v>885520232</v>
      </c>
      <c r="D141" s="250">
        <f>+D120+D140</f>
        <v>1049337683</v>
      </c>
      <c r="E141" s="836">
        <f>+E120+E140</f>
        <v>553043022</v>
      </c>
      <c r="F141" s="833">
        <f>E141/C141</f>
        <v>0.6245402442707825</v>
      </c>
    </row>
    <row r="142" spans="1:6" s="189" customFormat="1" ht="19.5" thickBot="1">
      <c r="A142" s="253"/>
      <c r="B142" s="254"/>
      <c r="C142" s="255"/>
      <c r="D142" s="255"/>
      <c r="E142" s="121"/>
      <c r="F142" s="17"/>
    </row>
    <row r="143" spans="1:6" s="189" customFormat="1" ht="19.5" thickBot="1">
      <c r="A143" s="256" t="s">
        <v>367</v>
      </c>
      <c r="B143" s="257"/>
      <c r="C143" s="258">
        <f>SUM('9.1'!C145,'9.2'!C145,'9.3'!C145,'9.4'!C145)</f>
        <v>44</v>
      </c>
      <c r="D143" s="844">
        <f>SUM('9.1'!D145,'9.2'!D145,'9.3'!D145,'9.4'!D145)</f>
        <v>44</v>
      </c>
      <c r="E143" s="780">
        <f>SUM('9.1'!E145,'9.2'!E145,'9.3'!E145,'9.4'!E145)</f>
        <v>44</v>
      </c>
      <c r="F143" s="24"/>
    </row>
    <row r="144" spans="1:6" s="198" customFormat="1" ht="19.5" thickBot="1">
      <c r="A144" s="256" t="s">
        <v>157</v>
      </c>
      <c r="B144" s="257"/>
      <c r="C144" s="259">
        <f>SUM('9.1'!C146,'9.2'!C146,'9.3'!C146,'9.4'!C146)</f>
        <v>3</v>
      </c>
      <c r="D144" s="845">
        <f>SUM('9.1'!D146,'9.2'!D146,'9.3'!D146,'9.4'!D146)</f>
        <v>2</v>
      </c>
      <c r="E144" s="780">
        <f>SUM('9.1'!E146,'9.2'!E146,'9.3'!E146,'9.4'!E146)</f>
        <v>2</v>
      </c>
      <c r="F144" s="22"/>
    </row>
    <row r="145" spans="3:6" s="189" customFormat="1" ht="18.75">
      <c r="C145" s="260"/>
      <c r="D145" s="260"/>
      <c r="E145" s="842">
        <f>SUM('9.1'!E147,'9.2'!E147,'9.3'!E147,'9.4'!E147)</f>
        <v>0</v>
      </c>
      <c r="F145" s="17"/>
    </row>
    <row r="146" ht="15.75">
      <c r="E146" s="842">
        <f>SUM('9.1'!E148,'9.2'!E148,'9.3'!E148,'9.4'!E148)</f>
        <v>0</v>
      </c>
    </row>
    <row r="147" ht="15.75">
      <c r="E147" s="843"/>
    </row>
  </sheetData>
  <sheetProtection/>
  <mergeCells count="2">
    <mergeCell ref="A1:C1"/>
    <mergeCell ref="A2:B2"/>
  </mergeCells>
  <printOptions horizontalCentered="1"/>
  <pageMargins left="0.25" right="0.25" top="0.9590625" bottom="0.75" header="0.3" footer="0.3"/>
  <pageSetup fitToHeight="0" fitToWidth="1" horizontalDpi="600" verticalDpi="600" orientation="portrait" paperSize="9" scale="97" r:id="rId1"/>
  <headerFooter alignWithMargins="0">
    <oddHeader>&amp;C&amp;"Times New Roman CE,Félkövér"&amp;12
Nagymányok Város Önkormányzata
2019. ÉVI KÖLTSÉGVETÉSÉNEK ÖSSZEVONT MÉRLEGE
&amp;10
&amp;R&amp;"Times New Roman CE,Félkövér dőlt"&amp;11 1. melléklet  a  4/2020 ( VII.10. ) önkormányzati rendelethez</oddHeader>
  </headerFooter>
  <rowBreaks count="1" manualBreakCount="1">
    <brk id="85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H12"/>
  <sheetViews>
    <sheetView view="pageLayout" workbookViewId="0" topLeftCell="A1">
      <selection activeCell="F6" sqref="F6"/>
    </sheetView>
  </sheetViews>
  <sheetFormatPr defaultColWidth="9.00390625" defaultRowHeight="12.75"/>
  <cols>
    <col min="1" max="1" width="47.125" style="282" customWidth="1"/>
    <col min="2" max="2" width="15.625" style="281" customWidth="1"/>
    <col min="3" max="3" width="16.375" style="281" customWidth="1"/>
    <col min="4" max="4" width="18.00390625" style="281" customWidth="1"/>
    <col min="5" max="5" width="16.625" style="281" customWidth="1"/>
    <col min="6" max="6" width="18.875" style="281" customWidth="1"/>
    <col min="7" max="7" width="12.875" style="281" customWidth="1"/>
    <col min="8" max="8" width="14.625" style="281" bestFit="1" customWidth="1"/>
    <col min="9" max="9" width="13.875" style="281" customWidth="1"/>
    <col min="10" max="16384" width="9.375" style="281" customWidth="1"/>
  </cols>
  <sheetData>
    <row r="1" spans="1:6" s="274" customFormat="1" ht="28.5" customHeight="1" thickBot="1">
      <c r="A1" s="980" t="s">
        <v>437</v>
      </c>
      <c r="B1" s="980"/>
      <c r="C1" s="980"/>
      <c r="D1" s="980"/>
      <c r="E1" s="980"/>
      <c r="F1" s="295" t="s">
        <v>373</v>
      </c>
    </row>
    <row r="2" spans="1:6" s="277" customFormat="1" ht="63.75" thickBot="1">
      <c r="A2" s="296" t="s">
        <v>49</v>
      </c>
      <c r="B2" s="297" t="s">
        <v>50</v>
      </c>
      <c r="C2" s="297" t="s">
        <v>51</v>
      </c>
      <c r="D2" s="297" t="s">
        <v>406</v>
      </c>
      <c r="E2" s="297" t="s">
        <v>443</v>
      </c>
      <c r="F2" s="298" t="s">
        <v>407</v>
      </c>
    </row>
    <row r="3" spans="1:6" s="274" customFormat="1" ht="15.75">
      <c r="A3" s="299">
        <v>1</v>
      </c>
      <c r="B3" s="300">
        <v>2</v>
      </c>
      <c r="C3" s="300">
        <v>3</v>
      </c>
      <c r="D3" s="300">
        <v>4</v>
      </c>
      <c r="E3" s="300">
        <v>5</v>
      </c>
      <c r="F3" s="301" t="s">
        <v>58</v>
      </c>
    </row>
    <row r="4" spans="1:6" s="274" customFormat="1" ht="78.75">
      <c r="A4" s="302" t="s">
        <v>840</v>
      </c>
      <c r="B4" s="303">
        <v>1493533</v>
      </c>
      <c r="C4" s="304" t="s">
        <v>408</v>
      </c>
      <c r="D4" s="303">
        <v>0</v>
      </c>
      <c r="E4" s="303">
        <v>1493533</v>
      </c>
      <c r="F4" s="305">
        <v>0</v>
      </c>
    </row>
    <row r="5" spans="1:8" s="274" customFormat="1" ht="126">
      <c r="A5" s="302" t="s">
        <v>841</v>
      </c>
      <c r="B5" s="303">
        <v>698070</v>
      </c>
      <c r="C5" s="304" t="s">
        <v>408</v>
      </c>
      <c r="D5" s="303"/>
      <c r="E5" s="303">
        <v>698070</v>
      </c>
      <c r="F5" s="305">
        <f aca="true" t="shared" si="0" ref="F5:F10">B5-D5-E5</f>
        <v>0</v>
      </c>
      <c r="H5"/>
    </row>
    <row r="6" spans="1:8" s="274" customFormat="1" ht="63">
      <c r="A6" s="302" t="s">
        <v>422</v>
      </c>
      <c r="B6" s="303">
        <v>169530</v>
      </c>
      <c r="C6" s="304" t="s">
        <v>408</v>
      </c>
      <c r="D6" s="303"/>
      <c r="E6" s="303">
        <v>169530</v>
      </c>
      <c r="F6" s="305">
        <f t="shared" si="0"/>
        <v>0</v>
      </c>
      <c r="H6"/>
    </row>
    <row r="7" spans="1:8" s="274" customFormat="1" ht="15.75">
      <c r="A7" s="302" t="s">
        <v>411</v>
      </c>
      <c r="B7" s="303">
        <v>930000</v>
      </c>
      <c r="C7" s="304" t="s">
        <v>408</v>
      </c>
      <c r="D7" s="303"/>
      <c r="E7" s="303">
        <v>930000</v>
      </c>
      <c r="F7" s="305"/>
      <c r="H7"/>
    </row>
    <row r="8" spans="1:8" s="274" customFormat="1" ht="47.25">
      <c r="A8" s="302" t="s">
        <v>409</v>
      </c>
      <c r="B8" s="303">
        <v>244419400</v>
      </c>
      <c r="C8" s="304" t="s">
        <v>400</v>
      </c>
      <c r="D8" s="303">
        <v>635000</v>
      </c>
      <c r="E8" s="303">
        <v>55411017</v>
      </c>
      <c r="F8" s="305">
        <f t="shared" si="0"/>
        <v>188373383</v>
      </c>
      <c r="H8"/>
    </row>
    <row r="9" spans="1:8" s="274" customFormat="1" ht="60.75" thickBot="1">
      <c r="A9" s="306" t="s">
        <v>864</v>
      </c>
      <c r="B9" s="303">
        <v>801529</v>
      </c>
      <c r="C9" s="304" t="s">
        <v>408</v>
      </c>
      <c r="D9" s="303"/>
      <c r="E9" s="303">
        <v>801529</v>
      </c>
      <c r="F9" s="305">
        <f>B9-D9-E9</f>
        <v>0</v>
      </c>
      <c r="H9"/>
    </row>
    <row r="10" spans="1:6" s="274" customFormat="1" ht="63.75" thickBot="1">
      <c r="A10" s="302" t="s">
        <v>410</v>
      </c>
      <c r="B10" s="303">
        <v>80000000</v>
      </c>
      <c r="C10" s="304" t="s">
        <v>408</v>
      </c>
      <c r="D10" s="303">
        <v>295000</v>
      </c>
      <c r="E10" s="865">
        <v>78675886</v>
      </c>
      <c r="F10" s="305">
        <f t="shared" si="0"/>
        <v>1029114</v>
      </c>
    </row>
    <row r="11" spans="1:6" s="274" customFormat="1" ht="47.25">
      <c r="A11" s="307" t="s">
        <v>423</v>
      </c>
      <c r="B11" s="308">
        <v>4327400</v>
      </c>
      <c r="C11" s="309"/>
      <c r="D11" s="308"/>
      <c r="E11" s="308">
        <v>4327400</v>
      </c>
      <c r="F11" s="310"/>
    </row>
    <row r="12" spans="1:6" s="315" customFormat="1" ht="18" customHeight="1" thickBot="1">
      <c r="A12" s="311" t="s">
        <v>48</v>
      </c>
      <c r="B12" s="312">
        <f>SUM(B4:B11)</f>
        <v>332839462</v>
      </c>
      <c r="C12" s="313"/>
      <c r="D12" s="312">
        <f>SUM(D4:D10)</f>
        <v>930000</v>
      </c>
      <c r="E12" s="312">
        <f>SUM(E4:E11)</f>
        <v>142506965</v>
      </c>
      <c r="F12" s="314">
        <f>SUM(F4:F10)</f>
        <v>189402497</v>
      </c>
    </row>
  </sheetData>
  <sheetProtection/>
  <mergeCells count="1">
    <mergeCell ref="A1:E1"/>
  </mergeCells>
  <conditionalFormatting sqref="E10">
    <cfRule type="cellIs" priority="1" dxfId="17" operator="equal" stopIfTrue="1">
      <formula>0</formula>
    </cfRule>
  </conditionalFormatting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6" r:id="rId1"/>
  <headerFooter alignWithMargins="0">
    <oddHeader>&amp;R&amp;"Times New Roman CE,Félkövér dőlt"&amp;11 6. melléklet  a 4/2020. (VII.10.) 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F9"/>
  <sheetViews>
    <sheetView view="pageLayout" workbookViewId="0" topLeftCell="A1">
      <selection activeCell="C17" sqref="C17"/>
    </sheetView>
  </sheetViews>
  <sheetFormatPr defaultColWidth="9.00390625" defaultRowHeight="12.75"/>
  <cols>
    <col min="1" max="1" width="60.625" style="282" customWidth="1"/>
    <col min="2" max="2" width="16.50390625" style="281" bestFit="1" customWidth="1"/>
    <col min="3" max="3" width="16.375" style="281" customWidth="1"/>
    <col min="4" max="4" width="18.00390625" style="281" customWidth="1"/>
    <col min="5" max="5" width="16.625" style="281" customWidth="1"/>
    <col min="6" max="6" width="18.875" style="281" customWidth="1"/>
    <col min="7" max="8" width="12.875" style="281" customWidth="1"/>
    <col min="9" max="9" width="13.875" style="281" customWidth="1"/>
    <col min="10" max="16384" width="9.375" style="281" customWidth="1"/>
  </cols>
  <sheetData>
    <row r="1" spans="1:6" s="274" customFormat="1" ht="15.75">
      <c r="A1" s="981" t="s">
        <v>0</v>
      </c>
      <c r="B1" s="981"/>
      <c r="C1" s="981"/>
      <c r="D1" s="981"/>
      <c r="E1" s="981"/>
      <c r="F1" s="981"/>
    </row>
    <row r="2" spans="1:6" s="274" customFormat="1" ht="16.5" thickBot="1">
      <c r="A2" s="316"/>
      <c r="F2" s="295" t="s">
        <v>371</v>
      </c>
    </row>
    <row r="3" spans="1:6" s="277" customFormat="1" ht="63.75" thickBot="1">
      <c r="A3" s="296" t="s">
        <v>52</v>
      </c>
      <c r="B3" s="297" t="s">
        <v>50</v>
      </c>
      <c r="C3" s="297" t="s">
        <v>51</v>
      </c>
      <c r="D3" s="297" t="s">
        <v>412</v>
      </c>
      <c r="E3" s="297" t="s">
        <v>443</v>
      </c>
      <c r="F3" s="298" t="s">
        <v>413</v>
      </c>
    </row>
    <row r="4" spans="1:6" s="274" customFormat="1" ht="16.5" thickBot="1">
      <c r="A4" s="317">
        <v>1</v>
      </c>
      <c r="B4" s="318">
        <v>2</v>
      </c>
      <c r="C4" s="318">
        <v>3</v>
      </c>
      <c r="D4" s="318">
        <v>4</v>
      </c>
      <c r="E4" s="318">
        <v>5</v>
      </c>
      <c r="F4" s="319">
        <v>6</v>
      </c>
    </row>
    <row r="5" spans="1:6" s="274" customFormat="1" ht="31.5">
      <c r="A5" s="320" t="s">
        <v>401</v>
      </c>
      <c r="B5" s="303">
        <v>23276785</v>
      </c>
      <c r="C5" s="304" t="s">
        <v>400</v>
      </c>
      <c r="D5" s="303">
        <v>15276785</v>
      </c>
      <c r="E5" s="303">
        <v>8000000</v>
      </c>
      <c r="F5" s="321">
        <v>0</v>
      </c>
    </row>
    <row r="6" spans="1:6" s="274" customFormat="1" ht="31.5">
      <c r="A6" s="320" t="s">
        <v>424</v>
      </c>
      <c r="B6" s="303">
        <v>20000000</v>
      </c>
      <c r="C6" s="304" t="s">
        <v>408</v>
      </c>
      <c r="D6" s="303">
        <v>0</v>
      </c>
      <c r="E6" s="303">
        <v>20000000</v>
      </c>
      <c r="F6" s="321">
        <f>B6-D6-E6</f>
        <v>0</v>
      </c>
    </row>
    <row r="7" spans="1:6" s="274" customFormat="1" ht="15.75">
      <c r="A7" s="320" t="s">
        <v>414</v>
      </c>
      <c r="B7" s="303">
        <v>2000000</v>
      </c>
      <c r="C7" s="304" t="s">
        <v>408</v>
      </c>
      <c r="D7" s="303">
        <v>0</v>
      </c>
      <c r="E7" s="303">
        <v>2000000</v>
      </c>
      <c r="F7" s="321">
        <f>B7-D7-E7</f>
        <v>0</v>
      </c>
    </row>
    <row r="8" spans="1:6" s="274" customFormat="1" ht="32.25" thickBot="1">
      <c r="A8" s="302" t="s">
        <v>425</v>
      </c>
      <c r="B8" s="308">
        <v>168423360</v>
      </c>
      <c r="C8" s="309"/>
      <c r="D8" s="308"/>
      <c r="E8" s="308">
        <v>48356047</v>
      </c>
      <c r="F8" s="322"/>
    </row>
    <row r="9" spans="1:6" s="315" customFormat="1" ht="16.5" thickBot="1">
      <c r="A9" s="323" t="s">
        <v>48</v>
      </c>
      <c r="B9" s="324">
        <f>SUM(B5:B8)</f>
        <v>213700145</v>
      </c>
      <c r="C9" s="325"/>
      <c r="D9" s="324">
        <f>SUM(D5:D7)</f>
        <v>15276785</v>
      </c>
      <c r="E9" s="324">
        <f>SUM(E5:E8)</f>
        <v>78356047</v>
      </c>
      <c r="F9" s="326">
        <f>SUM(F5:F7)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>&amp;R&amp;"Times New Roman CE,Félkövér dőlt"&amp;12 7. melléklet  a 4/2020. (VII.10.) 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F9"/>
  <sheetViews>
    <sheetView view="pageLayout" workbookViewId="0" topLeftCell="A1">
      <selection activeCell="E7" sqref="E7"/>
    </sheetView>
  </sheetViews>
  <sheetFormatPr defaultColWidth="9.00390625" defaultRowHeight="12.75"/>
  <cols>
    <col min="1" max="1" width="60.625" style="282" customWidth="1"/>
    <col min="2" max="2" width="16.50390625" style="281" bestFit="1" customWidth="1"/>
    <col min="3" max="3" width="16.375" style="281" customWidth="1"/>
    <col min="4" max="4" width="18.00390625" style="281" customWidth="1"/>
    <col min="5" max="5" width="16.625" style="281" customWidth="1"/>
    <col min="6" max="6" width="18.875" style="281" customWidth="1"/>
    <col min="7" max="8" width="12.875" style="281" customWidth="1"/>
    <col min="9" max="9" width="13.875" style="281" customWidth="1"/>
    <col min="10" max="16384" width="9.375" style="281" customWidth="1"/>
  </cols>
  <sheetData>
    <row r="1" spans="1:6" s="274" customFormat="1" ht="15.75">
      <c r="A1" s="981" t="s">
        <v>867</v>
      </c>
      <c r="B1" s="981"/>
      <c r="C1" s="315"/>
      <c r="D1" s="315"/>
      <c r="E1" s="315"/>
      <c r="F1" s="315"/>
    </row>
    <row r="2" spans="1:2" s="274" customFormat="1" ht="16.5" thickBot="1">
      <c r="A2" s="316"/>
      <c r="B2" s="295" t="s">
        <v>371</v>
      </c>
    </row>
    <row r="3" spans="1:2" s="277" customFormat="1" ht="16.5" thickBot="1">
      <c r="A3" s="296" t="s">
        <v>865</v>
      </c>
      <c r="B3" s="298" t="s">
        <v>866</v>
      </c>
    </row>
    <row r="4" spans="1:2" s="274" customFormat="1" ht="16.5" thickBot="1">
      <c r="A4" s="317">
        <v>1</v>
      </c>
      <c r="B4" s="319">
        <v>2</v>
      </c>
    </row>
    <row r="5" spans="1:2" s="274" customFormat="1" ht="15.75">
      <c r="A5" s="320"/>
      <c r="B5" s="321"/>
    </row>
    <row r="6" spans="1:2" s="274" customFormat="1" ht="15.75">
      <c r="A6" s="320"/>
      <c r="B6" s="321"/>
    </row>
    <row r="7" spans="1:2" s="274" customFormat="1" ht="15.75">
      <c r="A7" s="320"/>
      <c r="B7" s="321"/>
    </row>
    <row r="8" spans="1:2" s="274" customFormat="1" ht="16.5" thickBot="1">
      <c r="A8" s="302"/>
      <c r="B8" s="322"/>
    </row>
    <row r="9" spans="1:2" s="315" customFormat="1" ht="16.5" thickBot="1">
      <c r="A9" s="323" t="s">
        <v>48</v>
      </c>
      <c r="B9" s="326"/>
    </row>
  </sheetData>
  <sheetProtection/>
  <mergeCells count="1">
    <mergeCell ref="A1:B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>&amp;R&amp;"Times New Roman CE,Félkövér dőlt"&amp;12 7.1 melléklet  a 4/2020. (VII.10.) 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G342"/>
  <sheetViews>
    <sheetView view="pageLayout" workbookViewId="0" topLeftCell="A1">
      <selection activeCell="F14" sqref="F14"/>
    </sheetView>
  </sheetViews>
  <sheetFormatPr defaultColWidth="9.00390625" defaultRowHeight="12.75"/>
  <cols>
    <col min="1" max="1" width="38.625" style="2" customWidth="1"/>
    <col min="2" max="2" width="14.625" style="2" bestFit="1" customWidth="1"/>
    <col min="3" max="3" width="13.875" style="2" customWidth="1"/>
    <col min="4" max="4" width="12.00390625" style="2" customWidth="1"/>
    <col min="5" max="5" width="14.625" style="2" bestFit="1" customWidth="1"/>
    <col min="6" max="16384" width="9.375" style="2" customWidth="1"/>
  </cols>
  <sheetData>
    <row r="1" spans="1:5" ht="12.75">
      <c r="A1" s="9"/>
      <c r="B1" s="9"/>
      <c r="C1" s="9"/>
      <c r="D1" s="9"/>
      <c r="E1" s="9"/>
    </row>
    <row r="2" spans="1:7" s="41" customFormat="1" ht="57" customHeight="1">
      <c r="A2" s="988" t="s">
        <v>438</v>
      </c>
      <c r="B2" s="988"/>
      <c r="C2" s="988"/>
      <c r="D2" s="988"/>
      <c r="E2" s="988"/>
      <c r="F2"/>
      <c r="G2"/>
    </row>
    <row r="3" spans="1:7" s="41" customFormat="1" ht="15" customHeight="1" thickBot="1">
      <c r="A3" s="363"/>
      <c r="B3" s="363"/>
      <c r="C3"/>
      <c r="D3"/>
      <c r="E3"/>
      <c r="F3"/>
      <c r="G3"/>
    </row>
    <row r="4" spans="1:7" s="41" customFormat="1" ht="15.75">
      <c r="A4" s="364" t="s">
        <v>104</v>
      </c>
      <c r="B4" s="997" t="s">
        <v>439</v>
      </c>
      <c r="C4" s="998"/>
      <c r="D4" s="998"/>
      <c r="E4" s="999"/>
      <c r="F4"/>
      <c r="G4"/>
    </row>
    <row r="5" spans="1:7" s="41" customFormat="1" ht="16.5" thickBot="1">
      <c r="A5" s="364"/>
      <c r="B5" s="1000"/>
      <c r="C5" s="1001"/>
      <c r="D5" s="1001"/>
      <c r="E5" s="1002"/>
      <c r="F5"/>
      <c r="G5"/>
    </row>
    <row r="6" spans="1:7" s="41" customFormat="1" ht="16.5" thickBot="1">
      <c r="A6" s="365"/>
      <c r="B6" s="363"/>
      <c r="C6"/>
      <c r="D6" t="s">
        <v>440</v>
      </c>
      <c r="E6"/>
      <c r="F6"/>
      <c r="G6"/>
    </row>
    <row r="7" spans="1:7" s="41" customFormat="1" ht="36.75" thickBot="1">
      <c r="A7" s="366" t="s">
        <v>97</v>
      </c>
      <c r="B7" s="866" t="s">
        <v>441</v>
      </c>
      <c r="C7" s="866" t="s">
        <v>442</v>
      </c>
      <c r="D7" s="866" t="s">
        <v>443</v>
      </c>
      <c r="E7"/>
      <c r="F7"/>
      <c r="G7"/>
    </row>
    <row r="8" spans="1:7" s="41" customFormat="1" ht="15.75">
      <c r="A8" s="367" t="s">
        <v>98</v>
      </c>
      <c r="B8" s="867"/>
      <c r="C8" s="867"/>
      <c r="D8" s="867"/>
      <c r="E8"/>
      <c r="F8"/>
      <c r="G8"/>
    </row>
    <row r="9" spans="1:7" s="41" customFormat="1" ht="15.75">
      <c r="A9" s="369" t="s">
        <v>108</v>
      </c>
      <c r="B9" s="868"/>
      <c r="C9" s="868"/>
      <c r="D9" s="868"/>
      <c r="E9"/>
      <c r="F9"/>
      <c r="G9"/>
    </row>
    <row r="10" spans="1:7" s="41" customFormat="1" ht="15.75">
      <c r="A10" s="370" t="s">
        <v>99</v>
      </c>
      <c r="B10" s="869"/>
      <c r="C10" s="869"/>
      <c r="D10" s="869"/>
      <c r="E10"/>
      <c r="F10"/>
      <c r="G10"/>
    </row>
    <row r="11" spans="1:7" s="41" customFormat="1" ht="15.75">
      <c r="A11" s="370" t="s">
        <v>110</v>
      </c>
      <c r="B11" s="869"/>
      <c r="C11" s="869"/>
      <c r="D11" s="869"/>
      <c r="E11"/>
      <c r="F11"/>
      <c r="G11"/>
    </row>
    <row r="12" spans="1:7" s="41" customFormat="1" ht="15.75">
      <c r="A12" s="370" t="s">
        <v>444</v>
      </c>
      <c r="B12" s="869"/>
      <c r="C12" s="869"/>
      <c r="D12" s="869"/>
      <c r="E12"/>
      <c r="F12"/>
      <c r="G12"/>
    </row>
    <row r="13" spans="1:7" s="41" customFormat="1" ht="15" customHeight="1" thickBot="1">
      <c r="A13" s="370" t="s">
        <v>445</v>
      </c>
      <c r="B13" s="869"/>
      <c r="C13" s="869"/>
      <c r="D13" s="869"/>
      <c r="E13"/>
      <c r="F13"/>
      <c r="G13"/>
    </row>
    <row r="14" spans="1:7" s="41" customFormat="1" ht="16.5" thickBot="1">
      <c r="A14" s="372" t="s">
        <v>103</v>
      </c>
      <c r="B14" s="870"/>
      <c r="C14" s="870"/>
      <c r="D14" s="870"/>
      <c r="E14"/>
      <c r="F14"/>
      <c r="G14"/>
    </row>
    <row r="15" spans="1:7" s="41" customFormat="1" ht="16.5" thickBot="1">
      <c r="A15" s="374"/>
      <c r="B15" s="374"/>
      <c r="C15" s="871"/>
      <c r="D15" s="871"/>
      <c r="E15"/>
      <c r="F15"/>
      <c r="G15"/>
    </row>
    <row r="16" spans="1:7" s="41" customFormat="1" ht="36.75" thickBot="1">
      <c r="A16" s="366" t="s">
        <v>102</v>
      </c>
      <c r="B16" s="866" t="s">
        <v>441</v>
      </c>
      <c r="C16" s="866" t="s">
        <v>442</v>
      </c>
      <c r="D16" s="866" t="s">
        <v>443</v>
      </c>
      <c r="E16"/>
      <c r="F16"/>
      <c r="G16"/>
    </row>
    <row r="17" spans="1:7" s="41" customFormat="1" ht="15.75">
      <c r="A17" s="367" t="s">
        <v>106</v>
      </c>
      <c r="B17" s="368"/>
      <c r="C17" s="368"/>
      <c r="D17" s="368"/>
      <c r="E17"/>
      <c r="F17"/>
      <c r="G17"/>
    </row>
    <row r="18" spans="1:7" s="41" customFormat="1" ht="15.75">
      <c r="A18" s="375" t="s">
        <v>446</v>
      </c>
      <c r="B18" s="371"/>
      <c r="C18" s="371"/>
      <c r="D18" s="371"/>
      <c r="E18"/>
      <c r="F18"/>
      <c r="G18"/>
    </row>
    <row r="19" spans="1:7" s="41" customFormat="1" ht="15.75">
      <c r="A19" s="370" t="s">
        <v>447</v>
      </c>
      <c r="B19" s="371"/>
      <c r="C19" s="371"/>
      <c r="D19" s="371"/>
      <c r="E19"/>
      <c r="F19"/>
      <c r="G19"/>
    </row>
    <row r="20" spans="1:7" s="41" customFormat="1" ht="16.5" thickBot="1">
      <c r="A20" s="370"/>
      <c r="B20" s="371"/>
      <c r="C20" s="371"/>
      <c r="D20" s="371"/>
      <c r="E20"/>
      <c r="F20"/>
      <c r="G20"/>
    </row>
    <row r="21" spans="1:7" s="41" customFormat="1" ht="16.5" thickBot="1">
      <c r="A21" s="372" t="s">
        <v>41</v>
      </c>
      <c r="B21" s="373"/>
      <c r="C21" s="373"/>
      <c r="D21" s="373"/>
      <c r="E21"/>
      <c r="F21"/>
      <c r="G21"/>
    </row>
    <row r="22" spans="1:7" s="41" customFormat="1" ht="15.75">
      <c r="A22" s="376"/>
      <c r="B22" s="377"/>
      <c r="C22" s="377"/>
      <c r="D22" s="377"/>
      <c r="E22"/>
      <c r="F22"/>
      <c r="G22"/>
    </row>
    <row r="23" spans="1:7" ht="13.5" thickBot="1">
      <c r="A23"/>
      <c r="B23"/>
      <c r="C23"/>
      <c r="D23"/>
      <c r="E23"/>
      <c r="F23"/>
      <c r="G23"/>
    </row>
    <row r="24" spans="1:7" ht="15.75">
      <c r="A24" s="364" t="s">
        <v>104</v>
      </c>
      <c r="B24" s="989" t="s">
        <v>449</v>
      </c>
      <c r="C24" s="990"/>
      <c r="D24" s="990"/>
      <c r="E24" s="991"/>
      <c r="F24" s="386"/>
      <c r="G24" s="378"/>
    </row>
    <row r="25" spans="1:7" ht="16.5" thickBot="1">
      <c r="A25" s="364"/>
      <c r="B25" s="992"/>
      <c r="C25" s="993"/>
      <c r="D25" s="993"/>
      <c r="E25" s="994"/>
      <c r="F25" s="386"/>
      <c r="G25" s="387"/>
    </row>
    <row r="26" spans="1:7" ht="15">
      <c r="A26"/>
      <c r="B26" s="995" t="s">
        <v>450</v>
      </c>
      <c r="C26" s="995"/>
      <c r="D26" s="995"/>
      <c r="E26"/>
      <c r="F26"/>
      <c r="G26"/>
    </row>
    <row r="27" spans="1:7" ht="15" thickBot="1">
      <c r="A27" s="365"/>
      <c r="B27" s="363"/>
      <c r="C27"/>
      <c r="D27" t="s">
        <v>440</v>
      </c>
      <c r="E27"/>
      <c r="F27"/>
      <c r="G27"/>
    </row>
    <row r="28" spans="1:7" ht="36.75" thickBot="1">
      <c r="A28" s="366" t="s">
        <v>97</v>
      </c>
      <c r="B28" s="379" t="s">
        <v>441</v>
      </c>
      <c r="C28" s="379" t="s">
        <v>442</v>
      </c>
      <c r="D28" s="379" t="s">
        <v>443</v>
      </c>
      <c r="E28"/>
      <c r="F28"/>
      <c r="G28"/>
    </row>
    <row r="29" spans="1:7" ht="12.75">
      <c r="A29" s="367" t="s">
        <v>98</v>
      </c>
      <c r="B29" s="380">
        <v>0</v>
      </c>
      <c r="C29" s="380"/>
      <c r="D29" s="380"/>
      <c r="E29"/>
      <c r="F29"/>
      <c r="G29"/>
    </row>
    <row r="30" spans="1:7" ht="12.75">
      <c r="A30" s="369" t="s">
        <v>108</v>
      </c>
      <c r="B30" s="381"/>
      <c r="C30" s="381"/>
      <c r="D30" s="381"/>
      <c r="E30"/>
      <c r="F30"/>
      <c r="G30"/>
    </row>
    <row r="31" spans="1:7" ht="12.75">
      <c r="A31" s="370" t="s">
        <v>99</v>
      </c>
      <c r="B31" s="382">
        <v>0</v>
      </c>
      <c r="C31" s="382">
        <v>0</v>
      </c>
      <c r="D31" s="382">
        <v>0</v>
      </c>
      <c r="E31"/>
      <c r="F31"/>
      <c r="G31"/>
    </row>
    <row r="32" spans="1:7" ht="12.75">
      <c r="A32" s="370" t="s">
        <v>110</v>
      </c>
      <c r="B32" s="382"/>
      <c r="C32" s="382"/>
      <c r="D32" s="382"/>
      <c r="E32"/>
      <c r="F32"/>
      <c r="G32"/>
    </row>
    <row r="33" spans="1:7" ht="12.75">
      <c r="A33" s="370" t="s">
        <v>100</v>
      </c>
      <c r="B33" s="382"/>
      <c r="C33" s="382"/>
      <c r="D33" s="382"/>
      <c r="E33"/>
      <c r="F33"/>
      <c r="G33"/>
    </row>
    <row r="34" spans="1:7" ht="12.75">
      <c r="A34" s="370" t="s">
        <v>101</v>
      </c>
      <c r="B34" s="382"/>
      <c r="C34" s="382"/>
      <c r="D34" s="382"/>
      <c r="E34"/>
      <c r="F34"/>
      <c r="G34"/>
    </row>
    <row r="35" spans="1:7" ht="13.5" thickBot="1">
      <c r="A35" s="383" t="s">
        <v>448</v>
      </c>
      <c r="B35" s="384">
        <v>405000000</v>
      </c>
      <c r="C35" s="384">
        <v>217103626</v>
      </c>
      <c r="D35" s="384">
        <v>217103626</v>
      </c>
      <c r="E35"/>
      <c r="F35"/>
      <c r="G35"/>
    </row>
    <row r="36" spans="1:7" ht="13.5" thickBot="1">
      <c r="A36" s="372" t="s">
        <v>103</v>
      </c>
      <c r="B36" s="385">
        <v>405000000</v>
      </c>
      <c r="C36" s="385">
        <v>217103626</v>
      </c>
      <c r="D36" s="385">
        <v>217103626</v>
      </c>
      <c r="E36"/>
      <c r="F36"/>
      <c r="G36"/>
    </row>
    <row r="37" spans="1:7" ht="12.75">
      <c r="A37" s="390"/>
      <c r="B37" s="391"/>
      <c r="C37" s="391"/>
      <c r="D37" s="391"/>
      <c r="E37"/>
      <c r="F37"/>
      <c r="G37"/>
    </row>
    <row r="38" spans="1:7" ht="15" thickBot="1">
      <c r="A38" s="374"/>
      <c r="B38" s="374"/>
      <c r="C38"/>
      <c r="D38"/>
      <c r="E38"/>
      <c r="F38"/>
      <c r="G38"/>
    </row>
    <row r="39" spans="1:7" ht="36.75" thickBot="1">
      <c r="A39" s="366" t="s">
        <v>102</v>
      </c>
      <c r="B39" s="379" t="s">
        <v>441</v>
      </c>
      <c r="C39" s="379" t="s">
        <v>442</v>
      </c>
      <c r="D39" s="379" t="s">
        <v>443</v>
      </c>
      <c r="E39"/>
      <c r="F39"/>
      <c r="G39"/>
    </row>
    <row r="40" spans="1:7" ht="12.75">
      <c r="A40" s="367" t="s">
        <v>106</v>
      </c>
      <c r="B40" s="380">
        <v>0</v>
      </c>
      <c r="C40" s="380"/>
      <c r="D40" s="380"/>
      <c r="E40"/>
      <c r="F40"/>
      <c r="G40"/>
    </row>
    <row r="41" spans="1:7" ht="12.75">
      <c r="A41" s="375" t="s">
        <v>107</v>
      </c>
      <c r="B41" s="382">
        <v>405000000</v>
      </c>
      <c r="C41" s="382">
        <v>132044004</v>
      </c>
      <c r="D41" s="382">
        <v>132044004</v>
      </c>
      <c r="E41"/>
      <c r="F41"/>
      <c r="G41"/>
    </row>
    <row r="42" spans="1:7" ht="13.5" thickBot="1">
      <c r="A42" s="375" t="s">
        <v>451</v>
      </c>
      <c r="B42" s="382"/>
      <c r="C42" s="382">
        <v>71997122</v>
      </c>
      <c r="D42" s="382">
        <v>71997122</v>
      </c>
      <c r="E42"/>
      <c r="F42"/>
      <c r="G42"/>
    </row>
    <row r="43" spans="1:7" ht="13.5" thickBot="1">
      <c r="A43" s="370" t="s">
        <v>447</v>
      </c>
      <c r="B43" s="382">
        <v>0</v>
      </c>
      <c r="C43" s="382">
        <v>13062500</v>
      </c>
      <c r="D43" s="382">
        <v>13062500</v>
      </c>
      <c r="E43" s="385">
        <f>SUM(E39:E42)</f>
        <v>0</v>
      </c>
      <c r="F43"/>
      <c r="G43"/>
    </row>
    <row r="44" spans="1:7" ht="13.5" thickBot="1">
      <c r="A44" s="372" t="s">
        <v>41</v>
      </c>
      <c r="B44" s="385">
        <f>SUM(B40:B43)</f>
        <v>405000000</v>
      </c>
      <c r="C44" s="385">
        <f>SUM(C40:C43)</f>
        <v>217103626</v>
      </c>
      <c r="D44" s="385">
        <f>SUM(D40:D43)</f>
        <v>217103626</v>
      </c>
      <c r="E44"/>
      <c r="F44"/>
      <c r="G44"/>
    </row>
    <row r="45" spans="1:7" ht="13.5" thickBot="1">
      <c r="A45"/>
      <c r="B45"/>
      <c r="C45"/>
      <c r="D45"/>
      <c r="E45"/>
      <c r="F45"/>
      <c r="G45"/>
    </row>
    <row r="46" spans="1:7" ht="12.75">
      <c r="A46" s="364" t="s">
        <v>104</v>
      </c>
      <c r="B46" s="982" t="s">
        <v>452</v>
      </c>
      <c r="C46" s="983"/>
      <c r="D46" s="983"/>
      <c r="E46" s="984"/>
      <c r="F46" s="388"/>
      <c r="G46"/>
    </row>
    <row r="47" spans="1:7" ht="13.5" thickBot="1">
      <c r="A47"/>
      <c r="B47" s="985"/>
      <c r="C47" s="986"/>
      <c r="D47" s="986"/>
      <c r="E47" s="987"/>
      <c r="F47" s="388"/>
      <c r="G47"/>
    </row>
    <row r="48" spans="1:7" ht="12.75">
      <c r="A48"/>
      <c r="B48" s="996" t="s">
        <v>453</v>
      </c>
      <c r="C48" s="996"/>
      <c r="D48" s="996"/>
      <c r="E48" s="389"/>
      <c r="F48" s="388"/>
      <c r="G48"/>
    </row>
    <row r="49" spans="1:7" ht="15" thickBot="1">
      <c r="A49" s="365"/>
      <c r="B49" s="363"/>
      <c r="C49"/>
      <c r="D49" t="s">
        <v>440</v>
      </c>
      <c r="E49"/>
      <c r="F49"/>
      <c r="G49"/>
    </row>
    <row r="50" spans="1:7" ht="36.75" thickBot="1">
      <c r="A50" s="366" t="s">
        <v>97</v>
      </c>
      <c r="B50" s="379" t="s">
        <v>441</v>
      </c>
      <c r="C50" s="379" t="s">
        <v>442</v>
      </c>
      <c r="D50" s="379" t="s">
        <v>443</v>
      </c>
      <c r="E50"/>
      <c r="F50"/>
      <c r="G50"/>
    </row>
    <row r="51" spans="1:7" ht="12.75">
      <c r="A51" s="367" t="s">
        <v>98</v>
      </c>
      <c r="B51" s="380">
        <v>0</v>
      </c>
      <c r="C51" s="380"/>
      <c r="D51" s="380"/>
      <c r="E51"/>
      <c r="F51"/>
      <c r="G51"/>
    </row>
    <row r="52" spans="1:7" ht="12.75">
      <c r="A52" s="369" t="s">
        <v>108</v>
      </c>
      <c r="B52" s="381"/>
      <c r="C52" s="381"/>
      <c r="D52" s="381"/>
      <c r="E52"/>
      <c r="F52"/>
      <c r="G52"/>
    </row>
    <row r="53" spans="1:7" ht="12.75">
      <c r="A53" s="370" t="s">
        <v>99</v>
      </c>
      <c r="B53" s="382">
        <v>0</v>
      </c>
      <c r="C53" s="382">
        <v>0</v>
      </c>
      <c r="D53" s="382">
        <v>0</v>
      </c>
      <c r="E53"/>
      <c r="F53"/>
      <c r="G53"/>
    </row>
    <row r="54" spans="1:7" ht="12.75">
      <c r="A54" s="370" t="s">
        <v>110</v>
      </c>
      <c r="B54" s="382"/>
      <c r="C54" s="382"/>
      <c r="D54" s="382"/>
      <c r="E54"/>
      <c r="F54"/>
      <c r="G54"/>
    </row>
    <row r="55" spans="1:7" ht="12.75">
      <c r="A55" s="370" t="s">
        <v>100</v>
      </c>
      <c r="B55" s="382"/>
      <c r="C55" s="382"/>
      <c r="D55" s="382"/>
      <c r="E55"/>
      <c r="F55"/>
      <c r="G55"/>
    </row>
    <row r="56" spans="1:7" ht="12.75">
      <c r="A56" s="370" t="s">
        <v>101</v>
      </c>
      <c r="B56" s="382"/>
      <c r="C56" s="382"/>
      <c r="D56" s="382"/>
      <c r="E56"/>
      <c r="F56"/>
      <c r="G56"/>
    </row>
    <row r="57" spans="1:7" ht="13.5" thickBot="1">
      <c r="A57" s="383" t="s">
        <v>448</v>
      </c>
      <c r="B57" s="384">
        <v>80000000</v>
      </c>
      <c r="C57" s="384">
        <v>80000000</v>
      </c>
      <c r="D57" s="384">
        <v>78675886</v>
      </c>
      <c r="E57"/>
      <c r="F57"/>
      <c r="G57"/>
    </row>
    <row r="58" spans="1:7" ht="13.5" thickBot="1">
      <c r="A58" s="372" t="s">
        <v>103</v>
      </c>
      <c r="B58" s="385">
        <v>80000000</v>
      </c>
      <c r="C58" s="385">
        <v>80000000</v>
      </c>
      <c r="D58" s="385">
        <v>78675886</v>
      </c>
      <c r="E58"/>
      <c r="F58"/>
      <c r="G58"/>
    </row>
    <row r="59" spans="1:7" ht="15" thickBot="1">
      <c r="A59" s="374"/>
      <c r="B59" s="374"/>
      <c r="C59"/>
      <c r="D59"/>
      <c r="E59"/>
      <c r="F59"/>
      <c r="G59"/>
    </row>
    <row r="60" spans="1:7" ht="36.75" thickBot="1">
      <c r="A60" s="366" t="s">
        <v>102</v>
      </c>
      <c r="B60" s="379" t="s">
        <v>441</v>
      </c>
      <c r="C60" s="379" t="s">
        <v>442</v>
      </c>
      <c r="D60" s="379" t="s">
        <v>443</v>
      </c>
      <c r="E60"/>
      <c r="F60"/>
      <c r="G60"/>
    </row>
    <row r="61" spans="1:7" ht="12.75">
      <c r="A61" s="367" t="s">
        <v>106</v>
      </c>
      <c r="B61" s="380">
        <v>0</v>
      </c>
      <c r="C61" s="380"/>
      <c r="D61" s="380"/>
      <c r="E61"/>
      <c r="F61"/>
      <c r="G61"/>
    </row>
    <row r="62" spans="1:7" ht="12.75">
      <c r="A62" s="375" t="s">
        <v>107</v>
      </c>
      <c r="B62" s="382">
        <v>0</v>
      </c>
      <c r="C62" s="382">
        <v>36705600</v>
      </c>
      <c r="D62" s="382">
        <v>36705600</v>
      </c>
      <c r="E62"/>
      <c r="F62"/>
      <c r="G62"/>
    </row>
    <row r="63" spans="1:7" ht="12.75">
      <c r="A63" s="375" t="s">
        <v>454</v>
      </c>
      <c r="B63" s="382"/>
      <c r="C63" s="382">
        <v>15483150</v>
      </c>
      <c r="D63" s="382">
        <v>15483150</v>
      </c>
      <c r="E63"/>
      <c r="F63"/>
      <c r="G63"/>
    </row>
    <row r="64" spans="1:7" ht="12.75">
      <c r="A64" s="375" t="s">
        <v>451</v>
      </c>
      <c r="B64" s="382"/>
      <c r="C64" s="382">
        <v>22938000</v>
      </c>
      <c r="D64" s="382">
        <v>22938000</v>
      </c>
      <c r="E64"/>
      <c r="F64"/>
      <c r="G64"/>
    </row>
    <row r="65" spans="1:7" ht="13.5" thickBot="1">
      <c r="A65" s="370" t="s">
        <v>447</v>
      </c>
      <c r="B65" s="382">
        <v>0</v>
      </c>
      <c r="C65" s="382">
        <v>3549136</v>
      </c>
      <c r="D65" s="382">
        <v>3549136</v>
      </c>
      <c r="E65"/>
      <c r="F65"/>
      <c r="G65"/>
    </row>
    <row r="66" spans="1:7" ht="13.5" thickBot="1">
      <c r="A66" s="372" t="s">
        <v>41</v>
      </c>
      <c r="B66" s="385">
        <f>SUM(B61:B65)</f>
        <v>0</v>
      </c>
      <c r="C66" s="385">
        <f>SUM(C61:C65)</f>
        <v>78675886</v>
      </c>
      <c r="D66" s="385">
        <f>SUM(D61:D65)</f>
        <v>78675886</v>
      </c>
      <c r="E66"/>
      <c r="F66"/>
      <c r="G66"/>
    </row>
    <row r="67" spans="1:7" ht="12.75">
      <c r="A67"/>
      <c r="B67"/>
      <c r="C67"/>
      <c r="D67"/>
      <c r="E67"/>
      <c r="F67"/>
      <c r="G67"/>
    </row>
    <row r="68" spans="1:7" ht="13.5" thickBot="1">
      <c r="A68"/>
      <c r="B68"/>
      <c r="C68"/>
      <c r="D68"/>
      <c r="E68"/>
      <c r="F68"/>
      <c r="G68"/>
    </row>
    <row r="69" spans="1:7" ht="12.75">
      <c r="A69" s="364" t="s">
        <v>104</v>
      </c>
      <c r="B69" s="982" t="s">
        <v>455</v>
      </c>
      <c r="C69" s="983"/>
      <c r="D69" s="983"/>
      <c r="E69" s="984"/>
      <c r="F69"/>
      <c r="G69"/>
    </row>
    <row r="70" spans="1:7" ht="13.5" thickBot="1">
      <c r="A70"/>
      <c r="B70" s="985"/>
      <c r="C70" s="986"/>
      <c r="D70" s="986"/>
      <c r="E70" s="987"/>
      <c r="F70"/>
      <c r="G70"/>
    </row>
    <row r="71" spans="1:7" ht="12.75">
      <c r="A71"/>
      <c r="B71" s="996" t="s">
        <v>456</v>
      </c>
      <c r="C71" s="996"/>
      <c r="D71" s="996"/>
      <c r="E71" s="996"/>
      <c r="F71"/>
      <c r="G71"/>
    </row>
    <row r="72" spans="1:7" ht="15" thickBot="1">
      <c r="A72" s="365"/>
      <c r="B72" s="363"/>
      <c r="C72"/>
      <c r="D72" t="s">
        <v>440</v>
      </c>
      <c r="E72"/>
      <c r="F72"/>
      <c r="G72"/>
    </row>
    <row r="73" spans="1:7" ht="36.75" thickBot="1">
      <c r="A73" s="366" t="s">
        <v>97</v>
      </c>
      <c r="B73" s="379" t="s">
        <v>441</v>
      </c>
      <c r="C73" s="379" t="s">
        <v>442</v>
      </c>
      <c r="D73" s="379" t="s">
        <v>443</v>
      </c>
      <c r="E73"/>
      <c r="F73"/>
      <c r="G73"/>
    </row>
    <row r="74" spans="1:7" ht="12.75">
      <c r="A74" s="367" t="s">
        <v>98</v>
      </c>
      <c r="B74" s="380">
        <v>0</v>
      </c>
      <c r="C74" s="380"/>
      <c r="D74" s="380"/>
      <c r="E74"/>
      <c r="F74"/>
      <c r="G74"/>
    </row>
    <row r="75" spans="1:7" ht="12.75">
      <c r="A75" s="369" t="s">
        <v>108</v>
      </c>
      <c r="B75" s="381"/>
      <c r="C75" s="381"/>
      <c r="D75" s="381"/>
      <c r="E75"/>
      <c r="F75"/>
      <c r="G75"/>
    </row>
    <row r="76" spans="1:7" ht="12.75">
      <c r="A76" s="370" t="s">
        <v>99</v>
      </c>
      <c r="B76" s="382">
        <v>0</v>
      </c>
      <c r="C76" s="382">
        <v>137332800</v>
      </c>
      <c r="D76" s="382">
        <v>137332800</v>
      </c>
      <c r="E76"/>
      <c r="F76"/>
      <c r="G76"/>
    </row>
    <row r="77" spans="1:7" ht="12.75">
      <c r="A77" s="370" t="s">
        <v>110</v>
      </c>
      <c r="B77" s="382"/>
      <c r="C77" s="382"/>
      <c r="D77" s="382"/>
      <c r="E77"/>
      <c r="F77"/>
      <c r="G77"/>
    </row>
    <row r="78" spans="1:7" ht="12.75">
      <c r="A78" s="370" t="s">
        <v>100</v>
      </c>
      <c r="B78" s="382"/>
      <c r="C78" s="382"/>
      <c r="D78" s="382"/>
      <c r="E78"/>
      <c r="F78"/>
      <c r="G78"/>
    </row>
    <row r="79" spans="1:7" ht="12.75">
      <c r="A79" s="370" t="s">
        <v>101</v>
      </c>
      <c r="B79" s="382"/>
      <c r="C79" s="382"/>
      <c r="D79" s="382"/>
      <c r="E79"/>
      <c r="F79"/>
      <c r="G79"/>
    </row>
    <row r="80" spans="1:7" ht="13.5" thickBot="1">
      <c r="A80" s="383" t="s">
        <v>448</v>
      </c>
      <c r="B80" s="384"/>
      <c r="C80" s="384"/>
      <c r="D80" s="384"/>
      <c r="E80"/>
      <c r="F80"/>
      <c r="G80"/>
    </row>
    <row r="81" spans="1:7" ht="13.5" thickBot="1">
      <c r="A81" s="372" t="s">
        <v>103</v>
      </c>
      <c r="B81" s="385">
        <v>0</v>
      </c>
      <c r="C81" s="385">
        <f>SUM(C74:C79)</f>
        <v>137332800</v>
      </c>
      <c r="D81" s="385">
        <f>SUM(D74:D79)</f>
        <v>137332800</v>
      </c>
      <c r="E81"/>
      <c r="F81"/>
      <c r="G81"/>
    </row>
    <row r="82" spans="1:7" ht="15" thickBot="1">
      <c r="A82" s="374"/>
      <c r="B82" s="374"/>
      <c r="C82"/>
      <c r="D82"/>
      <c r="E82"/>
      <c r="F82"/>
      <c r="G82"/>
    </row>
    <row r="83" spans="1:7" ht="36.75" thickBot="1">
      <c r="A83" s="366" t="s">
        <v>102</v>
      </c>
      <c r="B83" s="379" t="s">
        <v>441</v>
      </c>
      <c r="C83" s="379" t="s">
        <v>442</v>
      </c>
      <c r="D83" s="379" t="s">
        <v>443</v>
      </c>
      <c r="E83"/>
      <c r="F83"/>
      <c r="G83"/>
    </row>
    <row r="84" spans="1:7" ht="12.75">
      <c r="A84" s="367" t="s">
        <v>106</v>
      </c>
      <c r="B84" s="380">
        <v>0</v>
      </c>
      <c r="C84" s="380"/>
      <c r="D84" s="380"/>
      <c r="E84"/>
      <c r="F84"/>
      <c r="G84"/>
    </row>
    <row r="85" spans="1:7" ht="12.75">
      <c r="A85" s="375" t="s">
        <v>107</v>
      </c>
      <c r="B85" s="382">
        <v>0</v>
      </c>
      <c r="C85" s="382">
        <v>3761000</v>
      </c>
      <c r="D85" s="382">
        <v>3761000</v>
      </c>
      <c r="E85"/>
      <c r="F85"/>
      <c r="G85"/>
    </row>
    <row r="86" spans="1:7" ht="12.75">
      <c r="A86" s="375" t="s">
        <v>451</v>
      </c>
      <c r="B86" s="382"/>
      <c r="C86" s="382"/>
      <c r="D86" s="382"/>
      <c r="E86"/>
      <c r="F86"/>
      <c r="G86"/>
    </row>
    <row r="87" spans="1:7" ht="13.5" thickBot="1">
      <c r="A87" s="370" t="s">
        <v>447</v>
      </c>
      <c r="B87" s="382">
        <v>0</v>
      </c>
      <c r="C87" s="382">
        <v>5142310</v>
      </c>
      <c r="D87" s="382">
        <v>5142310</v>
      </c>
      <c r="E87"/>
      <c r="F87"/>
      <c r="G87"/>
    </row>
    <row r="88" spans="1:7" ht="13.5" thickBot="1">
      <c r="A88" s="372" t="s">
        <v>41</v>
      </c>
      <c r="B88" s="385">
        <f>SUM(B84:B87)</f>
        <v>0</v>
      </c>
      <c r="C88" s="385">
        <f>SUM(C84:C87)</f>
        <v>8903310</v>
      </c>
      <c r="D88" s="385">
        <f>SUM(D84:D87)</f>
        <v>8903310</v>
      </c>
      <c r="E88"/>
      <c r="F88"/>
      <c r="G88"/>
    </row>
    <row r="89" spans="1:7" ht="12.75">
      <c r="A89"/>
      <c r="B89"/>
      <c r="C89"/>
      <c r="D89"/>
      <c r="E89"/>
      <c r="F89"/>
      <c r="G89"/>
    </row>
    <row r="90" spans="1:7" ht="12.75">
      <c r="A90"/>
      <c r="B90"/>
      <c r="C90"/>
      <c r="D90"/>
      <c r="E90"/>
      <c r="F90"/>
      <c r="G90"/>
    </row>
    <row r="91" spans="1:7" ht="12.75">
      <c r="A91"/>
      <c r="B91"/>
      <c r="C91"/>
      <c r="D91"/>
      <c r="E91"/>
      <c r="F91"/>
      <c r="G91"/>
    </row>
    <row r="92" spans="1:7" ht="13.5" thickBot="1">
      <c r="A92"/>
      <c r="B92"/>
      <c r="C92"/>
      <c r="D92"/>
      <c r="E92"/>
      <c r="F92"/>
      <c r="G92"/>
    </row>
    <row r="93" spans="1:7" ht="12.75">
      <c r="A93" s="364" t="s">
        <v>104</v>
      </c>
      <c r="B93" s="982" t="s">
        <v>457</v>
      </c>
      <c r="C93" s="983"/>
      <c r="D93" s="983"/>
      <c r="E93" s="984"/>
      <c r="F93"/>
      <c r="G93"/>
    </row>
    <row r="94" spans="1:7" ht="13.5" thickBot="1">
      <c r="A94"/>
      <c r="B94" s="985"/>
      <c r="C94" s="986"/>
      <c r="D94" s="986"/>
      <c r="E94" s="987"/>
      <c r="F94"/>
      <c r="G94"/>
    </row>
    <row r="95" spans="1:7" ht="15" thickBot="1">
      <c r="A95" s="365"/>
      <c r="B95" s="363"/>
      <c r="C95"/>
      <c r="D95" t="s">
        <v>440</v>
      </c>
      <c r="E95"/>
      <c r="F95"/>
      <c r="G95"/>
    </row>
    <row r="96" spans="1:7" ht="36.75" thickBot="1">
      <c r="A96" s="366" t="s">
        <v>97</v>
      </c>
      <c r="B96" s="379" t="s">
        <v>441</v>
      </c>
      <c r="C96" s="379" t="s">
        <v>442</v>
      </c>
      <c r="D96" s="379" t="s">
        <v>443</v>
      </c>
      <c r="E96"/>
      <c r="F96"/>
      <c r="G96"/>
    </row>
    <row r="97" spans="1:7" ht="12.75">
      <c r="A97" s="367" t="s">
        <v>98</v>
      </c>
      <c r="B97" s="380">
        <v>0</v>
      </c>
      <c r="C97" s="380">
        <v>3111500</v>
      </c>
      <c r="D97" s="380">
        <v>3111500</v>
      </c>
      <c r="E97"/>
      <c r="F97"/>
      <c r="G97"/>
    </row>
    <row r="98" spans="1:7" ht="12.75">
      <c r="A98" s="369" t="s">
        <v>108</v>
      </c>
      <c r="B98" s="381"/>
      <c r="C98" s="381"/>
      <c r="D98" s="381"/>
      <c r="E98"/>
      <c r="F98"/>
      <c r="G98"/>
    </row>
    <row r="99" spans="1:7" ht="12.75">
      <c r="A99" s="370" t="s">
        <v>99</v>
      </c>
      <c r="B99" s="382">
        <v>0</v>
      </c>
      <c r="C99" s="382">
        <v>0</v>
      </c>
      <c r="D99" s="382">
        <v>0</v>
      </c>
      <c r="E99"/>
      <c r="F99"/>
      <c r="G99"/>
    </row>
    <row r="100" spans="1:7" ht="12.75">
      <c r="A100" s="370" t="s">
        <v>110</v>
      </c>
      <c r="B100" s="382"/>
      <c r="C100" s="382"/>
      <c r="D100" s="382"/>
      <c r="E100"/>
      <c r="F100"/>
      <c r="G100"/>
    </row>
    <row r="101" spans="1:7" ht="12.75">
      <c r="A101" s="370" t="s">
        <v>100</v>
      </c>
      <c r="B101" s="382"/>
      <c r="C101" s="382"/>
      <c r="D101" s="382"/>
      <c r="E101"/>
      <c r="F101"/>
      <c r="G101"/>
    </row>
    <row r="102" spans="1:7" ht="12.75">
      <c r="A102" s="370" t="s">
        <v>101</v>
      </c>
      <c r="B102" s="382"/>
      <c r="C102" s="382"/>
      <c r="D102" s="382"/>
      <c r="E102"/>
      <c r="F102"/>
      <c r="G102"/>
    </row>
    <row r="103" spans="1:7" ht="13.5" thickBot="1">
      <c r="A103" s="383" t="s">
        <v>448</v>
      </c>
      <c r="B103" s="384"/>
      <c r="C103" s="384"/>
      <c r="D103" s="384"/>
      <c r="E103"/>
      <c r="F103"/>
      <c r="G103"/>
    </row>
    <row r="104" spans="1:7" ht="13.5" thickBot="1">
      <c r="A104" s="372" t="s">
        <v>103</v>
      </c>
      <c r="B104" s="385">
        <v>0</v>
      </c>
      <c r="C104" s="385">
        <f>SUM(C97:C102)</f>
        <v>3111500</v>
      </c>
      <c r="D104" s="385">
        <f>SUM(D97:D102)</f>
        <v>3111500</v>
      </c>
      <c r="E104"/>
      <c r="F104"/>
      <c r="G104"/>
    </row>
    <row r="105" spans="1:7" ht="15" thickBot="1">
      <c r="A105" s="374"/>
      <c r="B105" s="374"/>
      <c r="C105"/>
      <c r="D105"/>
      <c r="E105"/>
      <c r="F105"/>
      <c r="G105"/>
    </row>
    <row r="106" spans="1:7" ht="36.75" thickBot="1">
      <c r="A106" s="366" t="s">
        <v>102</v>
      </c>
      <c r="B106" s="379" t="s">
        <v>441</v>
      </c>
      <c r="C106" s="379" t="s">
        <v>442</v>
      </c>
      <c r="D106" s="379" t="s">
        <v>443</v>
      </c>
      <c r="E106"/>
      <c r="F106"/>
      <c r="G106"/>
    </row>
    <row r="107" spans="1:7" ht="12.75">
      <c r="A107" s="367" t="s">
        <v>106</v>
      </c>
      <c r="B107" s="380">
        <v>0</v>
      </c>
      <c r="C107" s="380"/>
      <c r="D107" s="380"/>
      <c r="E107"/>
      <c r="F107"/>
      <c r="G107"/>
    </row>
    <row r="108" spans="1:7" ht="12.75">
      <c r="A108" s="375" t="s">
        <v>107</v>
      </c>
      <c r="B108" s="382"/>
      <c r="C108" s="382"/>
      <c r="D108" s="382"/>
      <c r="E108"/>
      <c r="F108"/>
      <c r="G108"/>
    </row>
    <row r="109" spans="1:7" ht="12.75">
      <c r="A109" s="375" t="s">
        <v>451</v>
      </c>
      <c r="B109" s="382"/>
      <c r="C109" s="382"/>
      <c r="D109" s="382"/>
      <c r="E109"/>
      <c r="F109"/>
      <c r="G109"/>
    </row>
    <row r="110" spans="1:7" ht="13.5" thickBot="1">
      <c r="A110" s="370" t="s">
        <v>447</v>
      </c>
      <c r="B110" s="382"/>
      <c r="C110" s="382">
        <v>3111500</v>
      </c>
      <c r="D110" s="382">
        <v>3111500</v>
      </c>
      <c r="E110"/>
      <c r="F110"/>
      <c r="G110"/>
    </row>
    <row r="111" spans="1:7" ht="13.5" thickBot="1">
      <c r="A111" s="372" t="s">
        <v>41</v>
      </c>
      <c r="B111" s="385"/>
      <c r="C111" s="385">
        <f>SUM(C107:C110)</f>
        <v>3111500</v>
      </c>
      <c r="D111" s="385">
        <f>SUM(D107:D110)</f>
        <v>3111500</v>
      </c>
      <c r="E111"/>
      <c r="F111"/>
      <c r="G111"/>
    </row>
    <row r="112" spans="1:7" ht="12.75">
      <c r="A112"/>
      <c r="B112"/>
      <c r="C112"/>
      <c r="D112"/>
      <c r="E112"/>
      <c r="F112"/>
      <c r="G112"/>
    </row>
    <row r="113" spans="1:7" ht="12.75">
      <c r="A113"/>
      <c r="B113"/>
      <c r="C113"/>
      <c r="D113"/>
      <c r="E113"/>
      <c r="F113"/>
      <c r="G113"/>
    </row>
    <row r="114" spans="1:7" ht="12.75">
      <c r="A114"/>
      <c r="B114"/>
      <c r="C114"/>
      <c r="D114"/>
      <c r="E114"/>
      <c r="F114"/>
      <c r="G114"/>
    </row>
    <row r="115" spans="1:7" ht="12.75">
      <c r="A115"/>
      <c r="B115"/>
      <c r="C115"/>
      <c r="D115"/>
      <c r="E115"/>
      <c r="F115"/>
      <c r="G115"/>
    </row>
    <row r="116" spans="1:7" ht="12.75">
      <c r="A116"/>
      <c r="B116"/>
      <c r="C116"/>
      <c r="D116"/>
      <c r="E116"/>
      <c r="F116"/>
      <c r="G116"/>
    </row>
    <row r="117" spans="1:7" ht="12.75">
      <c r="A117"/>
      <c r="B117"/>
      <c r="C117"/>
      <c r="D117"/>
      <c r="E117"/>
      <c r="F117"/>
      <c r="G117"/>
    </row>
    <row r="118" spans="1:7" ht="12.75">
      <c r="A118"/>
      <c r="B118"/>
      <c r="C118"/>
      <c r="D118"/>
      <c r="E118"/>
      <c r="F118"/>
      <c r="G118"/>
    </row>
    <row r="119" spans="1:7" ht="12.75">
      <c r="A119"/>
      <c r="B119"/>
      <c r="C119"/>
      <c r="D119"/>
      <c r="E119"/>
      <c r="F119"/>
      <c r="G119"/>
    </row>
    <row r="120" spans="1:7" ht="12.75">
      <c r="A120"/>
      <c r="B120"/>
      <c r="C120"/>
      <c r="D120"/>
      <c r="E120"/>
      <c r="F120"/>
      <c r="G120"/>
    </row>
    <row r="121" spans="1:7" ht="12.75">
      <c r="A121"/>
      <c r="B121"/>
      <c r="C121"/>
      <c r="D121"/>
      <c r="E121"/>
      <c r="F121"/>
      <c r="G121"/>
    </row>
    <row r="122" spans="1:7" ht="12.75">
      <c r="A122"/>
      <c r="B122"/>
      <c r="C122"/>
      <c r="D122"/>
      <c r="E122"/>
      <c r="F122"/>
      <c r="G122"/>
    </row>
    <row r="123" spans="1:7" ht="12.75">
      <c r="A123"/>
      <c r="B123"/>
      <c r="C123"/>
      <c r="D123"/>
      <c r="E123"/>
      <c r="F123"/>
      <c r="G123"/>
    </row>
    <row r="124" spans="1:7" ht="12.75">
      <c r="A124"/>
      <c r="B124"/>
      <c r="C124"/>
      <c r="D124"/>
      <c r="E124"/>
      <c r="F124"/>
      <c r="G124"/>
    </row>
    <row r="125" spans="1:7" ht="12.75">
      <c r="A125"/>
      <c r="B125"/>
      <c r="C125"/>
      <c r="D125"/>
      <c r="E125"/>
      <c r="F125"/>
      <c r="G125"/>
    </row>
    <row r="126" spans="1:7" ht="12.75">
      <c r="A126"/>
      <c r="B126"/>
      <c r="C126"/>
      <c r="D126"/>
      <c r="E126"/>
      <c r="F126"/>
      <c r="G126"/>
    </row>
    <row r="127" spans="1:7" ht="12.75">
      <c r="A127"/>
      <c r="B127"/>
      <c r="C127"/>
      <c r="D127"/>
      <c r="E127"/>
      <c r="F127"/>
      <c r="G127"/>
    </row>
    <row r="128" spans="1:7" ht="12.75">
      <c r="A128"/>
      <c r="B128"/>
      <c r="C128"/>
      <c r="D128"/>
      <c r="E128"/>
      <c r="F128"/>
      <c r="G128"/>
    </row>
    <row r="129" spans="1:7" ht="12.75">
      <c r="A129"/>
      <c r="B129"/>
      <c r="C129"/>
      <c r="D129"/>
      <c r="E129"/>
      <c r="F129"/>
      <c r="G129"/>
    </row>
    <row r="130" spans="1:7" ht="12.75">
      <c r="A130"/>
      <c r="B130"/>
      <c r="C130"/>
      <c r="D130"/>
      <c r="E130"/>
      <c r="F130"/>
      <c r="G130"/>
    </row>
    <row r="131" spans="1:7" ht="12.75">
      <c r="A131"/>
      <c r="B131"/>
      <c r="C131"/>
      <c r="D131"/>
      <c r="E131"/>
      <c r="F131"/>
      <c r="G131"/>
    </row>
    <row r="132" spans="1:7" ht="12.75">
      <c r="A132"/>
      <c r="B132"/>
      <c r="C132"/>
      <c r="D132"/>
      <c r="E132"/>
      <c r="F132"/>
      <c r="G132"/>
    </row>
    <row r="133" spans="1:7" ht="12.75">
      <c r="A133"/>
      <c r="B133"/>
      <c r="C133"/>
      <c r="D133"/>
      <c r="E133"/>
      <c r="F133"/>
      <c r="G133"/>
    </row>
    <row r="134" spans="1:7" ht="12.75">
      <c r="A134"/>
      <c r="B134"/>
      <c r="C134"/>
      <c r="D134"/>
      <c r="E134"/>
      <c r="F134"/>
      <c r="G134"/>
    </row>
    <row r="135" spans="1:7" ht="12.75">
      <c r="A135"/>
      <c r="B135"/>
      <c r="C135"/>
      <c r="D135"/>
      <c r="E135"/>
      <c r="F135"/>
      <c r="G135"/>
    </row>
    <row r="136" spans="1:7" ht="12.75">
      <c r="A136"/>
      <c r="B136"/>
      <c r="C136"/>
      <c r="D136"/>
      <c r="E136"/>
      <c r="F136"/>
      <c r="G136"/>
    </row>
    <row r="137" spans="1:7" ht="12.75">
      <c r="A137"/>
      <c r="B137"/>
      <c r="C137"/>
      <c r="D137"/>
      <c r="E137"/>
      <c r="F137"/>
      <c r="G137"/>
    </row>
    <row r="138" spans="1:7" ht="12.75">
      <c r="A138"/>
      <c r="B138"/>
      <c r="C138"/>
      <c r="D138"/>
      <c r="E138"/>
      <c r="F138"/>
      <c r="G138"/>
    </row>
    <row r="139" spans="1:7" ht="12.75">
      <c r="A139"/>
      <c r="B139"/>
      <c r="C139"/>
      <c r="D139"/>
      <c r="E139"/>
      <c r="F139"/>
      <c r="G139"/>
    </row>
    <row r="140" spans="1:7" ht="12.75">
      <c r="A140"/>
      <c r="B140"/>
      <c r="C140"/>
      <c r="D140"/>
      <c r="E140"/>
      <c r="F140"/>
      <c r="G140"/>
    </row>
    <row r="141" spans="1:7" ht="12.75">
      <c r="A141"/>
      <c r="B141"/>
      <c r="C141"/>
      <c r="D141"/>
      <c r="E141"/>
      <c r="F141"/>
      <c r="G141"/>
    </row>
    <row r="142" spans="1:7" ht="12.75">
      <c r="A142"/>
      <c r="B142"/>
      <c r="C142"/>
      <c r="D142"/>
      <c r="E142"/>
      <c r="F142"/>
      <c r="G142"/>
    </row>
    <row r="143" spans="1:7" ht="12.75">
      <c r="A143"/>
      <c r="B143"/>
      <c r="C143"/>
      <c r="D143"/>
      <c r="E143"/>
      <c r="F143"/>
      <c r="G143"/>
    </row>
    <row r="144" spans="1:7" ht="12.75">
      <c r="A144"/>
      <c r="B144"/>
      <c r="C144"/>
      <c r="D144"/>
      <c r="E144"/>
      <c r="F144"/>
      <c r="G144"/>
    </row>
    <row r="145" spans="1:7" ht="12.75">
      <c r="A145"/>
      <c r="B145"/>
      <c r="C145"/>
      <c r="D145"/>
      <c r="E145"/>
      <c r="F145"/>
      <c r="G145"/>
    </row>
    <row r="146" spans="1:7" ht="12.75">
      <c r="A146"/>
      <c r="B146"/>
      <c r="C146"/>
      <c r="D146"/>
      <c r="E146"/>
      <c r="F146"/>
      <c r="G146"/>
    </row>
    <row r="147" spans="1:7" ht="12.75">
      <c r="A147"/>
      <c r="B147"/>
      <c r="C147"/>
      <c r="D147"/>
      <c r="E147"/>
      <c r="F147"/>
      <c r="G147"/>
    </row>
    <row r="148" spans="1:7" ht="12.75">
      <c r="A148"/>
      <c r="B148"/>
      <c r="C148"/>
      <c r="D148"/>
      <c r="E148"/>
      <c r="F148"/>
      <c r="G148"/>
    </row>
    <row r="149" spans="1:7" ht="12.75">
      <c r="A149"/>
      <c r="B149"/>
      <c r="C149"/>
      <c r="D149"/>
      <c r="E149"/>
      <c r="F149"/>
      <c r="G149"/>
    </row>
    <row r="150" spans="1:7" ht="12.75">
      <c r="A150"/>
      <c r="B150"/>
      <c r="C150"/>
      <c r="D150"/>
      <c r="E150"/>
      <c r="F150"/>
      <c r="G150"/>
    </row>
    <row r="151" spans="1:7" ht="12.75">
      <c r="A151"/>
      <c r="B151"/>
      <c r="C151"/>
      <c r="D151"/>
      <c r="E151"/>
      <c r="F151"/>
      <c r="G151"/>
    </row>
    <row r="152" spans="1:7" ht="12.75">
      <c r="A152"/>
      <c r="B152"/>
      <c r="C152"/>
      <c r="D152"/>
      <c r="E152"/>
      <c r="F152"/>
      <c r="G152"/>
    </row>
    <row r="153" spans="1:7" ht="12.75">
      <c r="A153"/>
      <c r="B153"/>
      <c r="C153"/>
      <c r="D153"/>
      <c r="E153"/>
      <c r="F153"/>
      <c r="G153"/>
    </row>
    <row r="154" spans="1:7" ht="12.75">
      <c r="A154"/>
      <c r="B154"/>
      <c r="C154"/>
      <c r="D154"/>
      <c r="E154"/>
      <c r="F154"/>
      <c r="G154"/>
    </row>
    <row r="155" spans="1:7" ht="12.75">
      <c r="A155"/>
      <c r="B155"/>
      <c r="C155"/>
      <c r="D155"/>
      <c r="E155"/>
      <c r="F155"/>
      <c r="G155"/>
    </row>
    <row r="156" spans="1:7" ht="12.75">
      <c r="A156"/>
      <c r="B156"/>
      <c r="C156"/>
      <c r="D156"/>
      <c r="E156"/>
      <c r="F156"/>
      <c r="G156"/>
    </row>
    <row r="157" spans="1:7" ht="12.75">
      <c r="A157"/>
      <c r="B157"/>
      <c r="C157"/>
      <c r="D157"/>
      <c r="E157"/>
      <c r="F157"/>
      <c r="G157"/>
    </row>
    <row r="158" spans="1:7" ht="12.75">
      <c r="A158"/>
      <c r="B158"/>
      <c r="C158"/>
      <c r="D158"/>
      <c r="E158"/>
      <c r="F158"/>
      <c r="G158"/>
    </row>
    <row r="159" spans="1:7" ht="12.75">
      <c r="A159"/>
      <c r="B159"/>
      <c r="C159"/>
      <c r="D159"/>
      <c r="E159"/>
      <c r="F159"/>
      <c r="G159"/>
    </row>
    <row r="160" spans="1:7" ht="12.75">
      <c r="A160"/>
      <c r="B160"/>
      <c r="C160"/>
      <c r="D160"/>
      <c r="E160"/>
      <c r="F160"/>
      <c r="G160"/>
    </row>
    <row r="161" spans="1:7" ht="12.75">
      <c r="A161"/>
      <c r="B161"/>
      <c r="C161"/>
      <c r="D161"/>
      <c r="E161"/>
      <c r="F161"/>
      <c r="G161"/>
    </row>
    <row r="162" spans="1:7" ht="12.75">
      <c r="A162"/>
      <c r="B162"/>
      <c r="C162"/>
      <c r="D162"/>
      <c r="E162"/>
      <c r="F162"/>
      <c r="G162"/>
    </row>
    <row r="163" spans="1:7" ht="12.75">
      <c r="A163"/>
      <c r="B163"/>
      <c r="C163"/>
      <c r="D163"/>
      <c r="E163"/>
      <c r="F163"/>
      <c r="G163"/>
    </row>
    <row r="164" spans="1:7" ht="12.75">
      <c r="A164"/>
      <c r="B164"/>
      <c r="C164"/>
      <c r="D164"/>
      <c r="E164"/>
      <c r="F164"/>
      <c r="G164"/>
    </row>
    <row r="165" spans="1:7" ht="12.75">
      <c r="A165"/>
      <c r="B165"/>
      <c r="C165"/>
      <c r="D165"/>
      <c r="E165"/>
      <c r="F165"/>
      <c r="G165"/>
    </row>
    <row r="166" spans="1:7" ht="12.75">
      <c r="A166"/>
      <c r="B166"/>
      <c r="C166"/>
      <c r="D166"/>
      <c r="E166"/>
      <c r="F166"/>
      <c r="G166"/>
    </row>
    <row r="167" spans="1:7" ht="12.75">
      <c r="A167"/>
      <c r="B167"/>
      <c r="C167"/>
      <c r="D167"/>
      <c r="E167"/>
      <c r="F167"/>
      <c r="G167"/>
    </row>
    <row r="168" spans="1:7" ht="12.75">
      <c r="A168"/>
      <c r="B168"/>
      <c r="C168"/>
      <c r="D168"/>
      <c r="E168"/>
      <c r="F168"/>
      <c r="G168"/>
    </row>
    <row r="169" spans="1:7" ht="12.75">
      <c r="A169"/>
      <c r="B169"/>
      <c r="C169"/>
      <c r="D169"/>
      <c r="E169"/>
      <c r="F169"/>
      <c r="G169"/>
    </row>
    <row r="170" spans="1:7" ht="12.75">
      <c r="A170"/>
      <c r="B170"/>
      <c r="C170"/>
      <c r="D170"/>
      <c r="E170"/>
      <c r="F170"/>
      <c r="G170"/>
    </row>
    <row r="171" spans="1:7" ht="12.75">
      <c r="A171"/>
      <c r="B171"/>
      <c r="C171"/>
      <c r="D171"/>
      <c r="E171"/>
      <c r="F171"/>
      <c r="G171"/>
    </row>
    <row r="172" spans="1:7" ht="12.75">
      <c r="A172"/>
      <c r="B172"/>
      <c r="C172"/>
      <c r="D172"/>
      <c r="E172"/>
      <c r="F172"/>
      <c r="G172"/>
    </row>
    <row r="173" spans="1:7" ht="12.75">
      <c r="A173"/>
      <c r="B173"/>
      <c r="C173"/>
      <c r="D173"/>
      <c r="E173"/>
      <c r="F173"/>
      <c r="G173"/>
    </row>
    <row r="174" spans="1:7" ht="12.75">
      <c r="A174"/>
      <c r="B174"/>
      <c r="C174"/>
      <c r="D174"/>
      <c r="E174"/>
      <c r="F174"/>
      <c r="G174"/>
    </row>
    <row r="175" spans="1:7" ht="12.75">
      <c r="A175"/>
      <c r="B175"/>
      <c r="C175"/>
      <c r="D175"/>
      <c r="E175"/>
      <c r="F175"/>
      <c r="G175"/>
    </row>
    <row r="176" spans="1:7" ht="12.75">
      <c r="A176"/>
      <c r="B176"/>
      <c r="C176"/>
      <c r="D176"/>
      <c r="E176"/>
      <c r="F176"/>
      <c r="G176"/>
    </row>
    <row r="177" spans="1:7" ht="12.75">
      <c r="A177"/>
      <c r="B177"/>
      <c r="C177"/>
      <c r="D177"/>
      <c r="E177"/>
      <c r="F177"/>
      <c r="G177"/>
    </row>
    <row r="178" spans="1:7" ht="12.75">
      <c r="A178"/>
      <c r="B178"/>
      <c r="C178"/>
      <c r="D178"/>
      <c r="E178"/>
      <c r="F178"/>
      <c r="G178"/>
    </row>
    <row r="179" spans="1:7" ht="12.75">
      <c r="A179"/>
      <c r="B179"/>
      <c r="C179"/>
      <c r="D179"/>
      <c r="E179"/>
      <c r="F179"/>
      <c r="G179"/>
    </row>
    <row r="180" spans="1:7" ht="12.75">
      <c r="A180"/>
      <c r="B180"/>
      <c r="C180"/>
      <c r="D180"/>
      <c r="E180"/>
      <c r="F180"/>
      <c r="G180"/>
    </row>
    <row r="181" spans="1:7" ht="12.75">
      <c r="A181"/>
      <c r="B181"/>
      <c r="C181"/>
      <c r="D181"/>
      <c r="E181"/>
      <c r="F181"/>
      <c r="G181"/>
    </row>
    <row r="182" spans="1:7" ht="12.75">
      <c r="A182"/>
      <c r="B182"/>
      <c r="C182"/>
      <c r="D182"/>
      <c r="E182"/>
      <c r="F182"/>
      <c r="G182"/>
    </row>
    <row r="183" spans="1:7" ht="12.75">
      <c r="A183"/>
      <c r="B183"/>
      <c r="C183"/>
      <c r="D183"/>
      <c r="E183"/>
      <c r="F183"/>
      <c r="G183"/>
    </row>
    <row r="184" spans="1:7" ht="12.75">
      <c r="A184"/>
      <c r="B184"/>
      <c r="C184"/>
      <c r="D184"/>
      <c r="E184"/>
      <c r="F184"/>
      <c r="G184"/>
    </row>
    <row r="185" spans="1:7" ht="12.75">
      <c r="A185"/>
      <c r="B185"/>
      <c r="C185"/>
      <c r="D185"/>
      <c r="E185"/>
      <c r="F185"/>
      <c r="G185"/>
    </row>
    <row r="186" spans="1:7" ht="12.75">
      <c r="A186"/>
      <c r="B186"/>
      <c r="C186"/>
      <c r="D186"/>
      <c r="E186"/>
      <c r="F186"/>
      <c r="G186"/>
    </row>
    <row r="187" spans="1:7" ht="12.75">
      <c r="A187"/>
      <c r="B187"/>
      <c r="C187"/>
      <c r="D187"/>
      <c r="E187"/>
      <c r="F187"/>
      <c r="G187"/>
    </row>
    <row r="188" spans="1:7" ht="12.75">
      <c r="A188"/>
      <c r="B188"/>
      <c r="C188"/>
      <c r="D188"/>
      <c r="E188"/>
      <c r="F188"/>
      <c r="G188"/>
    </row>
    <row r="189" spans="1:7" ht="12.75">
      <c r="A189"/>
      <c r="B189"/>
      <c r="C189"/>
      <c r="D189"/>
      <c r="E189"/>
      <c r="F189"/>
      <c r="G189"/>
    </row>
    <row r="190" spans="1:7" ht="12.75">
      <c r="A190"/>
      <c r="B190"/>
      <c r="C190"/>
      <c r="D190"/>
      <c r="E190"/>
      <c r="F190"/>
      <c r="G190"/>
    </row>
    <row r="191" spans="1:7" ht="12.75">
      <c r="A191"/>
      <c r="B191"/>
      <c r="C191"/>
      <c r="D191"/>
      <c r="E191"/>
      <c r="F191"/>
      <c r="G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/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/>
      <c r="C198"/>
      <c r="D198"/>
      <c r="E198"/>
      <c r="F198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  <row r="202" spans="1:7" ht="12.75">
      <c r="A202"/>
      <c r="B202"/>
      <c r="C202"/>
      <c r="D202"/>
      <c r="E202"/>
      <c r="F202"/>
      <c r="G202"/>
    </row>
    <row r="203" spans="1:7" ht="12.75">
      <c r="A203"/>
      <c r="B203"/>
      <c r="C203"/>
      <c r="D203"/>
      <c r="E203"/>
      <c r="F203"/>
      <c r="G203"/>
    </row>
    <row r="204" spans="1:7" ht="12.75">
      <c r="A204"/>
      <c r="B204"/>
      <c r="C204"/>
      <c r="D204"/>
      <c r="E204"/>
      <c r="F204"/>
      <c r="G204"/>
    </row>
    <row r="205" spans="1:7" ht="12.75">
      <c r="A205"/>
      <c r="B205"/>
      <c r="C205"/>
      <c r="D205"/>
      <c r="E205"/>
      <c r="F205"/>
      <c r="G205"/>
    </row>
    <row r="206" spans="1:7" ht="12.75">
      <c r="A206"/>
      <c r="B206"/>
      <c r="C206"/>
      <c r="D206"/>
      <c r="E206"/>
      <c r="F206"/>
      <c r="G206"/>
    </row>
    <row r="207" spans="1:7" ht="12.75">
      <c r="A207"/>
      <c r="B207"/>
      <c r="C207"/>
      <c r="D207"/>
      <c r="E207"/>
      <c r="F207"/>
      <c r="G207"/>
    </row>
    <row r="208" spans="1:7" ht="12.75">
      <c r="A208"/>
      <c r="B208"/>
      <c r="C208"/>
      <c r="D208"/>
      <c r="E208"/>
      <c r="F208"/>
      <c r="G208"/>
    </row>
    <row r="209" spans="1:7" ht="12.75">
      <c r="A209"/>
      <c r="B209"/>
      <c r="C209"/>
      <c r="D209"/>
      <c r="E209"/>
      <c r="F209"/>
      <c r="G209"/>
    </row>
    <row r="210" spans="1:7" ht="12.75">
      <c r="A210"/>
      <c r="B210"/>
      <c r="C210"/>
      <c r="D210"/>
      <c r="E210"/>
      <c r="F210"/>
      <c r="G210"/>
    </row>
    <row r="211" spans="1:7" ht="12.75">
      <c r="A211"/>
      <c r="B211"/>
      <c r="C211"/>
      <c r="D211"/>
      <c r="E211"/>
      <c r="F211"/>
      <c r="G211"/>
    </row>
    <row r="212" spans="1:7" ht="12.75">
      <c r="A212"/>
      <c r="B212"/>
      <c r="C212"/>
      <c r="D212"/>
      <c r="E212"/>
      <c r="F212"/>
      <c r="G212"/>
    </row>
    <row r="213" spans="1:7" ht="12.75">
      <c r="A213"/>
      <c r="B213"/>
      <c r="C213"/>
      <c r="D213"/>
      <c r="E213"/>
      <c r="F213"/>
      <c r="G213"/>
    </row>
    <row r="214" spans="1:7" ht="12.75">
      <c r="A214"/>
      <c r="B214"/>
      <c r="C214"/>
      <c r="D214"/>
      <c r="E214"/>
      <c r="F214"/>
      <c r="G214"/>
    </row>
    <row r="215" spans="1:7" ht="12.75">
      <c r="A215"/>
      <c r="B215"/>
      <c r="C215"/>
      <c r="D215"/>
      <c r="E215"/>
      <c r="F215"/>
      <c r="G215"/>
    </row>
    <row r="216" spans="1:7" ht="12.75">
      <c r="A216"/>
      <c r="B216"/>
      <c r="C216"/>
      <c r="D216"/>
      <c r="E216"/>
      <c r="F216"/>
      <c r="G216"/>
    </row>
    <row r="217" spans="1:7" ht="12.75">
      <c r="A217"/>
      <c r="B217"/>
      <c r="C217"/>
      <c r="D217"/>
      <c r="E217"/>
      <c r="F217"/>
      <c r="G217"/>
    </row>
    <row r="218" spans="1:7" ht="12.75">
      <c r="A218"/>
      <c r="B218"/>
      <c r="C218"/>
      <c r="D218"/>
      <c r="E218"/>
      <c r="F218"/>
      <c r="G218"/>
    </row>
    <row r="219" spans="1:7" ht="12.75">
      <c r="A219"/>
      <c r="B219"/>
      <c r="C219"/>
      <c r="D219"/>
      <c r="E219"/>
      <c r="F219"/>
      <c r="G219"/>
    </row>
    <row r="220" spans="1:7" ht="12.75">
      <c r="A220"/>
      <c r="B220"/>
      <c r="C220"/>
      <c r="D220"/>
      <c r="E220"/>
      <c r="F220"/>
      <c r="G220"/>
    </row>
    <row r="221" spans="1:7" ht="12.75">
      <c r="A221"/>
      <c r="B221"/>
      <c r="C221"/>
      <c r="D221"/>
      <c r="E221"/>
      <c r="F221"/>
      <c r="G221"/>
    </row>
    <row r="222" spans="1:7" ht="12.75">
      <c r="A222"/>
      <c r="B222"/>
      <c r="C222"/>
      <c r="D222"/>
      <c r="E222"/>
      <c r="F222"/>
      <c r="G222"/>
    </row>
    <row r="223" spans="1:7" ht="12.75">
      <c r="A223"/>
      <c r="B223"/>
      <c r="C223"/>
      <c r="D223"/>
      <c r="E223"/>
      <c r="F223"/>
      <c r="G223"/>
    </row>
    <row r="224" spans="1:7" ht="12.75">
      <c r="A224"/>
      <c r="B224"/>
      <c r="C224"/>
      <c r="D224"/>
      <c r="E224"/>
      <c r="F224"/>
      <c r="G224"/>
    </row>
    <row r="225" spans="1:7" ht="12.75">
      <c r="A225"/>
      <c r="B225"/>
      <c r="C225"/>
      <c r="D225"/>
      <c r="E225"/>
      <c r="F225"/>
      <c r="G225"/>
    </row>
    <row r="226" spans="1:7" ht="12.75">
      <c r="A226"/>
      <c r="B226"/>
      <c r="C226"/>
      <c r="D226"/>
      <c r="E226"/>
      <c r="F226"/>
      <c r="G226"/>
    </row>
    <row r="227" spans="1:7" ht="12.75">
      <c r="A227"/>
      <c r="B227"/>
      <c r="C227"/>
      <c r="D227"/>
      <c r="E227"/>
      <c r="F227"/>
      <c r="G227"/>
    </row>
    <row r="228" spans="1:7" ht="12.75">
      <c r="A228"/>
      <c r="B228"/>
      <c r="C228"/>
      <c r="D228"/>
      <c r="E228"/>
      <c r="F228"/>
      <c r="G228"/>
    </row>
    <row r="229" spans="1:7" ht="12.75">
      <c r="A229"/>
      <c r="B229"/>
      <c r="C229"/>
      <c r="D229"/>
      <c r="E229"/>
      <c r="F229"/>
      <c r="G229"/>
    </row>
    <row r="230" spans="1:7" ht="12.75">
      <c r="A230"/>
      <c r="B230"/>
      <c r="C230"/>
      <c r="D230"/>
      <c r="E230"/>
      <c r="F230"/>
      <c r="G230"/>
    </row>
    <row r="231" spans="1:7" ht="12.75">
      <c r="A231"/>
      <c r="B231"/>
      <c r="C231"/>
      <c r="D231"/>
      <c r="E231"/>
      <c r="F231"/>
      <c r="G231"/>
    </row>
    <row r="232" spans="1:7" ht="12.75">
      <c r="A232"/>
      <c r="B232"/>
      <c r="C232"/>
      <c r="D232"/>
      <c r="E232"/>
      <c r="F232"/>
      <c r="G232"/>
    </row>
    <row r="233" spans="1:7" ht="12.75">
      <c r="A233"/>
      <c r="B233"/>
      <c r="C233"/>
      <c r="D233"/>
      <c r="E233"/>
      <c r="F233"/>
      <c r="G233"/>
    </row>
    <row r="234" spans="1:7" ht="12.75">
      <c r="A234"/>
      <c r="B234"/>
      <c r="C234"/>
      <c r="D234"/>
      <c r="E234"/>
      <c r="F234"/>
      <c r="G234"/>
    </row>
    <row r="235" spans="1:7" ht="12.75">
      <c r="A235"/>
      <c r="B235"/>
      <c r="C235"/>
      <c r="D235"/>
      <c r="E235"/>
      <c r="F235"/>
      <c r="G235"/>
    </row>
    <row r="236" spans="1:7" ht="12.75">
      <c r="A236"/>
      <c r="B236"/>
      <c r="C236"/>
      <c r="D236"/>
      <c r="E236"/>
      <c r="F236"/>
      <c r="G236"/>
    </row>
    <row r="237" spans="1:7" ht="12.75">
      <c r="A237"/>
      <c r="B237"/>
      <c r="C237"/>
      <c r="D237"/>
      <c r="E237"/>
      <c r="F237"/>
      <c r="G237"/>
    </row>
    <row r="238" spans="1:7" ht="12.75">
      <c r="A238"/>
      <c r="B238"/>
      <c r="C238"/>
      <c r="D238"/>
      <c r="E238"/>
      <c r="F238"/>
      <c r="G238"/>
    </row>
    <row r="239" spans="1:7" ht="12.75">
      <c r="A239"/>
      <c r="B239"/>
      <c r="C239"/>
      <c r="D239"/>
      <c r="E239"/>
      <c r="F239"/>
      <c r="G239"/>
    </row>
    <row r="240" spans="1:7" ht="12.75">
      <c r="A240"/>
      <c r="B240"/>
      <c r="C240"/>
      <c r="D240"/>
      <c r="E240"/>
      <c r="F240"/>
      <c r="G240"/>
    </row>
    <row r="241" spans="1:7" ht="12.75">
      <c r="A241"/>
      <c r="B241"/>
      <c r="C241"/>
      <c r="D241"/>
      <c r="E241"/>
      <c r="F241"/>
      <c r="G241"/>
    </row>
    <row r="242" spans="1:7" ht="12.75">
      <c r="A242"/>
      <c r="B242"/>
      <c r="C242"/>
      <c r="D242"/>
      <c r="E242"/>
      <c r="F242"/>
      <c r="G242"/>
    </row>
    <row r="243" spans="1:7" ht="12.75">
      <c r="A243"/>
      <c r="B243"/>
      <c r="C243"/>
      <c r="D243"/>
      <c r="E243"/>
      <c r="F243"/>
      <c r="G243"/>
    </row>
    <row r="244" spans="1:7" ht="12.75">
      <c r="A244"/>
      <c r="B244"/>
      <c r="C244"/>
      <c r="D244"/>
      <c r="E244"/>
      <c r="F244"/>
      <c r="G244"/>
    </row>
    <row r="245" spans="1:7" ht="12.75">
      <c r="A245"/>
      <c r="B245"/>
      <c r="C245"/>
      <c r="D245"/>
      <c r="E245"/>
      <c r="F245"/>
      <c r="G245"/>
    </row>
    <row r="246" spans="1:7" ht="12.75">
      <c r="A246"/>
      <c r="B246"/>
      <c r="C246"/>
      <c r="D246"/>
      <c r="E246"/>
      <c r="F246"/>
      <c r="G246"/>
    </row>
    <row r="247" spans="1:7" ht="12.75">
      <c r="A247"/>
      <c r="B247"/>
      <c r="C247"/>
      <c r="D247"/>
      <c r="E247"/>
      <c r="F247"/>
      <c r="G247"/>
    </row>
    <row r="248" spans="1:7" ht="12.75">
      <c r="A248"/>
      <c r="B248"/>
      <c r="C248"/>
      <c r="D248"/>
      <c r="E248"/>
      <c r="F248"/>
      <c r="G248"/>
    </row>
    <row r="249" spans="1:7" ht="12.75">
      <c r="A249"/>
      <c r="B249"/>
      <c r="C249"/>
      <c r="D249"/>
      <c r="E249"/>
      <c r="F249"/>
      <c r="G249"/>
    </row>
    <row r="250" spans="1:7" ht="12.75">
      <c r="A250"/>
      <c r="B250"/>
      <c r="C250"/>
      <c r="D250"/>
      <c r="E250"/>
      <c r="F250"/>
      <c r="G250"/>
    </row>
    <row r="251" spans="1:7" ht="12.75">
      <c r="A251"/>
      <c r="B251"/>
      <c r="C251"/>
      <c r="D251"/>
      <c r="E251"/>
      <c r="F251"/>
      <c r="G251"/>
    </row>
    <row r="252" spans="1:7" ht="12.75">
      <c r="A252"/>
      <c r="B252"/>
      <c r="C252"/>
      <c r="D252"/>
      <c r="E252"/>
      <c r="F252"/>
      <c r="G252"/>
    </row>
    <row r="253" spans="1:7" ht="12.75">
      <c r="A253"/>
      <c r="B253"/>
      <c r="C253"/>
      <c r="D253"/>
      <c r="E253"/>
      <c r="F253"/>
      <c r="G253"/>
    </row>
    <row r="254" spans="1:7" ht="12.75">
      <c r="A254"/>
      <c r="B254"/>
      <c r="C254"/>
      <c r="D254"/>
      <c r="E254"/>
      <c r="F254"/>
      <c r="G254"/>
    </row>
    <row r="255" spans="1:7" ht="12.75">
      <c r="A255"/>
      <c r="B255"/>
      <c r="C255"/>
      <c r="D255"/>
      <c r="E255"/>
      <c r="F255"/>
      <c r="G255"/>
    </row>
    <row r="256" spans="1:7" ht="12.75">
      <c r="A256"/>
      <c r="B256"/>
      <c r="C256"/>
      <c r="D256"/>
      <c r="E256"/>
      <c r="F256"/>
      <c r="G256"/>
    </row>
    <row r="257" spans="1:7" ht="12.75">
      <c r="A257"/>
      <c r="B257"/>
      <c r="C257"/>
      <c r="D257"/>
      <c r="E257"/>
      <c r="F257"/>
      <c r="G257"/>
    </row>
    <row r="258" spans="1:7" ht="12.75">
      <c r="A258"/>
      <c r="B258"/>
      <c r="C258"/>
      <c r="D258"/>
      <c r="E258"/>
      <c r="F258"/>
      <c r="G258"/>
    </row>
    <row r="259" spans="1:7" ht="12.75">
      <c r="A259"/>
      <c r="B259"/>
      <c r="C259"/>
      <c r="D259"/>
      <c r="E259"/>
      <c r="F259"/>
      <c r="G259"/>
    </row>
    <row r="260" spans="1:7" ht="12.75">
      <c r="A260"/>
      <c r="B260"/>
      <c r="C260"/>
      <c r="D260"/>
      <c r="E260"/>
      <c r="F260"/>
      <c r="G260"/>
    </row>
    <row r="261" spans="1:7" ht="12.75">
      <c r="A261"/>
      <c r="B261"/>
      <c r="C261"/>
      <c r="D261"/>
      <c r="E261"/>
      <c r="F261"/>
      <c r="G261"/>
    </row>
    <row r="262" spans="1:7" ht="12.75">
      <c r="A262"/>
      <c r="B262"/>
      <c r="C262"/>
      <c r="D262"/>
      <c r="E262"/>
      <c r="F262"/>
      <c r="G262"/>
    </row>
    <row r="263" spans="1:7" ht="12.75">
      <c r="A263"/>
      <c r="B263"/>
      <c r="C263"/>
      <c r="D263"/>
      <c r="E263"/>
      <c r="F263"/>
      <c r="G263"/>
    </row>
    <row r="264" spans="1:7" ht="12.75">
      <c r="A264"/>
      <c r="B264"/>
      <c r="C264"/>
      <c r="D264"/>
      <c r="E264"/>
      <c r="F264"/>
      <c r="G264"/>
    </row>
    <row r="265" spans="1:7" ht="12.75">
      <c r="A265"/>
      <c r="B265"/>
      <c r="C265"/>
      <c r="D265"/>
      <c r="E265"/>
      <c r="F265"/>
      <c r="G265"/>
    </row>
    <row r="266" spans="1:7" ht="12.75">
      <c r="A266"/>
      <c r="B266"/>
      <c r="C266"/>
      <c r="D266"/>
      <c r="E266"/>
      <c r="F266"/>
      <c r="G266"/>
    </row>
    <row r="267" spans="1:7" ht="12.75">
      <c r="A267"/>
      <c r="B267"/>
      <c r="C267"/>
      <c r="D267"/>
      <c r="E267"/>
      <c r="F267"/>
      <c r="G267"/>
    </row>
    <row r="268" spans="1:7" ht="12.75">
      <c r="A268"/>
      <c r="B268"/>
      <c r="C268"/>
      <c r="D268"/>
      <c r="E268"/>
      <c r="F268"/>
      <c r="G268"/>
    </row>
    <row r="269" spans="1:7" ht="12.75">
      <c r="A269"/>
      <c r="B269"/>
      <c r="C269"/>
      <c r="D269"/>
      <c r="E269"/>
      <c r="F269"/>
      <c r="G269"/>
    </row>
    <row r="270" spans="1:7" ht="12.75">
      <c r="A270"/>
      <c r="B270"/>
      <c r="C270"/>
      <c r="D270"/>
      <c r="E270"/>
      <c r="F270"/>
      <c r="G270"/>
    </row>
    <row r="271" spans="1:7" ht="12.75">
      <c r="A271"/>
      <c r="B271"/>
      <c r="C271"/>
      <c r="D271"/>
      <c r="E271"/>
      <c r="F271"/>
      <c r="G271"/>
    </row>
    <row r="272" spans="1:7" ht="12.75">
      <c r="A272"/>
      <c r="B272"/>
      <c r="C272"/>
      <c r="D272"/>
      <c r="E272"/>
      <c r="F272"/>
      <c r="G272"/>
    </row>
    <row r="273" spans="1:7" ht="12.75">
      <c r="A273"/>
      <c r="B273"/>
      <c r="C273"/>
      <c r="D273"/>
      <c r="E273"/>
      <c r="F273"/>
      <c r="G273"/>
    </row>
    <row r="274" spans="1:7" ht="12.75">
      <c r="A274"/>
      <c r="B274"/>
      <c r="C274"/>
      <c r="D274"/>
      <c r="E274"/>
      <c r="F274"/>
      <c r="G274"/>
    </row>
    <row r="275" spans="1:7" ht="12.75">
      <c r="A275"/>
      <c r="B275"/>
      <c r="C275"/>
      <c r="D275"/>
      <c r="E275"/>
      <c r="F275"/>
      <c r="G275"/>
    </row>
    <row r="276" spans="1:7" ht="12.75">
      <c r="A276"/>
      <c r="B276"/>
      <c r="C276"/>
      <c r="D276"/>
      <c r="E276"/>
      <c r="F276"/>
      <c r="G276"/>
    </row>
    <row r="277" spans="1:7" ht="12.75">
      <c r="A277"/>
      <c r="B277"/>
      <c r="C277"/>
      <c r="D277"/>
      <c r="E277"/>
      <c r="F277"/>
      <c r="G277"/>
    </row>
    <row r="278" spans="1:7" ht="12.75">
      <c r="A278"/>
      <c r="B278"/>
      <c r="C278"/>
      <c r="D278"/>
      <c r="E278"/>
      <c r="F278"/>
      <c r="G278"/>
    </row>
    <row r="279" spans="1:7" ht="12.75">
      <c r="A279"/>
      <c r="B279"/>
      <c r="C279"/>
      <c r="D279"/>
      <c r="E279"/>
      <c r="F279"/>
      <c r="G279"/>
    </row>
    <row r="280" spans="1:7" ht="12.75">
      <c r="A280"/>
      <c r="B280"/>
      <c r="C280"/>
      <c r="D280"/>
      <c r="E280"/>
      <c r="F280"/>
      <c r="G280"/>
    </row>
    <row r="281" spans="1:7" ht="12.75">
      <c r="A281"/>
      <c r="B281"/>
      <c r="C281"/>
      <c r="D281"/>
      <c r="E281"/>
      <c r="F281"/>
      <c r="G281"/>
    </row>
    <row r="282" spans="1:7" ht="12.75">
      <c r="A282"/>
      <c r="B282"/>
      <c r="C282"/>
      <c r="D282"/>
      <c r="E282"/>
      <c r="F282"/>
      <c r="G282"/>
    </row>
    <row r="283" spans="1:7" ht="12.75">
      <c r="A283"/>
      <c r="B283"/>
      <c r="C283"/>
      <c r="D283"/>
      <c r="E283"/>
      <c r="F283"/>
      <c r="G283"/>
    </row>
    <row r="284" spans="1:7" ht="12.75">
      <c r="A284"/>
      <c r="B284"/>
      <c r="C284"/>
      <c r="D284"/>
      <c r="E284"/>
      <c r="F284"/>
      <c r="G284"/>
    </row>
    <row r="285" spans="1:7" ht="12.75">
      <c r="A285"/>
      <c r="B285"/>
      <c r="C285"/>
      <c r="D285"/>
      <c r="E285"/>
      <c r="F285"/>
      <c r="G285"/>
    </row>
    <row r="286" spans="1:7" ht="12.75">
      <c r="A286"/>
      <c r="B286"/>
      <c r="C286"/>
      <c r="D286"/>
      <c r="E286"/>
      <c r="F286"/>
      <c r="G286"/>
    </row>
    <row r="287" spans="1:7" ht="12.75">
      <c r="A287"/>
      <c r="B287"/>
      <c r="C287"/>
      <c r="D287"/>
      <c r="E287"/>
      <c r="F287"/>
      <c r="G287"/>
    </row>
    <row r="288" spans="1:7" ht="12.75">
      <c r="A288"/>
      <c r="B288"/>
      <c r="C288"/>
      <c r="D288"/>
      <c r="E288"/>
      <c r="F288"/>
      <c r="G288"/>
    </row>
    <row r="289" spans="1:7" ht="12.75">
      <c r="A289"/>
      <c r="B289"/>
      <c r="C289"/>
      <c r="D289"/>
      <c r="E289"/>
      <c r="F289"/>
      <c r="G289"/>
    </row>
    <row r="290" spans="1:7" ht="12.75">
      <c r="A290"/>
      <c r="B290"/>
      <c r="C290"/>
      <c r="D290"/>
      <c r="E290"/>
      <c r="F290"/>
      <c r="G290"/>
    </row>
    <row r="291" spans="1:7" ht="12.75">
      <c r="A291"/>
      <c r="B291"/>
      <c r="C291"/>
      <c r="D291"/>
      <c r="E291"/>
      <c r="F291"/>
      <c r="G291"/>
    </row>
    <row r="292" spans="1:7" ht="12.75">
      <c r="A292"/>
      <c r="B292"/>
      <c r="C292"/>
      <c r="D292"/>
      <c r="E292"/>
      <c r="F292"/>
      <c r="G292"/>
    </row>
    <row r="293" spans="1:7" ht="12.75">
      <c r="A293"/>
      <c r="B293"/>
      <c r="C293"/>
      <c r="D293"/>
      <c r="E293"/>
      <c r="F293"/>
      <c r="G293"/>
    </row>
    <row r="294" spans="1:7" ht="12.75">
      <c r="A294"/>
      <c r="B294"/>
      <c r="C294"/>
      <c r="D294"/>
      <c r="E294"/>
      <c r="F294"/>
      <c r="G294"/>
    </row>
    <row r="295" spans="1:7" ht="12.75">
      <c r="A295"/>
      <c r="B295"/>
      <c r="C295"/>
      <c r="D295"/>
      <c r="E295"/>
      <c r="F295"/>
      <c r="G295"/>
    </row>
    <row r="296" spans="1:7" ht="12.75">
      <c r="A296"/>
      <c r="B296"/>
      <c r="C296"/>
      <c r="D296"/>
      <c r="E296"/>
      <c r="F296"/>
      <c r="G296"/>
    </row>
    <row r="297" spans="1:7" ht="12.75">
      <c r="A297"/>
      <c r="B297"/>
      <c r="C297"/>
      <c r="D297"/>
      <c r="E297"/>
      <c r="F297"/>
      <c r="G297"/>
    </row>
    <row r="298" spans="1:7" ht="12.75">
      <c r="A298"/>
      <c r="B298"/>
      <c r="C298"/>
      <c r="D298"/>
      <c r="E298"/>
      <c r="F298"/>
      <c r="G298"/>
    </row>
    <row r="299" spans="1:7" ht="12.75">
      <c r="A299"/>
      <c r="B299"/>
      <c r="C299"/>
      <c r="D299"/>
      <c r="E299"/>
      <c r="F299"/>
      <c r="G299"/>
    </row>
    <row r="300" spans="1:7" ht="12.75">
      <c r="A300"/>
      <c r="B300"/>
      <c r="C300"/>
      <c r="D300"/>
      <c r="E300"/>
      <c r="F300"/>
      <c r="G300"/>
    </row>
    <row r="301" spans="1:7" ht="12.75">
      <c r="A301"/>
      <c r="B301"/>
      <c r="C301"/>
      <c r="D301"/>
      <c r="E301"/>
      <c r="F301"/>
      <c r="G301"/>
    </row>
    <row r="302" spans="1:7" ht="12.75">
      <c r="A302"/>
      <c r="B302"/>
      <c r="C302"/>
      <c r="D302"/>
      <c r="E302"/>
      <c r="F302"/>
      <c r="G302"/>
    </row>
    <row r="303" spans="1:7" ht="12.75">
      <c r="A303"/>
      <c r="B303"/>
      <c r="C303"/>
      <c r="D303"/>
      <c r="E303"/>
      <c r="F303"/>
      <c r="G303"/>
    </row>
    <row r="304" spans="1:7" ht="12.75">
      <c r="A304"/>
      <c r="B304"/>
      <c r="C304"/>
      <c r="D304"/>
      <c r="E304"/>
      <c r="F304"/>
      <c r="G304"/>
    </row>
    <row r="305" spans="1:7" ht="12.75">
      <c r="A305"/>
      <c r="B305"/>
      <c r="C305"/>
      <c r="D305"/>
      <c r="E305"/>
      <c r="F305"/>
      <c r="G305"/>
    </row>
    <row r="306" spans="1:7" ht="12.75">
      <c r="A306"/>
      <c r="B306"/>
      <c r="C306"/>
      <c r="D306"/>
      <c r="E306"/>
      <c r="F306"/>
      <c r="G306"/>
    </row>
    <row r="307" spans="1:7" ht="12.75">
      <c r="A307"/>
      <c r="B307"/>
      <c r="C307"/>
      <c r="D307"/>
      <c r="E307"/>
      <c r="F307"/>
      <c r="G307"/>
    </row>
    <row r="308" spans="1:7" ht="12.75">
      <c r="A308"/>
      <c r="B308"/>
      <c r="C308"/>
      <c r="D308"/>
      <c r="E308"/>
      <c r="F308"/>
      <c r="G308"/>
    </row>
    <row r="309" spans="1:7" ht="12.75">
      <c r="A309"/>
      <c r="B309"/>
      <c r="C309"/>
      <c r="D309"/>
      <c r="E309"/>
      <c r="F309"/>
      <c r="G309"/>
    </row>
    <row r="310" spans="1:7" ht="12.75">
      <c r="A310"/>
      <c r="B310"/>
      <c r="C310"/>
      <c r="D310"/>
      <c r="E310"/>
      <c r="F310"/>
      <c r="G310"/>
    </row>
    <row r="311" spans="1:7" ht="12.75">
      <c r="A311"/>
      <c r="B311"/>
      <c r="C311"/>
      <c r="D311"/>
      <c r="E311"/>
      <c r="F311"/>
      <c r="G311"/>
    </row>
    <row r="312" spans="1:7" ht="12.75">
      <c r="A312"/>
      <c r="B312"/>
      <c r="C312"/>
      <c r="D312"/>
      <c r="E312"/>
      <c r="F312"/>
      <c r="G312"/>
    </row>
    <row r="313" spans="1:7" ht="12.75">
      <c r="A313"/>
      <c r="B313"/>
      <c r="C313"/>
      <c r="D313"/>
      <c r="E313"/>
      <c r="F313"/>
      <c r="G313"/>
    </row>
    <row r="314" spans="1:7" ht="12.75">
      <c r="A314"/>
      <c r="B314"/>
      <c r="C314"/>
      <c r="D314"/>
      <c r="E314"/>
      <c r="F314"/>
      <c r="G314"/>
    </row>
    <row r="315" spans="1:7" ht="12.75">
      <c r="A315"/>
      <c r="B315"/>
      <c r="C315"/>
      <c r="D315"/>
      <c r="E315"/>
      <c r="F315"/>
      <c r="G315"/>
    </row>
    <row r="316" spans="1:7" ht="12.75">
      <c r="A316"/>
      <c r="B316"/>
      <c r="C316"/>
      <c r="D316"/>
      <c r="E316"/>
      <c r="F316"/>
      <c r="G316"/>
    </row>
    <row r="317" spans="1:7" ht="12.75">
      <c r="A317"/>
      <c r="B317"/>
      <c r="C317"/>
      <c r="D317"/>
      <c r="E317"/>
      <c r="F317"/>
      <c r="G317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  <row r="340" spans="1:7" ht="12.75">
      <c r="A340"/>
      <c r="B340"/>
      <c r="C340"/>
      <c r="D340"/>
      <c r="E340"/>
      <c r="F340"/>
      <c r="G340"/>
    </row>
    <row r="341" spans="1:7" ht="12.75">
      <c r="A341"/>
      <c r="B341"/>
      <c r="C341"/>
      <c r="D341"/>
      <c r="E341"/>
      <c r="F341"/>
      <c r="G341"/>
    </row>
    <row r="342" spans="1:7" ht="12.75">
      <c r="A342"/>
      <c r="B342"/>
      <c r="C342"/>
      <c r="D342"/>
      <c r="E342"/>
      <c r="F342"/>
      <c r="G342"/>
    </row>
  </sheetData>
  <sheetProtection/>
  <mergeCells count="9">
    <mergeCell ref="B93:E94"/>
    <mergeCell ref="A2:E2"/>
    <mergeCell ref="B24:E25"/>
    <mergeCell ref="B26:D26"/>
    <mergeCell ref="B46:E47"/>
    <mergeCell ref="B48:D48"/>
    <mergeCell ref="B69:E70"/>
    <mergeCell ref="B71:E71"/>
    <mergeCell ref="B4:E5"/>
  </mergeCells>
  <conditionalFormatting sqref="E14:E20 E4:E11 B11:D11 B21:E21 B21:D22 B14:D14">
    <cfRule type="cellIs" priority="12" dxfId="17" operator="equal" stopIfTrue="1">
      <formula>0</formula>
    </cfRule>
  </conditionalFormatting>
  <conditionalFormatting sqref="B36:D37 B58:D58 B66:D66 B44:D44">
    <cfRule type="cellIs" priority="4" dxfId="17" operator="equal" stopIfTrue="1">
      <formula>0</formula>
    </cfRule>
  </conditionalFormatting>
  <conditionalFormatting sqref="E43">
    <cfRule type="cellIs" priority="3" dxfId="17" operator="equal" stopIfTrue="1">
      <formula>0</formula>
    </cfRule>
  </conditionalFormatting>
  <conditionalFormatting sqref="B81:D81 B88:D88">
    <cfRule type="cellIs" priority="2" dxfId="17" operator="equal" stopIfTrue="1">
      <formula>0</formula>
    </cfRule>
  </conditionalFormatting>
  <conditionalFormatting sqref="B104:D104 B111:D111">
    <cfRule type="cellIs" priority="1" dxfId="17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2" r:id="rId1"/>
  <headerFooter alignWithMargins="0">
    <oddHeader>&amp;R&amp;"Times New Roman CE,Félkövér dőlt"&amp;11 8. melléklet  a 4/2020. (VII.10.) 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G202"/>
  <sheetViews>
    <sheetView view="pageLayout" workbookViewId="0" topLeftCell="A1">
      <selection activeCell="E17" sqref="E17"/>
    </sheetView>
  </sheetViews>
  <sheetFormatPr defaultColWidth="9.00390625" defaultRowHeight="12.75"/>
  <cols>
    <col min="1" max="1" width="38.625" style="2" customWidth="1"/>
    <col min="2" max="2" width="14.625" style="2" bestFit="1" customWidth="1"/>
    <col min="3" max="3" width="13.875" style="2" customWidth="1"/>
    <col min="4" max="4" width="12.00390625" style="2" customWidth="1"/>
    <col min="5" max="5" width="14.625" style="2" bestFit="1" customWidth="1"/>
    <col min="6" max="16384" width="9.375" style="2" customWidth="1"/>
  </cols>
  <sheetData>
    <row r="1" spans="1:5" ht="12.75">
      <c r="A1" s="9"/>
      <c r="B1" s="9"/>
      <c r="C1" s="9"/>
      <c r="D1" s="9"/>
      <c r="E1" s="9"/>
    </row>
    <row r="2" spans="1:7" s="41" customFormat="1" ht="57" customHeight="1">
      <c r="A2" s="988" t="s">
        <v>458</v>
      </c>
      <c r="B2" s="988"/>
      <c r="C2" s="988"/>
      <c r="D2" s="988"/>
      <c r="E2"/>
      <c r="F2"/>
      <c r="G2"/>
    </row>
    <row r="3" spans="1:7" ht="12.75">
      <c r="A3" s="1003" t="s">
        <v>459</v>
      </c>
      <c r="B3" s="1003"/>
      <c r="C3" s="1003"/>
      <c r="D3" s="1003"/>
      <c r="E3"/>
      <c r="F3"/>
      <c r="G3"/>
    </row>
    <row r="4" spans="1:7" ht="13.5" thickBot="1">
      <c r="A4" s="364"/>
      <c r="B4" s="392"/>
      <c r="C4"/>
      <c r="D4" s="393"/>
      <c r="E4"/>
      <c r="F4"/>
      <c r="G4"/>
    </row>
    <row r="5" spans="1:7" ht="12.75">
      <c r="A5" s="1004"/>
      <c r="B5" s="1005"/>
      <c r="C5" s="982" t="s">
        <v>460</v>
      </c>
      <c r="D5" s="983"/>
      <c r="E5" s="984"/>
      <c r="F5"/>
      <c r="G5"/>
    </row>
    <row r="6" spans="1:7" ht="13.5" thickBot="1">
      <c r="A6" s="1006"/>
      <c r="B6" s="1007"/>
      <c r="C6" s="985"/>
      <c r="D6" s="986"/>
      <c r="E6" s="987"/>
      <c r="F6"/>
      <c r="G6"/>
    </row>
    <row r="7" spans="1:7" ht="36.75" thickBot="1">
      <c r="A7" s="366" t="s">
        <v>97</v>
      </c>
      <c r="B7" s="379" t="s">
        <v>441</v>
      </c>
      <c r="C7" s="394" t="s">
        <v>442</v>
      </c>
      <c r="D7" s="394" t="s">
        <v>443</v>
      </c>
      <c r="E7"/>
      <c r="F7"/>
      <c r="G7"/>
    </row>
    <row r="8" spans="1:7" ht="12.75">
      <c r="A8" s="367" t="s">
        <v>98</v>
      </c>
      <c r="B8" s="380"/>
      <c r="C8" s="395"/>
      <c r="D8" s="395"/>
      <c r="E8"/>
      <c r="F8"/>
      <c r="G8"/>
    </row>
    <row r="9" spans="1:7" ht="12.75">
      <c r="A9" s="369" t="s">
        <v>108</v>
      </c>
      <c r="B9" s="381"/>
      <c r="C9" s="396"/>
      <c r="D9" s="396"/>
      <c r="E9"/>
      <c r="F9"/>
      <c r="G9"/>
    </row>
    <row r="10" spans="1:7" ht="22.5">
      <c r="A10" s="397" t="s">
        <v>461</v>
      </c>
      <c r="B10" s="382"/>
      <c r="C10" s="398">
        <v>1072000</v>
      </c>
      <c r="D10" s="398">
        <v>1072000</v>
      </c>
      <c r="E10"/>
      <c r="F10"/>
      <c r="G10"/>
    </row>
    <row r="11" spans="1:7" ht="12.75">
      <c r="A11" s="399" t="s">
        <v>462</v>
      </c>
      <c r="B11" s="382"/>
      <c r="C11" s="400">
        <v>1072000</v>
      </c>
      <c r="D11" s="400">
        <v>1072000</v>
      </c>
      <c r="E11"/>
      <c r="F11"/>
      <c r="G11"/>
    </row>
    <row r="12" spans="1:7" ht="12.75">
      <c r="A12" s="370" t="s">
        <v>100</v>
      </c>
      <c r="B12" s="382"/>
      <c r="C12" s="400"/>
      <c r="D12" s="400"/>
      <c r="E12"/>
      <c r="F12"/>
      <c r="G12"/>
    </row>
    <row r="13" spans="1:7" ht="13.5" thickBot="1">
      <c r="A13" s="370" t="s">
        <v>101</v>
      </c>
      <c r="B13" s="382"/>
      <c r="C13" s="400"/>
      <c r="D13" s="400"/>
      <c r="E13"/>
      <c r="F13"/>
      <c r="G13"/>
    </row>
    <row r="14" spans="1:7" ht="13.5" thickBot="1">
      <c r="A14" s="372" t="s">
        <v>103</v>
      </c>
      <c r="B14" s="385"/>
      <c r="C14" s="401">
        <f>C8+C10</f>
        <v>1072000</v>
      </c>
      <c r="D14" s="401">
        <f>D8+D10</f>
        <v>1072000</v>
      </c>
      <c r="E14"/>
      <c r="F14"/>
      <c r="G14"/>
    </row>
    <row r="15" spans="1:7" ht="15" thickBot="1">
      <c r="A15" s="374"/>
      <c r="B15" s="374"/>
      <c r="C15"/>
      <c r="D15"/>
      <c r="E15"/>
      <c r="F15"/>
      <c r="G15"/>
    </row>
    <row r="16" spans="1:7" ht="36.75" thickBot="1">
      <c r="A16" s="366" t="s">
        <v>102</v>
      </c>
      <c r="B16" s="379" t="s">
        <v>441</v>
      </c>
      <c r="C16" s="379" t="s">
        <v>442</v>
      </c>
      <c r="D16" s="379" t="s">
        <v>443</v>
      </c>
      <c r="E16"/>
      <c r="F16"/>
      <c r="G16"/>
    </row>
    <row r="17" spans="1:7" ht="12.75">
      <c r="A17" s="367" t="s">
        <v>106</v>
      </c>
      <c r="B17" s="380"/>
      <c r="C17" s="395"/>
      <c r="D17" s="395"/>
      <c r="E17"/>
      <c r="F17"/>
      <c r="G17"/>
    </row>
    <row r="18" spans="1:7" ht="12.75">
      <c r="A18" s="375" t="s">
        <v>107</v>
      </c>
      <c r="B18" s="382"/>
      <c r="C18" s="400">
        <v>280535</v>
      </c>
      <c r="D18" s="400">
        <v>280535</v>
      </c>
      <c r="E18"/>
      <c r="F18"/>
      <c r="G18"/>
    </row>
    <row r="19" spans="1:7" ht="12.75">
      <c r="A19" s="370" t="s">
        <v>447</v>
      </c>
      <c r="B19" s="382"/>
      <c r="C19" s="400"/>
      <c r="D19" s="400"/>
      <c r="E19"/>
      <c r="F19"/>
      <c r="G19"/>
    </row>
    <row r="20" spans="1:7" ht="13.5" thickBot="1">
      <c r="A20" s="370" t="s">
        <v>463</v>
      </c>
      <c r="B20" s="382"/>
      <c r="C20" s="400"/>
      <c r="D20" s="400"/>
      <c r="E20"/>
      <c r="F20"/>
      <c r="G20"/>
    </row>
    <row r="21" spans="1:7" ht="13.5" thickBot="1">
      <c r="A21" s="372" t="s">
        <v>41</v>
      </c>
      <c r="B21" s="385">
        <f>SUM(B17:B20)</f>
        <v>0</v>
      </c>
      <c r="C21" s="401">
        <v>280535</v>
      </c>
      <c r="D21" s="401">
        <v>280535</v>
      </c>
      <c r="E21"/>
      <c r="F21"/>
      <c r="G21"/>
    </row>
    <row r="22" spans="1:7" ht="13.5" thickBot="1">
      <c r="A22"/>
      <c r="B22"/>
      <c r="C22"/>
      <c r="D22"/>
      <c r="E22"/>
      <c r="F22"/>
      <c r="G22"/>
    </row>
    <row r="23" spans="1:7" ht="12.75">
      <c r="A23" s="1004"/>
      <c r="B23" s="1005"/>
      <c r="C23" s="982" t="s">
        <v>464</v>
      </c>
      <c r="D23" s="983"/>
      <c r="E23" s="984"/>
      <c r="F23"/>
      <c r="G23"/>
    </row>
    <row r="24" spans="1:7" ht="13.5" thickBot="1">
      <c r="A24" s="1006"/>
      <c r="B24" s="1007"/>
      <c r="C24" s="985"/>
      <c r="D24" s="986"/>
      <c r="E24" s="987"/>
      <c r="F24"/>
      <c r="G24"/>
    </row>
    <row r="25" spans="1:7" ht="36.75" thickBot="1">
      <c r="A25" s="366" t="s">
        <v>97</v>
      </c>
      <c r="B25" s="379" t="s">
        <v>441</v>
      </c>
      <c r="C25" s="394" t="s">
        <v>442</v>
      </c>
      <c r="D25" s="394" t="s">
        <v>443</v>
      </c>
      <c r="E25"/>
      <c r="F25"/>
      <c r="G25"/>
    </row>
    <row r="26" spans="1:7" ht="12.75">
      <c r="A26" s="367" t="s">
        <v>98</v>
      </c>
      <c r="B26" s="380"/>
      <c r="C26" s="395"/>
      <c r="D26" s="395"/>
      <c r="E26"/>
      <c r="F26"/>
      <c r="G26"/>
    </row>
    <row r="27" spans="1:7" ht="12.75">
      <c r="A27" s="369" t="s">
        <v>108</v>
      </c>
      <c r="B27" s="381"/>
      <c r="C27" s="396"/>
      <c r="D27" s="396"/>
      <c r="E27"/>
      <c r="F27"/>
      <c r="G27"/>
    </row>
    <row r="28" spans="1:7" ht="22.5">
      <c r="A28" s="397" t="s">
        <v>461</v>
      </c>
      <c r="B28" s="382"/>
      <c r="C28" s="398">
        <v>1112000</v>
      </c>
      <c r="D28" s="398">
        <v>1112000</v>
      </c>
      <c r="E28"/>
      <c r="F28"/>
      <c r="G28"/>
    </row>
    <row r="29" spans="1:7" ht="12.75">
      <c r="A29" s="399" t="s">
        <v>462</v>
      </c>
      <c r="B29" s="382"/>
      <c r="C29" s="400">
        <v>1112000</v>
      </c>
      <c r="D29" s="400">
        <v>1112000</v>
      </c>
      <c r="E29"/>
      <c r="F29"/>
      <c r="G29"/>
    </row>
    <row r="30" spans="1:7" ht="12.75">
      <c r="A30" s="370" t="s">
        <v>100</v>
      </c>
      <c r="B30" s="382"/>
      <c r="C30" s="400"/>
      <c r="D30" s="400"/>
      <c r="E30"/>
      <c r="F30"/>
      <c r="G30"/>
    </row>
    <row r="31" spans="1:7" ht="13.5" thickBot="1">
      <c r="A31" s="370" t="s">
        <v>101</v>
      </c>
      <c r="B31" s="382"/>
      <c r="C31" s="400"/>
      <c r="D31" s="400"/>
      <c r="E31"/>
      <c r="F31"/>
      <c r="G31"/>
    </row>
    <row r="32" spans="1:7" ht="13.5" thickBot="1">
      <c r="A32" s="372" t="s">
        <v>103</v>
      </c>
      <c r="B32" s="385"/>
      <c r="C32" s="401">
        <f>C26+C28</f>
        <v>1112000</v>
      </c>
      <c r="D32" s="401">
        <f>D26+D28</f>
        <v>1112000</v>
      </c>
      <c r="E32"/>
      <c r="F32"/>
      <c r="G32"/>
    </row>
    <row r="33" spans="1:7" ht="15" thickBot="1">
      <c r="A33" s="374"/>
      <c r="B33" s="374"/>
      <c r="C33"/>
      <c r="D33"/>
      <c r="E33"/>
      <c r="F33"/>
      <c r="G33"/>
    </row>
    <row r="34" spans="1:7" ht="36.75" thickBot="1">
      <c r="A34" s="366" t="s">
        <v>102</v>
      </c>
      <c r="B34" s="379" t="s">
        <v>441</v>
      </c>
      <c r="C34" s="379" t="s">
        <v>442</v>
      </c>
      <c r="D34" s="379" t="s">
        <v>443</v>
      </c>
      <c r="E34"/>
      <c r="F34"/>
      <c r="G34"/>
    </row>
    <row r="35" spans="1:7" ht="12.75">
      <c r="A35" s="367" t="s">
        <v>106</v>
      </c>
      <c r="B35" s="380"/>
      <c r="C35" s="395"/>
      <c r="D35" s="395"/>
      <c r="E35"/>
      <c r="F35"/>
      <c r="G35"/>
    </row>
    <row r="36" spans="1:7" ht="12.75">
      <c r="A36" s="375" t="s">
        <v>107</v>
      </c>
      <c r="B36" s="382"/>
      <c r="C36" s="400">
        <v>0</v>
      </c>
      <c r="D36" s="400">
        <v>0</v>
      </c>
      <c r="E36"/>
      <c r="F36"/>
      <c r="G36"/>
    </row>
    <row r="37" spans="1:7" ht="12.75">
      <c r="A37" s="370" t="s">
        <v>447</v>
      </c>
      <c r="B37" s="382"/>
      <c r="C37" s="400"/>
      <c r="D37" s="400"/>
      <c r="E37"/>
      <c r="F37"/>
      <c r="G37"/>
    </row>
    <row r="38" spans="1:7" ht="13.5" thickBot="1">
      <c r="A38" s="370" t="s">
        <v>463</v>
      </c>
      <c r="B38" s="382"/>
      <c r="C38" s="400"/>
      <c r="D38" s="400"/>
      <c r="E38"/>
      <c r="F38"/>
      <c r="G38"/>
    </row>
    <row r="39" spans="1:7" ht="13.5" thickBot="1">
      <c r="A39" s="372" t="s">
        <v>41</v>
      </c>
      <c r="B39" s="385">
        <f>SUM(B35:B38)</f>
        <v>0</v>
      </c>
      <c r="C39" s="401">
        <v>0</v>
      </c>
      <c r="D39" s="401">
        <v>0</v>
      </c>
      <c r="E39"/>
      <c r="F39"/>
      <c r="G39"/>
    </row>
    <row r="40" spans="1:7" ht="12.75">
      <c r="A40"/>
      <c r="B40"/>
      <c r="C40"/>
      <c r="D40"/>
      <c r="E40"/>
      <c r="F40"/>
      <c r="G40"/>
    </row>
    <row r="41" spans="1:7" ht="12.75">
      <c r="A41"/>
      <c r="B41"/>
      <c r="C41"/>
      <c r="D41"/>
      <c r="E41"/>
      <c r="F41"/>
      <c r="G41"/>
    </row>
    <row r="42" spans="1:7" ht="12.75">
      <c r="A42"/>
      <c r="B42"/>
      <c r="C42"/>
      <c r="D42"/>
      <c r="E42"/>
      <c r="F42"/>
      <c r="G42"/>
    </row>
    <row r="43" spans="1:7" ht="12.75">
      <c r="A43"/>
      <c r="B43"/>
      <c r="C43"/>
      <c r="D43"/>
      <c r="E43"/>
      <c r="F43"/>
      <c r="G43"/>
    </row>
    <row r="44" spans="1:7" ht="12.75">
      <c r="A44"/>
      <c r="B44"/>
      <c r="C44"/>
      <c r="D44"/>
      <c r="E44"/>
      <c r="F44"/>
      <c r="G44"/>
    </row>
    <row r="45" spans="1:7" ht="12.75">
      <c r="A45"/>
      <c r="B45"/>
      <c r="C45"/>
      <c r="D45"/>
      <c r="E45"/>
      <c r="F45"/>
      <c r="G45"/>
    </row>
    <row r="46" spans="1:7" ht="12.75">
      <c r="A46"/>
      <c r="B46"/>
      <c r="C46"/>
      <c r="D46"/>
      <c r="E46"/>
      <c r="F46"/>
      <c r="G46"/>
    </row>
    <row r="47" spans="1:7" ht="12.75">
      <c r="A47"/>
      <c r="B47"/>
      <c r="C47"/>
      <c r="D47"/>
      <c r="E47"/>
      <c r="F47"/>
      <c r="G47"/>
    </row>
    <row r="48" spans="1:7" ht="12.75">
      <c r="A48"/>
      <c r="B48"/>
      <c r="C48"/>
      <c r="D48"/>
      <c r="E48"/>
      <c r="F48"/>
      <c r="G48"/>
    </row>
    <row r="49" spans="1:7" ht="12.75">
      <c r="A49"/>
      <c r="B49"/>
      <c r="C49"/>
      <c r="D49"/>
      <c r="E49"/>
      <c r="F49"/>
      <c r="G49"/>
    </row>
    <row r="50" spans="1:7" ht="12.75">
      <c r="A50"/>
      <c r="B50"/>
      <c r="C50"/>
      <c r="D50"/>
      <c r="E50"/>
      <c r="F50"/>
      <c r="G50"/>
    </row>
    <row r="51" spans="1:7" ht="12.75">
      <c r="A51"/>
      <c r="B51"/>
      <c r="C51"/>
      <c r="D51"/>
      <c r="E51"/>
      <c r="F51"/>
      <c r="G51"/>
    </row>
    <row r="52" spans="1:7" ht="12.75">
      <c r="A52"/>
      <c r="B52"/>
      <c r="C52"/>
      <c r="D52"/>
      <c r="E52"/>
      <c r="F52"/>
      <c r="G52"/>
    </row>
    <row r="53" spans="1:7" ht="12.75">
      <c r="A53"/>
      <c r="B53"/>
      <c r="C53"/>
      <c r="D53"/>
      <c r="E53"/>
      <c r="F53"/>
      <c r="G53"/>
    </row>
    <row r="54" spans="1:7" ht="12.75">
      <c r="A54"/>
      <c r="B54"/>
      <c r="C54"/>
      <c r="D54"/>
      <c r="E54"/>
      <c r="F54"/>
      <c r="G54"/>
    </row>
    <row r="55" spans="1:7" ht="12.75">
      <c r="A55"/>
      <c r="B55"/>
      <c r="C55"/>
      <c r="D55"/>
      <c r="E55"/>
      <c r="F55"/>
      <c r="G55"/>
    </row>
    <row r="56" spans="1:7" ht="12.75">
      <c r="A56"/>
      <c r="B56"/>
      <c r="C56"/>
      <c r="D56"/>
      <c r="E56"/>
      <c r="F56"/>
      <c r="G56"/>
    </row>
    <row r="57" spans="1:7" ht="12.75">
      <c r="A57"/>
      <c r="B57"/>
      <c r="C57"/>
      <c r="D57"/>
      <c r="E57"/>
      <c r="F57"/>
      <c r="G57"/>
    </row>
    <row r="58" spans="1:7" ht="12.75">
      <c r="A58"/>
      <c r="B58"/>
      <c r="C58"/>
      <c r="D58"/>
      <c r="E58"/>
      <c r="F58"/>
      <c r="G58"/>
    </row>
    <row r="59" spans="1:7" ht="12.75">
      <c r="A59"/>
      <c r="B59"/>
      <c r="C59"/>
      <c r="D59"/>
      <c r="E59"/>
      <c r="F59"/>
      <c r="G59"/>
    </row>
    <row r="60" spans="1:7" ht="12.75">
      <c r="A60"/>
      <c r="B60"/>
      <c r="C60"/>
      <c r="D60"/>
      <c r="E60"/>
      <c r="F60"/>
      <c r="G60"/>
    </row>
    <row r="61" spans="1:7" ht="12.75">
      <c r="A61"/>
      <c r="B61"/>
      <c r="C61"/>
      <c r="D61"/>
      <c r="E61"/>
      <c r="F61"/>
      <c r="G61"/>
    </row>
    <row r="62" spans="1:7" ht="12.75">
      <c r="A62"/>
      <c r="B62"/>
      <c r="C62"/>
      <c r="D62"/>
      <c r="E62"/>
      <c r="F62"/>
      <c r="G62"/>
    </row>
    <row r="63" spans="1:7" ht="12.75">
      <c r="A63"/>
      <c r="B63"/>
      <c r="C63"/>
      <c r="D63"/>
      <c r="E63"/>
      <c r="F63"/>
      <c r="G63"/>
    </row>
    <row r="64" spans="1:7" ht="12.75">
      <c r="A64"/>
      <c r="B64"/>
      <c r="C64"/>
      <c r="D64"/>
      <c r="E64"/>
      <c r="F64"/>
      <c r="G64"/>
    </row>
    <row r="65" spans="1:7" ht="12.75">
      <c r="A65"/>
      <c r="B65"/>
      <c r="C65"/>
      <c r="D65"/>
      <c r="E65"/>
      <c r="F65"/>
      <c r="G65"/>
    </row>
    <row r="66" spans="1:7" ht="12.75">
      <c r="A66"/>
      <c r="B66"/>
      <c r="C66"/>
      <c r="D66"/>
      <c r="E66"/>
      <c r="F66"/>
      <c r="G66"/>
    </row>
    <row r="67" spans="1:7" ht="12.75">
      <c r="A67"/>
      <c r="B67"/>
      <c r="C67"/>
      <c r="D67"/>
      <c r="E67"/>
      <c r="F67"/>
      <c r="G67"/>
    </row>
    <row r="68" spans="1:7" ht="12.75">
      <c r="A68"/>
      <c r="B68"/>
      <c r="C68"/>
      <c r="D68"/>
      <c r="E68"/>
      <c r="F68"/>
      <c r="G68"/>
    </row>
    <row r="69" spans="1:7" ht="12.75">
      <c r="A69"/>
      <c r="B69"/>
      <c r="C69"/>
      <c r="D69"/>
      <c r="E69"/>
      <c r="F69"/>
      <c r="G69"/>
    </row>
    <row r="70" spans="1:7" ht="12.75">
      <c r="A70"/>
      <c r="B70"/>
      <c r="C70"/>
      <c r="D70"/>
      <c r="E70"/>
      <c r="F70"/>
      <c r="G70"/>
    </row>
    <row r="71" spans="1:7" ht="12.75">
      <c r="A71"/>
      <c r="B71"/>
      <c r="C71"/>
      <c r="D71"/>
      <c r="E71"/>
      <c r="F71"/>
      <c r="G71"/>
    </row>
    <row r="72" spans="1:7" ht="12.75">
      <c r="A72"/>
      <c r="B72"/>
      <c r="C72"/>
      <c r="D72"/>
      <c r="E72"/>
      <c r="F72"/>
      <c r="G72"/>
    </row>
    <row r="73" spans="1:7" ht="12.75">
      <c r="A73"/>
      <c r="B73"/>
      <c r="C73"/>
      <c r="D73"/>
      <c r="E73"/>
      <c r="F73"/>
      <c r="G73"/>
    </row>
    <row r="74" spans="1:7" ht="12.75">
      <c r="A74"/>
      <c r="B74"/>
      <c r="C74"/>
      <c r="D74"/>
      <c r="E74"/>
      <c r="F74"/>
      <c r="G74"/>
    </row>
    <row r="75" spans="1:7" ht="12.75">
      <c r="A75"/>
      <c r="B75"/>
      <c r="C75"/>
      <c r="D75"/>
      <c r="E75"/>
      <c r="F75"/>
      <c r="G75"/>
    </row>
    <row r="76" spans="1:7" ht="12.75">
      <c r="A76"/>
      <c r="B76"/>
      <c r="C76"/>
      <c r="D76"/>
      <c r="E76"/>
      <c r="F76"/>
      <c r="G76"/>
    </row>
    <row r="77" spans="1:7" ht="12.75">
      <c r="A77"/>
      <c r="B77"/>
      <c r="C77"/>
      <c r="D77"/>
      <c r="E77"/>
      <c r="F77"/>
      <c r="G77"/>
    </row>
    <row r="78" spans="1:7" ht="12.75">
      <c r="A78"/>
      <c r="B78"/>
      <c r="C78"/>
      <c r="D78"/>
      <c r="E78"/>
      <c r="F78"/>
      <c r="G78"/>
    </row>
    <row r="79" spans="1:7" ht="12.75">
      <c r="A79"/>
      <c r="B79"/>
      <c r="C79"/>
      <c r="D79"/>
      <c r="E79"/>
      <c r="F79"/>
      <c r="G79"/>
    </row>
    <row r="80" spans="1:7" ht="12.75">
      <c r="A80"/>
      <c r="B80"/>
      <c r="C80"/>
      <c r="D80"/>
      <c r="E80"/>
      <c r="F80"/>
      <c r="G80"/>
    </row>
    <row r="81" spans="1:7" ht="12.75">
      <c r="A81"/>
      <c r="B81"/>
      <c r="C81"/>
      <c r="D81"/>
      <c r="E81"/>
      <c r="F81"/>
      <c r="G81"/>
    </row>
    <row r="82" spans="1:7" ht="12.75">
      <c r="A82"/>
      <c r="B82"/>
      <c r="C82"/>
      <c r="D82"/>
      <c r="E82"/>
      <c r="F82"/>
      <c r="G82"/>
    </row>
    <row r="83" spans="1:7" ht="12.75">
      <c r="A83"/>
      <c r="B83"/>
      <c r="C83"/>
      <c r="D83"/>
      <c r="E83"/>
      <c r="F83"/>
      <c r="G83"/>
    </row>
    <row r="84" spans="1:7" ht="12.75">
      <c r="A84"/>
      <c r="B84"/>
      <c r="C84"/>
      <c r="D84"/>
      <c r="E84"/>
      <c r="F84"/>
      <c r="G84"/>
    </row>
    <row r="85" spans="1:7" ht="12.75">
      <c r="A85"/>
      <c r="B85"/>
      <c r="C85"/>
      <c r="D85"/>
      <c r="E85"/>
      <c r="F85"/>
      <c r="G85"/>
    </row>
    <row r="86" spans="1:7" ht="12.75">
      <c r="A86"/>
      <c r="B86"/>
      <c r="C86"/>
      <c r="D86"/>
      <c r="E86"/>
      <c r="F86"/>
      <c r="G86"/>
    </row>
    <row r="87" spans="1:7" ht="12.75">
      <c r="A87"/>
      <c r="B87"/>
      <c r="C87"/>
      <c r="D87"/>
      <c r="E87"/>
      <c r="F87"/>
      <c r="G87"/>
    </row>
    <row r="88" spans="1:7" ht="12.75">
      <c r="A88"/>
      <c r="B88"/>
      <c r="C88"/>
      <c r="D88"/>
      <c r="E88"/>
      <c r="F88"/>
      <c r="G88"/>
    </row>
    <row r="89" spans="1:7" ht="12.75">
      <c r="A89"/>
      <c r="B89"/>
      <c r="C89"/>
      <c r="D89"/>
      <c r="E89"/>
      <c r="F89"/>
      <c r="G89"/>
    </row>
    <row r="90" spans="1:7" ht="12.75">
      <c r="A90"/>
      <c r="B90"/>
      <c r="C90"/>
      <c r="D90"/>
      <c r="E90"/>
      <c r="F90"/>
      <c r="G90"/>
    </row>
    <row r="91" spans="1:7" ht="12.75">
      <c r="A91"/>
      <c r="B91"/>
      <c r="C91"/>
      <c r="D91"/>
      <c r="E91"/>
      <c r="F91"/>
      <c r="G91"/>
    </row>
    <row r="92" spans="1:7" ht="12.75">
      <c r="A92"/>
      <c r="B92"/>
      <c r="C92"/>
      <c r="D92"/>
      <c r="E92"/>
      <c r="F92"/>
      <c r="G92"/>
    </row>
    <row r="93" spans="1:7" ht="12.75">
      <c r="A93"/>
      <c r="B93"/>
      <c r="C93"/>
      <c r="D93"/>
      <c r="E93"/>
      <c r="F93"/>
      <c r="G93"/>
    </row>
    <row r="94" spans="1:7" ht="12.75">
      <c r="A94"/>
      <c r="B94"/>
      <c r="C94"/>
      <c r="D94"/>
      <c r="E94"/>
      <c r="F94"/>
      <c r="G94"/>
    </row>
    <row r="95" spans="1:7" ht="12.75">
      <c r="A95"/>
      <c r="B95"/>
      <c r="C95"/>
      <c r="D95"/>
      <c r="E95"/>
      <c r="F95"/>
      <c r="G95"/>
    </row>
    <row r="96" spans="1:7" ht="12.75">
      <c r="A96"/>
      <c r="B96"/>
      <c r="C96"/>
      <c r="D96"/>
      <c r="E96"/>
      <c r="F96"/>
      <c r="G96"/>
    </row>
    <row r="97" spans="1:7" ht="12.75">
      <c r="A97"/>
      <c r="B97"/>
      <c r="C97"/>
      <c r="D97"/>
      <c r="E97"/>
      <c r="F97"/>
      <c r="G97"/>
    </row>
    <row r="98" spans="1:7" ht="12.75">
      <c r="A98"/>
      <c r="B98"/>
      <c r="C98"/>
      <c r="D98"/>
      <c r="E98"/>
      <c r="F98"/>
      <c r="G98"/>
    </row>
    <row r="99" spans="1:7" ht="12.75">
      <c r="A99"/>
      <c r="B99"/>
      <c r="C99"/>
      <c r="D99"/>
      <c r="E99"/>
      <c r="F99"/>
      <c r="G99"/>
    </row>
    <row r="100" spans="1:7" ht="12.75">
      <c r="A100"/>
      <c r="B100"/>
      <c r="C100"/>
      <c r="D100"/>
      <c r="E100"/>
      <c r="F100"/>
      <c r="G100"/>
    </row>
    <row r="101" spans="1:7" ht="12.75">
      <c r="A101"/>
      <c r="B101"/>
      <c r="C101"/>
      <c r="D101"/>
      <c r="E101"/>
      <c r="F101"/>
      <c r="G101"/>
    </row>
    <row r="102" spans="1:7" ht="12.75">
      <c r="A102"/>
      <c r="B102"/>
      <c r="C102"/>
      <c r="D102"/>
      <c r="E102"/>
      <c r="F102"/>
      <c r="G102"/>
    </row>
    <row r="103" spans="1:7" ht="12.75">
      <c r="A103"/>
      <c r="B103"/>
      <c r="C103"/>
      <c r="D103"/>
      <c r="E103"/>
      <c r="F103"/>
      <c r="G103"/>
    </row>
    <row r="104" spans="1:7" ht="12.75">
      <c r="A104"/>
      <c r="B104"/>
      <c r="C104"/>
      <c r="D104"/>
      <c r="E104"/>
      <c r="F104"/>
      <c r="G104"/>
    </row>
    <row r="105" spans="1:7" ht="12.75">
      <c r="A105"/>
      <c r="B105"/>
      <c r="C105"/>
      <c r="D105"/>
      <c r="E105"/>
      <c r="F105"/>
      <c r="G105"/>
    </row>
    <row r="106" spans="1:7" ht="12.75">
      <c r="A106"/>
      <c r="B106"/>
      <c r="C106"/>
      <c r="D106"/>
      <c r="E106"/>
      <c r="F106"/>
      <c r="G106"/>
    </row>
    <row r="107" spans="1:7" ht="12.75">
      <c r="A107"/>
      <c r="B107"/>
      <c r="C107"/>
      <c r="D107"/>
      <c r="E107"/>
      <c r="F107"/>
      <c r="G107"/>
    </row>
    <row r="108" spans="1:7" ht="12.75">
      <c r="A108"/>
      <c r="B108"/>
      <c r="C108"/>
      <c r="D108"/>
      <c r="E108"/>
      <c r="F108"/>
      <c r="G108"/>
    </row>
    <row r="109" spans="1:7" ht="12.75">
      <c r="A109"/>
      <c r="B109"/>
      <c r="C109"/>
      <c r="D109"/>
      <c r="E109"/>
      <c r="F109"/>
      <c r="G109"/>
    </row>
    <row r="110" spans="1:7" ht="12.75">
      <c r="A110"/>
      <c r="B110"/>
      <c r="C110"/>
      <c r="D110"/>
      <c r="E110"/>
      <c r="F110"/>
      <c r="G110"/>
    </row>
    <row r="111" spans="1:7" ht="12.75">
      <c r="A111"/>
      <c r="B111"/>
      <c r="C111"/>
      <c r="D111"/>
      <c r="E111"/>
      <c r="F111"/>
      <c r="G111"/>
    </row>
    <row r="112" spans="1:7" ht="12.75">
      <c r="A112"/>
      <c r="B112"/>
      <c r="C112"/>
      <c r="D112"/>
      <c r="E112"/>
      <c r="F112"/>
      <c r="G112"/>
    </row>
    <row r="113" spans="1:7" ht="12.75">
      <c r="A113"/>
      <c r="B113"/>
      <c r="C113"/>
      <c r="D113"/>
      <c r="E113"/>
      <c r="F113"/>
      <c r="G113"/>
    </row>
    <row r="114" spans="1:7" ht="12.75">
      <c r="A114"/>
      <c r="B114"/>
      <c r="C114"/>
      <c r="D114"/>
      <c r="E114"/>
      <c r="F114"/>
      <c r="G114"/>
    </row>
    <row r="115" spans="1:7" ht="12.75">
      <c r="A115"/>
      <c r="B115"/>
      <c r="C115"/>
      <c r="D115"/>
      <c r="E115"/>
      <c r="F115"/>
      <c r="G115"/>
    </row>
    <row r="116" spans="1:7" ht="12.75">
      <c r="A116"/>
      <c r="B116"/>
      <c r="C116"/>
      <c r="D116"/>
      <c r="E116"/>
      <c r="F116"/>
      <c r="G116"/>
    </row>
    <row r="117" spans="1:7" ht="12.75">
      <c r="A117"/>
      <c r="B117"/>
      <c r="C117"/>
      <c r="D117"/>
      <c r="E117"/>
      <c r="F117"/>
      <c r="G117"/>
    </row>
    <row r="118" spans="1:7" ht="12.75">
      <c r="A118"/>
      <c r="B118"/>
      <c r="C118"/>
      <c r="D118"/>
      <c r="E118"/>
      <c r="F118"/>
      <c r="G118"/>
    </row>
    <row r="119" spans="1:7" ht="12.75">
      <c r="A119"/>
      <c r="B119"/>
      <c r="C119"/>
      <c r="D119"/>
      <c r="E119"/>
      <c r="F119"/>
      <c r="G119"/>
    </row>
    <row r="120" spans="1:7" ht="12.75">
      <c r="A120"/>
      <c r="B120"/>
      <c r="C120"/>
      <c r="D120"/>
      <c r="E120"/>
      <c r="F120"/>
      <c r="G120"/>
    </row>
    <row r="121" spans="1:7" ht="12.75">
      <c r="A121"/>
      <c r="B121"/>
      <c r="C121"/>
      <c r="D121"/>
      <c r="E121"/>
      <c r="F121"/>
      <c r="G121"/>
    </row>
    <row r="122" spans="1:7" ht="12.75">
      <c r="A122"/>
      <c r="B122"/>
      <c r="C122"/>
      <c r="D122"/>
      <c r="E122"/>
      <c r="F122"/>
      <c r="G122"/>
    </row>
    <row r="123" spans="1:7" ht="12.75">
      <c r="A123"/>
      <c r="B123"/>
      <c r="C123"/>
      <c r="D123"/>
      <c r="E123"/>
      <c r="F123"/>
      <c r="G123"/>
    </row>
    <row r="124" spans="1:7" ht="12.75">
      <c r="A124"/>
      <c r="B124"/>
      <c r="C124"/>
      <c r="D124"/>
      <c r="E124"/>
      <c r="F124"/>
      <c r="G124"/>
    </row>
    <row r="125" spans="1:7" ht="12.75">
      <c r="A125"/>
      <c r="B125"/>
      <c r="C125"/>
      <c r="D125"/>
      <c r="E125"/>
      <c r="F125"/>
      <c r="G125"/>
    </row>
    <row r="126" spans="1:7" ht="12.75">
      <c r="A126"/>
      <c r="B126"/>
      <c r="C126"/>
      <c r="D126"/>
      <c r="E126"/>
      <c r="F126"/>
      <c r="G126"/>
    </row>
    <row r="127" spans="1:7" ht="12.75">
      <c r="A127"/>
      <c r="B127"/>
      <c r="C127"/>
      <c r="D127"/>
      <c r="E127"/>
      <c r="F127"/>
      <c r="G127"/>
    </row>
    <row r="128" spans="1:7" ht="12.75">
      <c r="A128"/>
      <c r="B128"/>
      <c r="C128"/>
      <c r="D128"/>
      <c r="E128"/>
      <c r="F128"/>
      <c r="G128"/>
    </row>
    <row r="129" spans="1:7" ht="12.75">
      <c r="A129"/>
      <c r="B129"/>
      <c r="C129"/>
      <c r="D129"/>
      <c r="E129"/>
      <c r="F129"/>
      <c r="G129"/>
    </row>
    <row r="130" spans="1:7" ht="12.75">
      <c r="A130"/>
      <c r="B130"/>
      <c r="C130"/>
      <c r="D130"/>
      <c r="E130"/>
      <c r="F130"/>
      <c r="G130"/>
    </row>
    <row r="131" spans="1:7" ht="12.75">
      <c r="A131"/>
      <c r="B131"/>
      <c r="C131"/>
      <c r="D131"/>
      <c r="E131"/>
      <c r="F131"/>
      <c r="G131"/>
    </row>
    <row r="132" spans="1:7" ht="12.75">
      <c r="A132"/>
      <c r="B132"/>
      <c r="C132"/>
      <c r="D132"/>
      <c r="E132"/>
      <c r="F132"/>
      <c r="G132"/>
    </row>
    <row r="133" spans="1:7" ht="12.75">
      <c r="A133"/>
      <c r="B133"/>
      <c r="C133"/>
      <c r="D133"/>
      <c r="E133"/>
      <c r="F133"/>
      <c r="G133"/>
    </row>
    <row r="134" spans="1:7" ht="12.75">
      <c r="A134"/>
      <c r="B134"/>
      <c r="C134"/>
      <c r="D134"/>
      <c r="E134"/>
      <c r="F134"/>
      <c r="G134"/>
    </row>
    <row r="135" spans="1:7" ht="12.75">
      <c r="A135"/>
      <c r="B135"/>
      <c r="C135"/>
      <c r="D135"/>
      <c r="E135"/>
      <c r="F135"/>
      <c r="G135"/>
    </row>
    <row r="136" spans="1:7" ht="12.75">
      <c r="A136"/>
      <c r="B136"/>
      <c r="C136"/>
      <c r="D136"/>
      <c r="E136"/>
      <c r="F136"/>
      <c r="G136"/>
    </row>
    <row r="137" spans="1:7" ht="12.75">
      <c r="A137"/>
      <c r="B137"/>
      <c r="C137"/>
      <c r="D137"/>
      <c r="E137"/>
      <c r="F137"/>
      <c r="G137"/>
    </row>
    <row r="138" spans="1:7" ht="12.75">
      <c r="A138"/>
      <c r="B138"/>
      <c r="C138"/>
      <c r="D138"/>
      <c r="E138"/>
      <c r="F138"/>
      <c r="G138"/>
    </row>
    <row r="139" spans="1:7" ht="12.75">
      <c r="A139"/>
      <c r="B139"/>
      <c r="C139"/>
      <c r="D139"/>
      <c r="E139"/>
      <c r="F139"/>
      <c r="G139"/>
    </row>
    <row r="140" spans="1:7" ht="12.75">
      <c r="A140"/>
      <c r="B140"/>
      <c r="C140"/>
      <c r="D140"/>
      <c r="E140"/>
      <c r="F140"/>
      <c r="G140"/>
    </row>
    <row r="141" spans="1:7" ht="12.75">
      <c r="A141"/>
      <c r="B141"/>
      <c r="C141"/>
      <c r="D141"/>
      <c r="E141"/>
      <c r="F141"/>
      <c r="G141"/>
    </row>
    <row r="142" spans="1:7" ht="12.75">
      <c r="A142"/>
      <c r="B142"/>
      <c r="C142"/>
      <c r="D142"/>
      <c r="E142"/>
      <c r="F142"/>
      <c r="G142"/>
    </row>
    <row r="143" spans="1:7" ht="12.75">
      <c r="A143"/>
      <c r="B143"/>
      <c r="C143"/>
      <c r="D143"/>
      <c r="E143"/>
      <c r="F143"/>
      <c r="G143"/>
    </row>
    <row r="144" spans="1:7" ht="12.75">
      <c r="A144"/>
      <c r="B144"/>
      <c r="C144"/>
      <c r="D144"/>
      <c r="E144"/>
      <c r="F144"/>
      <c r="G144"/>
    </row>
    <row r="145" spans="1:7" ht="12.75">
      <c r="A145"/>
      <c r="B145"/>
      <c r="C145"/>
      <c r="D145"/>
      <c r="E145"/>
      <c r="F145"/>
      <c r="G145"/>
    </row>
    <row r="146" spans="1:7" ht="12.75">
      <c r="A146"/>
      <c r="B146"/>
      <c r="C146"/>
      <c r="D146"/>
      <c r="E146"/>
      <c r="F146"/>
      <c r="G146"/>
    </row>
    <row r="147" spans="1:7" ht="12.75">
      <c r="A147"/>
      <c r="B147"/>
      <c r="C147"/>
      <c r="D147"/>
      <c r="E147"/>
      <c r="F147"/>
      <c r="G147"/>
    </row>
    <row r="148" spans="1:7" ht="12.75">
      <c r="A148"/>
      <c r="B148"/>
      <c r="C148"/>
      <c r="D148"/>
      <c r="E148"/>
      <c r="F148"/>
      <c r="G148"/>
    </row>
    <row r="149" spans="1:7" ht="12.75">
      <c r="A149"/>
      <c r="B149"/>
      <c r="C149"/>
      <c r="D149"/>
      <c r="E149"/>
      <c r="F149"/>
      <c r="G149"/>
    </row>
    <row r="150" spans="1:7" ht="12.75">
      <c r="A150"/>
      <c r="B150"/>
      <c r="C150"/>
      <c r="D150"/>
      <c r="E150"/>
      <c r="F150"/>
      <c r="G150"/>
    </row>
    <row r="151" spans="1:7" ht="12.75">
      <c r="A151"/>
      <c r="B151"/>
      <c r="C151"/>
      <c r="D151"/>
      <c r="E151"/>
      <c r="F151"/>
      <c r="G151"/>
    </row>
    <row r="152" spans="1:7" ht="12.75">
      <c r="A152"/>
      <c r="B152"/>
      <c r="C152"/>
      <c r="D152"/>
      <c r="E152"/>
      <c r="F152"/>
      <c r="G152"/>
    </row>
    <row r="153" spans="1:7" ht="12.75">
      <c r="A153"/>
      <c r="B153"/>
      <c r="C153"/>
      <c r="D153"/>
      <c r="E153"/>
      <c r="F153"/>
      <c r="G153"/>
    </row>
    <row r="154" spans="1:7" ht="12.75">
      <c r="A154"/>
      <c r="B154"/>
      <c r="C154"/>
      <c r="D154"/>
      <c r="E154"/>
      <c r="F154"/>
      <c r="G154"/>
    </row>
    <row r="155" spans="1:7" ht="12.75">
      <c r="A155"/>
      <c r="B155"/>
      <c r="C155"/>
      <c r="D155"/>
      <c r="E155"/>
      <c r="F155"/>
      <c r="G155"/>
    </row>
    <row r="156" spans="1:7" ht="12.75">
      <c r="A156"/>
      <c r="B156"/>
      <c r="C156"/>
      <c r="D156"/>
      <c r="E156"/>
      <c r="F156"/>
      <c r="G156"/>
    </row>
    <row r="157" spans="1:7" ht="12.75">
      <c r="A157"/>
      <c r="B157"/>
      <c r="C157"/>
      <c r="D157"/>
      <c r="E157"/>
      <c r="F157"/>
      <c r="G157"/>
    </row>
    <row r="158" spans="1:7" ht="12.75">
      <c r="A158"/>
      <c r="B158"/>
      <c r="C158"/>
      <c r="D158"/>
      <c r="E158"/>
      <c r="F158"/>
      <c r="G158"/>
    </row>
    <row r="159" spans="1:7" ht="12.75">
      <c r="A159"/>
      <c r="B159"/>
      <c r="C159"/>
      <c r="D159"/>
      <c r="E159"/>
      <c r="F159"/>
      <c r="G159"/>
    </row>
    <row r="160" spans="1:7" ht="12.75">
      <c r="A160"/>
      <c r="B160"/>
      <c r="C160"/>
      <c r="D160"/>
      <c r="E160"/>
      <c r="F160"/>
      <c r="G160"/>
    </row>
    <row r="161" spans="1:7" ht="12.75">
      <c r="A161"/>
      <c r="B161"/>
      <c r="C161"/>
      <c r="D161"/>
      <c r="E161"/>
      <c r="F161"/>
      <c r="G161"/>
    </row>
    <row r="162" spans="1:7" ht="12.75">
      <c r="A162"/>
      <c r="B162"/>
      <c r="C162"/>
      <c r="D162"/>
      <c r="E162"/>
      <c r="F162"/>
      <c r="G162"/>
    </row>
    <row r="163" spans="1:7" ht="12.75">
      <c r="A163"/>
      <c r="B163"/>
      <c r="C163"/>
      <c r="D163"/>
      <c r="E163"/>
      <c r="F163"/>
      <c r="G163"/>
    </row>
    <row r="164" spans="1:7" ht="12.75">
      <c r="A164"/>
      <c r="B164"/>
      <c r="C164"/>
      <c r="D164"/>
      <c r="E164"/>
      <c r="F164"/>
      <c r="G164"/>
    </row>
    <row r="165" spans="1:7" ht="12.75">
      <c r="A165"/>
      <c r="B165"/>
      <c r="C165"/>
      <c r="D165"/>
      <c r="E165"/>
      <c r="F165"/>
      <c r="G165"/>
    </row>
    <row r="166" spans="1:7" ht="12.75">
      <c r="A166"/>
      <c r="B166"/>
      <c r="C166"/>
      <c r="D166"/>
      <c r="E166"/>
      <c r="F166"/>
      <c r="G166"/>
    </row>
    <row r="167" spans="1:7" ht="12.75">
      <c r="A167"/>
      <c r="B167"/>
      <c r="C167"/>
      <c r="D167"/>
      <c r="E167"/>
      <c r="F167"/>
      <c r="G167"/>
    </row>
    <row r="168" spans="1:7" ht="12.75">
      <c r="A168"/>
      <c r="B168"/>
      <c r="C168"/>
      <c r="D168"/>
      <c r="E168"/>
      <c r="F168"/>
      <c r="G168"/>
    </row>
    <row r="169" spans="1:7" ht="12.75">
      <c r="A169"/>
      <c r="B169"/>
      <c r="C169"/>
      <c r="D169"/>
      <c r="E169"/>
      <c r="F169"/>
      <c r="G169"/>
    </row>
    <row r="170" spans="1:7" ht="12.75">
      <c r="A170"/>
      <c r="B170"/>
      <c r="C170"/>
      <c r="D170"/>
      <c r="E170"/>
      <c r="F170"/>
      <c r="G170"/>
    </row>
    <row r="171" spans="1:7" ht="12.75">
      <c r="A171"/>
      <c r="B171"/>
      <c r="C171"/>
      <c r="D171"/>
      <c r="E171"/>
      <c r="F171"/>
      <c r="G171"/>
    </row>
    <row r="172" spans="1:7" ht="12.75">
      <c r="A172"/>
      <c r="B172"/>
      <c r="C172"/>
      <c r="D172"/>
      <c r="E172"/>
      <c r="F172"/>
      <c r="G172"/>
    </row>
    <row r="173" spans="1:7" ht="12.75">
      <c r="A173"/>
      <c r="B173"/>
      <c r="C173"/>
      <c r="D173"/>
      <c r="E173"/>
      <c r="F173"/>
      <c r="G173"/>
    </row>
    <row r="174" spans="1:7" ht="12.75">
      <c r="A174"/>
      <c r="B174"/>
      <c r="C174"/>
      <c r="D174"/>
      <c r="E174"/>
      <c r="F174"/>
      <c r="G174"/>
    </row>
    <row r="175" spans="1:7" ht="12.75">
      <c r="A175"/>
      <c r="B175"/>
      <c r="C175"/>
      <c r="D175"/>
      <c r="E175"/>
      <c r="F175"/>
      <c r="G175"/>
    </row>
    <row r="176" spans="1:7" ht="12.75">
      <c r="A176"/>
      <c r="B176"/>
      <c r="C176"/>
      <c r="D176"/>
      <c r="E176"/>
      <c r="F176"/>
      <c r="G176"/>
    </row>
    <row r="177" spans="1:7" ht="12.75">
      <c r="A177"/>
      <c r="B177"/>
      <c r="C177"/>
      <c r="D177"/>
      <c r="E177"/>
      <c r="F177"/>
      <c r="G177"/>
    </row>
    <row r="178" spans="1:7" ht="12.75">
      <c r="A178"/>
      <c r="B178"/>
      <c r="C178"/>
      <c r="D178"/>
      <c r="E178"/>
      <c r="F178"/>
      <c r="G178"/>
    </row>
    <row r="179" spans="1:7" ht="12.75">
      <c r="A179"/>
      <c r="B179"/>
      <c r="C179"/>
      <c r="D179"/>
      <c r="E179"/>
      <c r="F179"/>
      <c r="G179"/>
    </row>
    <row r="180" spans="1:7" ht="12.75">
      <c r="A180"/>
      <c r="B180"/>
      <c r="C180"/>
      <c r="D180"/>
      <c r="E180"/>
      <c r="F180"/>
      <c r="G180"/>
    </row>
    <row r="181" spans="1:7" ht="12.75">
      <c r="A181"/>
      <c r="B181"/>
      <c r="C181"/>
      <c r="D181"/>
      <c r="E181"/>
      <c r="F181"/>
      <c r="G181"/>
    </row>
    <row r="182" spans="1:7" ht="12.75">
      <c r="A182"/>
      <c r="B182"/>
      <c r="C182"/>
      <c r="D182"/>
      <c r="E182"/>
      <c r="F182"/>
      <c r="G182"/>
    </row>
    <row r="183" spans="1:7" ht="12.75">
      <c r="A183"/>
      <c r="B183"/>
      <c r="C183"/>
      <c r="D183"/>
      <c r="E183"/>
      <c r="F183"/>
      <c r="G183"/>
    </row>
    <row r="184" spans="1:7" ht="12.75">
      <c r="A184"/>
      <c r="B184"/>
      <c r="C184"/>
      <c r="D184"/>
      <c r="E184"/>
      <c r="F184"/>
      <c r="G184"/>
    </row>
    <row r="185" spans="1:7" ht="12.75">
      <c r="A185"/>
      <c r="B185"/>
      <c r="C185"/>
      <c r="D185"/>
      <c r="E185"/>
      <c r="F185"/>
      <c r="G185"/>
    </row>
    <row r="186" spans="1:7" ht="12.75">
      <c r="A186"/>
      <c r="B186"/>
      <c r="C186"/>
      <c r="D186"/>
      <c r="E186"/>
      <c r="F186"/>
      <c r="G186"/>
    </row>
    <row r="187" spans="1:7" ht="12.75">
      <c r="A187"/>
      <c r="B187"/>
      <c r="C187"/>
      <c r="D187"/>
      <c r="E187"/>
      <c r="F187"/>
      <c r="G187"/>
    </row>
    <row r="188" spans="1:7" ht="12.75">
      <c r="A188"/>
      <c r="B188"/>
      <c r="C188"/>
      <c r="D188"/>
      <c r="E188"/>
      <c r="F188"/>
      <c r="G188"/>
    </row>
    <row r="189" spans="1:7" ht="12.75">
      <c r="A189"/>
      <c r="B189"/>
      <c r="C189"/>
      <c r="D189"/>
      <c r="E189"/>
      <c r="F189"/>
      <c r="G189"/>
    </row>
    <row r="190" spans="1:7" ht="12.75">
      <c r="A190"/>
      <c r="B190"/>
      <c r="C190"/>
      <c r="D190"/>
      <c r="E190"/>
      <c r="F190"/>
      <c r="G190"/>
    </row>
    <row r="191" spans="1:7" ht="12.75">
      <c r="A191"/>
      <c r="B191"/>
      <c r="C191"/>
      <c r="D191"/>
      <c r="E191"/>
      <c r="F191"/>
      <c r="G191"/>
    </row>
    <row r="192" spans="1:7" ht="12.75">
      <c r="A192"/>
      <c r="B192"/>
      <c r="C192"/>
      <c r="D192"/>
      <c r="E192"/>
      <c r="F192"/>
      <c r="G192"/>
    </row>
    <row r="193" spans="1:7" ht="12.75">
      <c r="A193"/>
      <c r="B193"/>
      <c r="C193"/>
      <c r="D193"/>
      <c r="E193"/>
      <c r="F193"/>
      <c r="G193"/>
    </row>
    <row r="194" spans="1:7" ht="12.75">
      <c r="A194"/>
      <c r="B194"/>
      <c r="C194"/>
      <c r="D194"/>
      <c r="E194"/>
      <c r="F194"/>
      <c r="G194"/>
    </row>
    <row r="195" spans="1:7" ht="12.75">
      <c r="A195"/>
      <c r="B195"/>
      <c r="C195"/>
      <c r="D195"/>
      <c r="E195"/>
      <c r="F195"/>
      <c r="G195"/>
    </row>
    <row r="196" spans="1:7" ht="12.75">
      <c r="A196"/>
      <c r="B196"/>
      <c r="C196"/>
      <c r="D196"/>
      <c r="E196"/>
      <c r="F196"/>
      <c r="G196"/>
    </row>
    <row r="197" spans="1:7" ht="12.75">
      <c r="A197"/>
      <c r="B197"/>
      <c r="C197"/>
      <c r="D197"/>
      <c r="E197"/>
      <c r="F197"/>
      <c r="G197"/>
    </row>
    <row r="198" spans="1:7" ht="12.75">
      <c r="A198"/>
      <c r="B198"/>
      <c r="C198"/>
      <c r="D198"/>
      <c r="E198"/>
      <c r="F198"/>
      <c r="G198"/>
    </row>
    <row r="199" spans="1:7" ht="12.75">
      <c r="A199"/>
      <c r="B199"/>
      <c r="C199"/>
      <c r="D199"/>
      <c r="E199"/>
      <c r="F199"/>
      <c r="G199"/>
    </row>
    <row r="200" spans="1:7" ht="12.75">
      <c r="A200"/>
      <c r="B200"/>
      <c r="C200"/>
      <c r="D200"/>
      <c r="E200"/>
      <c r="F200"/>
      <c r="G200"/>
    </row>
    <row r="201" spans="1:7" ht="12.75">
      <c r="A201"/>
      <c r="B201"/>
      <c r="C201"/>
      <c r="D201"/>
      <c r="E201"/>
      <c r="F201"/>
      <c r="G201"/>
    </row>
    <row r="202" spans="1:7" ht="12.75">
      <c r="A202"/>
      <c r="B202"/>
      <c r="C202"/>
      <c r="D202"/>
      <c r="E202"/>
      <c r="F202"/>
      <c r="G202"/>
    </row>
  </sheetData>
  <sheetProtection/>
  <mergeCells count="6">
    <mergeCell ref="A2:D2"/>
    <mergeCell ref="A3:D3"/>
    <mergeCell ref="A5:B6"/>
    <mergeCell ref="C5:E6"/>
    <mergeCell ref="A23:B24"/>
    <mergeCell ref="C23:E24"/>
  </mergeCells>
  <conditionalFormatting sqref="B21 B14">
    <cfRule type="cellIs" priority="10" dxfId="17" operator="equal" stopIfTrue="1">
      <formula>0</formula>
    </cfRule>
  </conditionalFormatting>
  <conditionalFormatting sqref="C14">
    <cfRule type="cellIs" priority="9" dxfId="17" operator="equal" stopIfTrue="1">
      <formula>0</formula>
    </cfRule>
  </conditionalFormatting>
  <conditionalFormatting sqref="C21">
    <cfRule type="cellIs" priority="8" dxfId="17" operator="equal" stopIfTrue="1">
      <formula>0</formula>
    </cfRule>
  </conditionalFormatting>
  <conditionalFormatting sqref="D14">
    <cfRule type="cellIs" priority="7" dxfId="17" operator="equal" stopIfTrue="1">
      <formula>0</formula>
    </cfRule>
  </conditionalFormatting>
  <conditionalFormatting sqref="D21">
    <cfRule type="cellIs" priority="6" dxfId="17" operator="equal" stopIfTrue="1">
      <formula>0</formula>
    </cfRule>
  </conditionalFormatting>
  <conditionalFormatting sqref="B39 B32">
    <cfRule type="cellIs" priority="5" dxfId="17" operator="equal" stopIfTrue="1">
      <formula>0</formula>
    </cfRule>
  </conditionalFormatting>
  <conditionalFormatting sqref="C32">
    <cfRule type="cellIs" priority="4" dxfId="17" operator="equal" stopIfTrue="1">
      <formula>0</formula>
    </cfRule>
  </conditionalFormatting>
  <conditionalFormatting sqref="C39">
    <cfRule type="cellIs" priority="3" dxfId="17" operator="equal" stopIfTrue="1">
      <formula>0</formula>
    </cfRule>
  </conditionalFormatting>
  <conditionalFormatting sqref="D32">
    <cfRule type="cellIs" priority="2" dxfId="17" operator="equal" stopIfTrue="1">
      <formula>0</formula>
    </cfRule>
  </conditionalFormatting>
  <conditionalFormatting sqref="D39">
    <cfRule type="cellIs" priority="1" dxfId="17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8.1. melléklet  a 4/2020. (VII.10.) 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Layout" workbookViewId="0" topLeftCell="A1">
      <selection activeCell="F142" sqref="F142"/>
    </sheetView>
  </sheetViews>
  <sheetFormatPr defaultColWidth="9.00390625" defaultRowHeight="12.75"/>
  <cols>
    <col min="1" max="1" width="7.625" style="261" customWidth="1"/>
    <col min="2" max="2" width="64.125" style="261" customWidth="1"/>
    <col min="3" max="3" width="17.625" style="262" bestFit="1" customWidth="1"/>
    <col min="4" max="4" width="21.625" style="262" customWidth="1"/>
    <col min="5" max="5" width="19.625" style="12" customWidth="1"/>
    <col min="6" max="6" width="18.125" style="13" bestFit="1" customWidth="1"/>
    <col min="7" max="16384" width="9.375" style="261" customWidth="1"/>
  </cols>
  <sheetData>
    <row r="1" spans="1:7" s="189" customFormat="1" ht="18.75">
      <c r="A1" s="1008" t="s">
        <v>430</v>
      </c>
      <c r="B1" s="1008"/>
      <c r="C1" s="1008"/>
      <c r="D1" s="1008"/>
      <c r="E1" s="359"/>
      <c r="F1" s="759"/>
      <c r="G1" s="359"/>
    </row>
    <row r="2" spans="1:6" s="189" customFormat="1" ht="18.75">
      <c r="A2" s="188"/>
      <c r="B2" s="1009" t="s">
        <v>384</v>
      </c>
      <c r="C2" s="1009"/>
      <c r="E2" s="17"/>
      <c r="F2" s="17"/>
    </row>
    <row r="3" spans="1:7" s="189" customFormat="1" ht="18.75">
      <c r="A3" s="188"/>
      <c r="B3" s="872" t="s">
        <v>7</v>
      </c>
      <c r="C3" s="872"/>
      <c r="E3" s="17"/>
      <c r="F3" s="17"/>
      <c r="G3" s="198"/>
    </row>
    <row r="4" spans="1:7" s="189" customFormat="1" ht="20.25" thickBot="1">
      <c r="A4" s="1010">
        <v>43830</v>
      </c>
      <c r="B4" s="1010"/>
      <c r="C4" s="327"/>
      <c r="D4" s="191"/>
      <c r="E4" s="18" t="s">
        <v>369</v>
      </c>
      <c r="F4" s="17"/>
      <c r="G4" s="198"/>
    </row>
    <row r="5" spans="1:7" s="189" customFormat="1" ht="29.25" thickBot="1">
      <c r="A5" s="192" t="s">
        <v>54</v>
      </c>
      <c r="B5" s="193" t="s">
        <v>9</v>
      </c>
      <c r="C5" s="194" t="s">
        <v>344</v>
      </c>
      <c r="D5" s="194" t="s">
        <v>420</v>
      </c>
      <c r="E5" s="760" t="s">
        <v>837</v>
      </c>
      <c r="F5" s="767" t="s">
        <v>838</v>
      </c>
      <c r="G5" s="198"/>
    </row>
    <row r="6" spans="1:6" s="198" customFormat="1" ht="19.5" thickBot="1">
      <c r="A6" s="195">
        <v>1</v>
      </c>
      <c r="B6" s="196">
        <v>2</v>
      </c>
      <c r="C6" s="197">
        <v>3</v>
      </c>
      <c r="D6" s="197">
        <v>4</v>
      </c>
      <c r="E6" s="761">
        <v>5</v>
      </c>
      <c r="F6" s="768">
        <v>6</v>
      </c>
    </row>
    <row r="7" spans="1:6" s="198" customFormat="1" ht="19.5" thickBot="1">
      <c r="A7" s="199" t="s">
        <v>10</v>
      </c>
      <c r="B7" s="200" t="s">
        <v>185</v>
      </c>
      <c r="C7" s="201">
        <f>SUM(C8:C11)</f>
        <v>173437622</v>
      </c>
      <c r="D7" s="201">
        <f>SUM(D8:D13)</f>
        <v>192847917</v>
      </c>
      <c r="E7" s="762">
        <f>SUM(E8:E11)</f>
        <v>185144194</v>
      </c>
      <c r="F7" s="833">
        <f>E7/C7</f>
        <v>1.067497304592887</v>
      </c>
    </row>
    <row r="8" spans="1:6" s="198" customFormat="1" ht="27">
      <c r="A8" s="202" t="s">
        <v>73</v>
      </c>
      <c r="B8" s="203" t="s">
        <v>350</v>
      </c>
      <c r="C8" s="204">
        <f>SUM('9.1.1'!C8,'9.1.2.'!C8)</f>
        <v>68777184</v>
      </c>
      <c r="D8" s="204">
        <f>SUM('9.1.1'!D8,'9.1.2.'!D8)</f>
        <v>71651719</v>
      </c>
      <c r="E8" s="204">
        <f>SUM('9.1.1'!E8,'9.1.2.'!E8)</f>
        <v>71651719</v>
      </c>
      <c r="F8" s="833">
        <f>E8/C8</f>
        <v>1.0417948923294098</v>
      </c>
    </row>
    <row r="9" spans="1:6" s="198" customFormat="1" ht="27">
      <c r="A9" s="205" t="s">
        <v>74</v>
      </c>
      <c r="B9" s="206" t="s">
        <v>351</v>
      </c>
      <c r="C9" s="204">
        <f>SUM('9.1.1'!C9,'9.1.2.'!C9)</f>
        <v>54487601</v>
      </c>
      <c r="D9" s="204">
        <f>SUM('9.1.1'!D9,'9.1.2.'!D9)</f>
        <v>60612000</v>
      </c>
      <c r="E9" s="204">
        <f>SUM('9.1.1'!E9,'9.1.2.'!E9)</f>
        <v>60612000</v>
      </c>
      <c r="F9" s="833">
        <f>E9/C9</f>
        <v>1.1123998650628792</v>
      </c>
    </row>
    <row r="10" spans="1:6" s="198" customFormat="1" ht="27">
      <c r="A10" s="205" t="s">
        <v>75</v>
      </c>
      <c r="B10" s="206" t="s">
        <v>352</v>
      </c>
      <c r="C10" s="204">
        <f>SUM('9.1.1'!C10,'9.1.2.'!C10)</f>
        <v>47372897</v>
      </c>
      <c r="D10" s="204">
        <f>SUM('9.1.1'!D10,'9.1.2.'!D10)</f>
        <v>49830535</v>
      </c>
      <c r="E10" s="204">
        <f>SUM('9.1.1'!E10,'9.1.2.'!E10)</f>
        <v>49830535</v>
      </c>
      <c r="F10" s="833">
        <f>E10/C10</f>
        <v>1.0518785667678292</v>
      </c>
    </row>
    <row r="11" spans="1:6" s="198" customFormat="1" ht="18.75">
      <c r="A11" s="205" t="s">
        <v>346</v>
      </c>
      <c r="B11" s="206" t="s">
        <v>353</v>
      </c>
      <c r="C11" s="204">
        <f>SUM('9.1.1'!C11,'9.1.2.'!C11)</f>
        <v>2799940</v>
      </c>
      <c r="D11" s="204">
        <f>SUM('9.1.1'!D11,'9.1.2.'!D11)</f>
        <v>3049940</v>
      </c>
      <c r="E11" s="204">
        <f>SUM('9.1.1'!E11,'9.1.2.'!E11)</f>
        <v>3049940</v>
      </c>
      <c r="F11" s="833">
        <f>E11/C11</f>
        <v>1.0892876275920198</v>
      </c>
    </row>
    <row r="12" spans="1:6" s="198" customFormat="1" ht="25.5">
      <c r="A12" s="205" t="s">
        <v>84</v>
      </c>
      <c r="B12" s="151" t="s">
        <v>355</v>
      </c>
      <c r="C12" s="207"/>
      <c r="D12" s="204">
        <f>SUM('9.1.1'!D12,'9.1.2.'!D12)</f>
        <v>7307400</v>
      </c>
      <c r="E12" s="204">
        <f>SUM('9.1.1'!E12,'9.1.2.'!E12)</f>
        <v>7307400</v>
      </c>
      <c r="F12" s="833"/>
    </row>
    <row r="13" spans="1:6" s="198" customFormat="1" ht="19.5" thickBot="1">
      <c r="A13" s="208" t="s">
        <v>347</v>
      </c>
      <c r="B13" s="206" t="s">
        <v>354</v>
      </c>
      <c r="C13" s="209"/>
      <c r="D13" s="204">
        <f>SUM('9.1.1'!D13,'9.1.2.'!D13)</f>
        <v>396323</v>
      </c>
      <c r="E13" s="204">
        <f>SUM('9.1.1'!E13,'9.1.2.'!E13)</f>
        <v>396323</v>
      </c>
      <c r="F13" s="833"/>
    </row>
    <row r="14" spans="1:6" s="198" customFormat="1" ht="19.5" thickBot="1">
      <c r="A14" s="210" t="s">
        <v>11</v>
      </c>
      <c r="B14" s="211" t="s">
        <v>391</v>
      </c>
      <c r="C14" s="201">
        <f>+C15+C16+C17+C18+C19</f>
        <v>20242200</v>
      </c>
      <c r="D14" s="201">
        <f>+D15+D16+D17+D18+D19</f>
        <v>155374081</v>
      </c>
      <c r="E14" s="762">
        <f>+E15+E16+E17+E18+E19</f>
        <v>156260782</v>
      </c>
      <c r="F14" s="833">
        <f>E14/C14</f>
        <v>7.719555285492683</v>
      </c>
    </row>
    <row r="15" spans="1:6" s="198" customFormat="1" ht="18.75">
      <c r="A15" s="202" t="s">
        <v>79</v>
      </c>
      <c r="B15" s="203" t="s">
        <v>186</v>
      </c>
      <c r="C15" s="204">
        <f>SUM('9.1.1'!C15,'9.1.2.'!C15)</f>
        <v>0</v>
      </c>
      <c r="D15" s="204">
        <f>SUM('9.1.1'!D15,'9.1.2.'!D15)</f>
        <v>0</v>
      </c>
      <c r="E15" s="204">
        <f>SUM('9.1.1'!E15,'9.1.2.'!E15)</f>
        <v>0</v>
      </c>
      <c r="F15" s="768"/>
    </row>
    <row r="16" spans="1:6" s="198" customFormat="1" ht="27">
      <c r="A16" s="205" t="s">
        <v>80</v>
      </c>
      <c r="B16" s="206" t="s">
        <v>187</v>
      </c>
      <c r="C16" s="204">
        <f>SUM('9.1.1'!C16,'9.1.2.'!C16)</f>
        <v>0</v>
      </c>
      <c r="D16" s="204">
        <f>SUM('9.1.1'!D16,'9.1.2.'!D16)</f>
        <v>0</v>
      </c>
      <c r="E16" s="204">
        <f>SUM('9.1.1'!E16,'9.1.2.'!E16)</f>
        <v>0</v>
      </c>
      <c r="F16" s="768"/>
    </row>
    <row r="17" spans="1:6" s="198" customFormat="1" ht="27">
      <c r="A17" s="205" t="s">
        <v>81</v>
      </c>
      <c r="B17" s="206" t="s">
        <v>334</v>
      </c>
      <c r="C17" s="204">
        <f>SUM('9.1.1'!C17,'9.1.2.'!C17)</f>
        <v>0</v>
      </c>
      <c r="D17" s="204">
        <f>SUM('9.1.1'!D17,'9.1.2.'!D17)</f>
        <v>0</v>
      </c>
      <c r="E17" s="204">
        <f>SUM('9.1.1'!E17,'9.1.2.'!E17)</f>
        <v>0</v>
      </c>
      <c r="F17" s="768"/>
    </row>
    <row r="18" spans="1:6" s="198" customFormat="1" ht="27">
      <c r="A18" s="205" t="s">
        <v>82</v>
      </c>
      <c r="B18" s="206" t="s">
        <v>335</v>
      </c>
      <c r="C18" s="204">
        <f>SUM('9.1.1'!C18,'9.1.2.'!C18)</f>
        <v>0</v>
      </c>
      <c r="D18" s="204">
        <f>SUM('9.1.1'!D18,'9.1.2.'!D18)</f>
        <v>0</v>
      </c>
      <c r="E18" s="204">
        <f>SUM('9.1.1'!E18,'9.1.2.'!E18)</f>
        <v>0</v>
      </c>
      <c r="F18" s="768"/>
    </row>
    <row r="19" spans="1:6" s="198" customFormat="1" ht="25.5">
      <c r="A19" s="205" t="s">
        <v>83</v>
      </c>
      <c r="B19" s="100" t="s">
        <v>356</v>
      </c>
      <c r="C19" s="204">
        <f>SUM('9.1.1'!C19,'9.1.2.'!C19)</f>
        <v>20242200</v>
      </c>
      <c r="D19" s="204">
        <f>SUM('9.1.1'!D19,'9.1.2.'!D19)</f>
        <v>155374081</v>
      </c>
      <c r="E19" s="204">
        <f>SUM('9.1.1'!E19,'9.1.2.'!E19)</f>
        <v>156260782</v>
      </c>
      <c r="F19" s="833">
        <f>E19/C19</f>
        <v>7.719555285492683</v>
      </c>
    </row>
    <row r="20" spans="1:6" s="198" customFormat="1" ht="19.5" thickBot="1">
      <c r="A20" s="208" t="s">
        <v>89</v>
      </c>
      <c r="B20" s="212" t="s">
        <v>188</v>
      </c>
      <c r="C20" s="204">
        <f>SUM('9.1.1'!C20,'9.1.2.'!C20)</f>
        <v>0</v>
      </c>
      <c r="D20" s="204">
        <f>SUM('9.1.1'!D20,'9.1.2.'!D20)</f>
        <v>137332800</v>
      </c>
      <c r="E20" s="204">
        <f>SUM('9.1.1'!E20,'9.1.2.'!E20)</f>
        <v>137332800</v>
      </c>
      <c r="F20" s="833"/>
    </row>
    <row r="21" spans="1:6" s="198" customFormat="1" ht="26.25" thickBot="1">
      <c r="A21" s="210" t="s">
        <v>12</v>
      </c>
      <c r="B21" s="213" t="s">
        <v>392</v>
      </c>
      <c r="C21" s="201">
        <f>+C22+C23+C24+C25+C26</f>
        <v>0</v>
      </c>
      <c r="D21" s="201">
        <f>+D22+D23+D24+D25+D26</f>
        <v>0</v>
      </c>
      <c r="E21" s="762">
        <f>+E22+E23+E24+E25+E26</f>
        <v>0</v>
      </c>
      <c r="F21" s="768"/>
    </row>
    <row r="22" spans="1:6" s="198" customFormat="1" ht="18.75">
      <c r="A22" s="202" t="s">
        <v>62</v>
      </c>
      <c r="B22" s="203" t="s">
        <v>348</v>
      </c>
      <c r="C22" s="204">
        <f>SUM('9.1.1'!C22,'9.1.2.'!C22)</f>
        <v>0</v>
      </c>
      <c r="D22" s="204">
        <f>SUM('9.1.1'!D22,'9.1.2.'!D22)</f>
        <v>0</v>
      </c>
      <c r="E22" s="204">
        <f>SUM('9.1.1'!E22,'9.1.2.'!E22)</f>
        <v>0</v>
      </c>
      <c r="F22" s="768"/>
    </row>
    <row r="23" spans="1:6" s="198" customFormat="1" ht="27">
      <c r="A23" s="205" t="s">
        <v>63</v>
      </c>
      <c r="B23" s="206" t="s">
        <v>189</v>
      </c>
      <c r="C23" s="204">
        <f>SUM('9.1.1'!C23,'9.1.2.'!C23)</f>
        <v>0</v>
      </c>
      <c r="D23" s="204">
        <f>SUM('9.1.1'!D23,'9.1.2.'!D23)</f>
        <v>0</v>
      </c>
      <c r="E23" s="204">
        <f>SUM('9.1.1'!E23,'9.1.2.'!E23)</f>
        <v>0</v>
      </c>
      <c r="F23" s="768"/>
    </row>
    <row r="24" spans="1:6" s="198" customFormat="1" ht="27">
      <c r="A24" s="205" t="s">
        <v>64</v>
      </c>
      <c r="B24" s="206" t="s">
        <v>336</v>
      </c>
      <c r="C24" s="204">
        <f>SUM('9.1.1'!C24,'9.1.2.'!C24)</f>
        <v>0</v>
      </c>
      <c r="D24" s="204">
        <f>SUM('9.1.1'!D24,'9.1.2.'!D24)</f>
        <v>0</v>
      </c>
      <c r="E24" s="204">
        <f>SUM('9.1.1'!E24,'9.1.2.'!E24)</f>
        <v>0</v>
      </c>
      <c r="F24" s="768"/>
    </row>
    <row r="25" spans="1:6" s="198" customFormat="1" ht="27">
      <c r="A25" s="205" t="s">
        <v>65</v>
      </c>
      <c r="B25" s="206" t="s">
        <v>337</v>
      </c>
      <c r="C25" s="204">
        <f>SUM('9.1.1'!C25,'9.1.2.'!C25)</f>
        <v>0</v>
      </c>
      <c r="D25" s="204">
        <f>SUM('9.1.1'!D25,'9.1.2.'!D25)</f>
        <v>0</v>
      </c>
      <c r="E25" s="204">
        <f>SUM('9.1.1'!E25,'9.1.2.'!E25)</f>
        <v>0</v>
      </c>
      <c r="F25" s="768"/>
    </row>
    <row r="26" spans="1:6" s="198" customFormat="1" ht="18.75">
      <c r="A26" s="205" t="s">
        <v>126</v>
      </c>
      <c r="B26" s="206" t="s">
        <v>190</v>
      </c>
      <c r="C26" s="204">
        <f>SUM('9.1.1'!C26,'9.1.2.'!C26)</f>
        <v>0</v>
      </c>
      <c r="D26" s="204">
        <f>SUM('9.1.1'!D26,'9.1.2.'!D26)</f>
        <v>0</v>
      </c>
      <c r="E26" s="204">
        <f>SUM('9.1.1'!E26,'9.1.2.'!E26)</f>
        <v>0</v>
      </c>
      <c r="F26" s="768"/>
    </row>
    <row r="27" spans="1:6" s="198" customFormat="1" ht="19.5" thickBot="1">
      <c r="A27" s="208" t="s">
        <v>127</v>
      </c>
      <c r="B27" s="212" t="s">
        <v>191</v>
      </c>
      <c r="C27" s="204">
        <f>SUM('9.1.1'!C27,'9.1.2.'!C27)</f>
        <v>0</v>
      </c>
      <c r="D27" s="204">
        <f>SUM('9.1.1'!D27,'9.1.2.'!D27)</f>
        <v>0</v>
      </c>
      <c r="E27" s="204">
        <f>SUM('9.1.1'!E27,'9.1.2.'!E27)</f>
        <v>0</v>
      </c>
      <c r="F27" s="768"/>
    </row>
    <row r="28" spans="1:6" s="198" customFormat="1" ht="19.5" thickBot="1">
      <c r="A28" s="210" t="s">
        <v>128</v>
      </c>
      <c r="B28" s="213" t="s">
        <v>192</v>
      </c>
      <c r="C28" s="201">
        <f>+C29+C32+C33+C34</f>
        <v>64182140</v>
      </c>
      <c r="D28" s="201">
        <f>+D29+D32+D33+D34</f>
        <v>64182140</v>
      </c>
      <c r="E28" s="762">
        <f>+E29+E32+E33+E34</f>
        <v>68728468</v>
      </c>
      <c r="F28" s="833">
        <f>E28/C28</f>
        <v>1.0708347836329546</v>
      </c>
    </row>
    <row r="29" spans="1:6" s="198" customFormat="1" ht="18.75">
      <c r="A29" s="202" t="s">
        <v>193</v>
      </c>
      <c r="B29" s="203" t="s">
        <v>199</v>
      </c>
      <c r="C29" s="214">
        <f>+C30+C31</f>
        <v>56962357</v>
      </c>
      <c r="D29" s="214">
        <f>+D30+D31</f>
        <v>56962357</v>
      </c>
      <c r="E29" s="204">
        <f>SUM('9.1.1'!E29,'9.1.2.'!E29)</f>
        <v>60812282</v>
      </c>
      <c r="F29" s="833">
        <f>E29/C29</f>
        <v>1.0675871786695905</v>
      </c>
    </row>
    <row r="30" spans="1:6" s="198" customFormat="1" ht="18.75">
      <c r="A30" s="205" t="s">
        <v>194</v>
      </c>
      <c r="B30" s="206" t="s">
        <v>358</v>
      </c>
      <c r="C30" s="204">
        <f>SUM('9.1.1'!C30,'9.1.2.'!C30)</f>
        <v>1913763</v>
      </c>
      <c r="D30" s="204">
        <f>SUM('9.1.1'!D30,'9.1.2.'!D30)</f>
        <v>1913763</v>
      </c>
      <c r="E30" s="204">
        <f>SUM('9.1.1'!E30,'9.1.2.'!E30)</f>
        <v>1805591</v>
      </c>
      <c r="F30" s="833">
        <f>E30/C30</f>
        <v>0.9434768045991065</v>
      </c>
    </row>
    <row r="31" spans="1:6" s="198" customFormat="1" ht="18.75">
      <c r="A31" s="205" t="s">
        <v>195</v>
      </c>
      <c r="B31" s="206" t="s">
        <v>359</v>
      </c>
      <c r="C31" s="204">
        <f>SUM('9.1.1'!C31,'9.1.2.'!C31)</f>
        <v>55048594</v>
      </c>
      <c r="D31" s="204">
        <f>SUM('9.1.1'!D31,'9.1.2.'!D31)</f>
        <v>55048594</v>
      </c>
      <c r="E31" s="204">
        <f>SUM('9.1.1'!E31,'9.1.2.'!E31)</f>
        <v>59006691</v>
      </c>
      <c r="F31" s="833">
        <f>E31/C31</f>
        <v>1.071901872734479</v>
      </c>
    </row>
    <row r="32" spans="1:6" s="198" customFormat="1" ht="18.75">
      <c r="A32" s="205" t="s">
        <v>196</v>
      </c>
      <c r="B32" s="206" t="s">
        <v>360</v>
      </c>
      <c r="C32" s="204">
        <f>SUM('9.1.1'!C32,'9.1.2.'!C32)</f>
        <v>6520562</v>
      </c>
      <c r="D32" s="204">
        <f>SUM('9.1.1'!D32,'9.1.2.'!D32)</f>
        <v>6520562</v>
      </c>
      <c r="E32" s="204">
        <f>SUM('9.1.1'!E32,'9.1.2.'!E32)</f>
        <v>7176151</v>
      </c>
      <c r="F32" s="833">
        <f>E32/C32</f>
        <v>1.1005417937901671</v>
      </c>
    </row>
    <row r="33" spans="1:6" s="198" customFormat="1" ht="18.75">
      <c r="A33" s="205" t="s">
        <v>197</v>
      </c>
      <c r="B33" s="206" t="s">
        <v>200</v>
      </c>
      <c r="C33" s="204">
        <f>SUM('9.1.1'!C33,'9.1.2.'!C33)</f>
        <v>0</v>
      </c>
      <c r="D33" s="204">
        <f>SUM('9.1.1'!D33,'9.1.2.'!D33)</f>
        <v>0</v>
      </c>
      <c r="E33" s="204">
        <f>SUM('9.1.1'!E33,'9.1.2.'!E33)</f>
        <v>0</v>
      </c>
      <c r="F33" s="768"/>
    </row>
    <row r="34" spans="1:6" s="198" customFormat="1" ht="19.5" thickBot="1">
      <c r="A34" s="208" t="s">
        <v>198</v>
      </c>
      <c r="B34" s="212" t="s">
        <v>201</v>
      </c>
      <c r="C34" s="204">
        <f>SUM('9.1.1'!C34,'9.1.2.'!C34)</f>
        <v>699221</v>
      </c>
      <c r="D34" s="204">
        <f>SUM('9.1.1'!D34,'9.1.2.'!D34)</f>
        <v>699221</v>
      </c>
      <c r="E34" s="204">
        <f>SUM('9.1.1'!E34,'9.1.2.'!E34)</f>
        <v>740035</v>
      </c>
      <c r="F34" s="833">
        <f>E34/C34</f>
        <v>1.0583706725055455</v>
      </c>
    </row>
    <row r="35" spans="1:6" s="198" customFormat="1" ht="19.5" thickBot="1">
      <c r="A35" s="210" t="s">
        <v>14</v>
      </c>
      <c r="B35" s="213" t="s">
        <v>202</v>
      </c>
      <c r="C35" s="201">
        <f>SUM(C36:C45)</f>
        <v>89505231</v>
      </c>
      <c r="D35" s="201">
        <f>SUM(D36:D45)</f>
        <v>100007769</v>
      </c>
      <c r="E35" s="762">
        <f>SUM(E36:E45)</f>
        <v>58624145</v>
      </c>
      <c r="F35" s="833">
        <f>E35/C35</f>
        <v>0.6549800983140304</v>
      </c>
    </row>
    <row r="36" spans="1:6" s="198" customFormat="1" ht="18.75">
      <c r="A36" s="202" t="s">
        <v>66</v>
      </c>
      <c r="B36" s="203" t="s">
        <v>205</v>
      </c>
      <c r="C36" s="204">
        <f>SUM('9.1.1'!C36,'9.1.2.'!C36)</f>
        <v>0</v>
      </c>
      <c r="D36" s="204">
        <f>SUM('9.1.1'!D36,'9.1.2.'!D36)</f>
        <v>0</v>
      </c>
      <c r="E36" s="204">
        <f>SUM('9.1.1'!E36,'9.1.2.'!E36)</f>
        <v>0</v>
      </c>
      <c r="F36" s="768"/>
    </row>
    <row r="37" spans="1:6" s="198" customFormat="1" ht="18.75">
      <c r="A37" s="205" t="s">
        <v>67</v>
      </c>
      <c r="B37" s="206" t="s">
        <v>361</v>
      </c>
      <c r="C37" s="204">
        <f>SUM('9.1.1'!C37,'9.1.2.'!C37)</f>
        <v>78805765</v>
      </c>
      <c r="D37" s="204">
        <f>SUM('9.1.1'!D37,'9.1.2.'!D37)</f>
        <v>54098095</v>
      </c>
      <c r="E37" s="204">
        <f>SUM('9.1.1'!E37,'9.1.2.'!E37)</f>
        <v>16450492</v>
      </c>
      <c r="F37" s="833">
        <f>E37/C37</f>
        <v>0.20874731689997553</v>
      </c>
    </row>
    <row r="38" spans="1:6" s="198" customFormat="1" ht="18.75">
      <c r="A38" s="205" t="s">
        <v>68</v>
      </c>
      <c r="B38" s="206" t="s">
        <v>362</v>
      </c>
      <c r="C38" s="204">
        <f>SUM('9.1.1'!C38,'9.1.2.'!C38)</f>
        <v>903183</v>
      </c>
      <c r="D38" s="204">
        <f>SUM('9.1.1'!D38,'9.1.2.'!D38)</f>
        <v>903183</v>
      </c>
      <c r="E38" s="204">
        <f>SUM('9.1.1'!E38,'9.1.2.'!E38)</f>
        <v>640285</v>
      </c>
      <c r="F38" s="833">
        <f>E38/C38</f>
        <v>0.7089205620566374</v>
      </c>
    </row>
    <row r="39" spans="1:6" s="198" customFormat="1" ht="18.75">
      <c r="A39" s="205" t="s">
        <v>130</v>
      </c>
      <c r="B39" s="206" t="s">
        <v>363</v>
      </c>
      <c r="C39" s="204">
        <f>SUM('9.1.1'!C39,'9.1.2.'!C39)</f>
        <v>0</v>
      </c>
      <c r="D39" s="204">
        <f>SUM('9.1.1'!D39,'9.1.2.'!D39)</f>
        <v>35210208</v>
      </c>
      <c r="E39" s="204">
        <f>SUM('9.1.1'!E39,'9.1.2.'!E39)</f>
        <v>35210208</v>
      </c>
      <c r="F39" s="768"/>
    </row>
    <row r="40" spans="1:6" s="198" customFormat="1" ht="18.75">
      <c r="A40" s="205" t="s">
        <v>131</v>
      </c>
      <c r="B40" s="206" t="s">
        <v>364</v>
      </c>
      <c r="C40" s="204">
        <f>SUM('9.1.1'!C40,'9.1.2.'!C40)</f>
        <v>0</v>
      </c>
      <c r="D40" s="204">
        <f>SUM('9.1.1'!D40,'9.1.2.'!D40)</f>
        <v>0</v>
      </c>
      <c r="E40" s="204">
        <f>SUM('9.1.1'!E40,'9.1.2.'!E40)</f>
        <v>422586</v>
      </c>
      <c r="F40" s="768"/>
    </row>
    <row r="41" spans="1:6" s="198" customFormat="1" ht="18.75">
      <c r="A41" s="205" t="s">
        <v>132</v>
      </c>
      <c r="B41" s="206" t="s">
        <v>365</v>
      </c>
      <c r="C41" s="204">
        <f>SUM('9.1.1'!C41,'9.1.2.'!C41)</f>
        <v>9796283</v>
      </c>
      <c r="D41" s="204">
        <f>SUM('9.1.1'!D41,'9.1.2.'!D41)</f>
        <v>9796283</v>
      </c>
      <c r="E41" s="204">
        <f>SUM('9.1.1'!E41,'9.1.2.'!E41)</f>
        <v>5321284</v>
      </c>
      <c r="F41" s="833">
        <f>E41/C41</f>
        <v>0.5431941890613001</v>
      </c>
    </row>
    <row r="42" spans="1:6" s="198" customFormat="1" ht="18.75">
      <c r="A42" s="205" t="s">
        <v>133</v>
      </c>
      <c r="B42" s="206" t="s">
        <v>206</v>
      </c>
      <c r="C42" s="204">
        <f>SUM('9.1.1'!C42,'9.1.2.'!C42)</f>
        <v>0</v>
      </c>
      <c r="D42" s="204">
        <f>SUM('9.1.1'!D42,'9.1.2.'!D42)</f>
        <v>0</v>
      </c>
      <c r="E42" s="204">
        <f>SUM('9.1.1'!E42,'9.1.2.'!E42)</f>
        <v>0</v>
      </c>
      <c r="F42" s="768"/>
    </row>
    <row r="43" spans="1:6" s="198" customFormat="1" ht="18.75">
      <c r="A43" s="205" t="s">
        <v>134</v>
      </c>
      <c r="B43" s="206" t="s">
        <v>207</v>
      </c>
      <c r="C43" s="204">
        <f>SUM('9.1.1'!C43,'9.1.2.'!C43)</f>
        <v>0</v>
      </c>
      <c r="D43" s="204">
        <f>SUM('9.1.1'!D43,'9.1.2.'!D43)</f>
        <v>0</v>
      </c>
      <c r="E43" s="204">
        <f>SUM('9.1.1'!E43,'9.1.2.'!E43)</f>
        <v>0</v>
      </c>
      <c r="F43" s="768"/>
    </row>
    <row r="44" spans="1:6" s="198" customFormat="1" ht="18.75">
      <c r="A44" s="205" t="s">
        <v>203</v>
      </c>
      <c r="B44" s="206" t="s">
        <v>208</v>
      </c>
      <c r="C44" s="204">
        <f>SUM('9.1.1'!C44,'9.1.2.'!C44)</f>
        <v>0</v>
      </c>
      <c r="D44" s="204">
        <f>SUM('9.1.1'!D44,'9.1.2.'!D44)</f>
        <v>0</v>
      </c>
      <c r="E44" s="204">
        <f>SUM('9.1.1'!E44,'9.1.2.'!E44)</f>
        <v>39780</v>
      </c>
      <c r="F44" s="768"/>
    </row>
    <row r="45" spans="1:6" s="198" customFormat="1" ht="19.5" thickBot="1">
      <c r="A45" s="208" t="s">
        <v>204</v>
      </c>
      <c r="B45" s="212" t="s">
        <v>366</v>
      </c>
      <c r="C45" s="204">
        <f>SUM('9.1.1'!C45,'9.1.2.'!C45)</f>
        <v>0</v>
      </c>
      <c r="D45" s="204">
        <f>SUM('9.1.1'!D45,'9.1.2.'!D45)</f>
        <v>0</v>
      </c>
      <c r="E45" s="204">
        <f>SUM('9.1.1'!E45,'9.1.2.'!E45)</f>
        <v>539510</v>
      </c>
      <c r="F45" s="768"/>
    </row>
    <row r="46" spans="1:6" s="198" customFormat="1" ht="19.5" thickBot="1">
      <c r="A46" s="210" t="s">
        <v>15</v>
      </c>
      <c r="B46" s="213" t="s">
        <v>209</v>
      </c>
      <c r="C46" s="201">
        <f>SUM(C47:C51)</f>
        <v>0</v>
      </c>
      <c r="D46" s="201">
        <f>SUM(D47:D51)</f>
        <v>0</v>
      </c>
      <c r="E46" s="762">
        <f>SUM(E47:E51)</f>
        <v>2318400</v>
      </c>
      <c r="F46" s="768"/>
    </row>
    <row r="47" spans="1:6" s="198" customFormat="1" ht="18.75">
      <c r="A47" s="202" t="s">
        <v>69</v>
      </c>
      <c r="B47" s="203" t="s">
        <v>213</v>
      </c>
      <c r="C47" s="204">
        <f>SUM('9.1.1'!C47,'9.1.2.'!C47)</f>
        <v>0</v>
      </c>
      <c r="D47" s="204">
        <f>SUM('9.1.1'!D47,'9.1.2.'!D47)</f>
        <v>0</v>
      </c>
      <c r="E47" s="204">
        <f>SUM('9.1.1'!E47,'9.1.2.'!E47)</f>
        <v>0</v>
      </c>
      <c r="F47" s="768"/>
    </row>
    <row r="48" spans="1:6" s="198" customFormat="1" ht="18.75">
      <c r="A48" s="205" t="s">
        <v>70</v>
      </c>
      <c r="B48" s="206" t="s">
        <v>214</v>
      </c>
      <c r="C48" s="204">
        <f>SUM('9.1.1'!C48,'9.1.2.'!C48)</f>
        <v>0</v>
      </c>
      <c r="D48" s="204">
        <f>SUM('9.1.1'!D48,'9.1.2.'!D48)</f>
        <v>0</v>
      </c>
      <c r="E48" s="204">
        <f>SUM('9.1.1'!E48,'9.1.2.'!E48)</f>
        <v>2318400</v>
      </c>
      <c r="F48" s="768"/>
    </row>
    <row r="49" spans="1:6" s="198" customFormat="1" ht="18.75">
      <c r="A49" s="205" t="s">
        <v>210</v>
      </c>
      <c r="B49" s="206" t="s">
        <v>215</v>
      </c>
      <c r="C49" s="204">
        <f>SUM('9.1.1'!C49,'9.1.2.'!C49)</f>
        <v>0</v>
      </c>
      <c r="D49" s="204">
        <f>SUM('9.1.1'!D49,'9.1.2.'!D49)</f>
        <v>0</v>
      </c>
      <c r="E49" s="204">
        <f>SUM('9.1.1'!E49,'9.1.2.'!E49)</f>
        <v>0</v>
      </c>
      <c r="F49" s="768"/>
    </row>
    <row r="50" spans="1:6" s="198" customFormat="1" ht="18.75">
      <c r="A50" s="205" t="s">
        <v>211</v>
      </c>
      <c r="B50" s="206" t="s">
        <v>216</v>
      </c>
      <c r="C50" s="204">
        <f>SUM('9.1.1'!C50,'9.1.2.'!C50)</f>
        <v>0</v>
      </c>
      <c r="D50" s="204">
        <f>SUM('9.1.1'!D50,'9.1.2.'!D50)</f>
        <v>0</v>
      </c>
      <c r="E50" s="204">
        <f>SUM('9.1.1'!E50,'9.1.2.'!E50)</f>
        <v>0</v>
      </c>
      <c r="F50" s="768"/>
    </row>
    <row r="51" spans="1:6" s="198" customFormat="1" ht="19.5" thickBot="1">
      <c r="A51" s="208" t="s">
        <v>212</v>
      </c>
      <c r="B51" s="212" t="s">
        <v>217</v>
      </c>
      <c r="C51" s="204">
        <f>SUM('9.1.1'!C51,'9.1.2.'!C51)</f>
        <v>0</v>
      </c>
      <c r="D51" s="204">
        <f>SUM('9.1.1'!D51,'9.1.2.'!D51)</f>
        <v>0</v>
      </c>
      <c r="E51" s="204">
        <f>SUM('9.1.1'!E51,'9.1.2.'!E51)</f>
        <v>0</v>
      </c>
      <c r="F51" s="768"/>
    </row>
    <row r="52" spans="1:6" s="198" customFormat="1" ht="26.25" thickBot="1">
      <c r="A52" s="210" t="s">
        <v>135</v>
      </c>
      <c r="B52" s="213" t="s">
        <v>357</v>
      </c>
      <c r="C52" s="201">
        <f>SUM(C53:C55)</f>
        <v>0</v>
      </c>
      <c r="D52" s="201">
        <f>SUM(D53:D55)</f>
        <v>0</v>
      </c>
      <c r="E52" s="762">
        <f>SUM(E53:E55)</f>
        <v>3350000</v>
      </c>
      <c r="F52" s="768"/>
    </row>
    <row r="53" spans="1:6" s="198" customFormat="1" ht="27">
      <c r="A53" s="202" t="s">
        <v>71</v>
      </c>
      <c r="B53" s="203" t="s">
        <v>340</v>
      </c>
      <c r="C53" s="204">
        <f>SUM('9.1.1'!C53,'9.1.2.'!C53)</f>
        <v>0</v>
      </c>
      <c r="D53" s="204">
        <f>SUM('9.1.1'!D53,'9.1.2.'!D53)</f>
        <v>0</v>
      </c>
      <c r="E53" s="204">
        <f>SUM('9.1.1'!E53,'9.1.2.'!E53)</f>
        <v>0</v>
      </c>
      <c r="F53" s="768"/>
    </row>
    <row r="54" spans="1:6" s="198" customFormat="1" ht="27">
      <c r="A54" s="205" t="s">
        <v>72</v>
      </c>
      <c r="B54" s="206" t="s">
        <v>341</v>
      </c>
      <c r="C54" s="204">
        <f>SUM('9.1.1'!C54,'9.1.2.'!C54)</f>
        <v>0</v>
      </c>
      <c r="D54" s="204">
        <f>SUM('9.1.1'!D54,'9.1.2.'!D54)</f>
        <v>0</v>
      </c>
      <c r="E54" s="204">
        <f>SUM('9.1.1'!E54,'9.1.2.'!E54)</f>
        <v>0</v>
      </c>
      <c r="F54" s="768"/>
    </row>
    <row r="55" spans="1:6" s="198" customFormat="1" ht="18.75">
      <c r="A55" s="205" t="s">
        <v>220</v>
      </c>
      <c r="B55" s="206" t="s">
        <v>218</v>
      </c>
      <c r="C55" s="204">
        <f>SUM('9.1.1'!C55,'9.1.2.'!C55)</f>
        <v>0</v>
      </c>
      <c r="D55" s="204">
        <f>SUM('9.1.1'!D55,'9.1.2.'!D55)</f>
        <v>0</v>
      </c>
      <c r="E55" s="204">
        <f>SUM('9.1.1'!E55,'9.1.2.'!E55)</f>
        <v>3350000</v>
      </c>
      <c r="F55" s="768"/>
    </row>
    <row r="56" spans="1:6" s="198" customFormat="1" ht="19.5" thickBot="1">
      <c r="A56" s="208" t="s">
        <v>221</v>
      </c>
      <c r="B56" s="212" t="s">
        <v>219</v>
      </c>
      <c r="C56" s="204">
        <f>SUM('9.1.1'!C56,'9.1.2.'!C56)</f>
        <v>0</v>
      </c>
      <c r="D56" s="204">
        <f>SUM('9.1.1'!D56,'9.1.2.'!D56)</f>
        <v>0</v>
      </c>
      <c r="E56" s="204">
        <f>SUM('9.1.1'!E56,'9.1.2.'!E56)</f>
        <v>0</v>
      </c>
      <c r="F56" s="768"/>
    </row>
    <row r="57" spans="1:6" s="198" customFormat="1" ht="19.5" thickBot="1">
      <c r="A57" s="210" t="s">
        <v>17</v>
      </c>
      <c r="B57" s="211" t="s">
        <v>222</v>
      </c>
      <c r="C57" s="201">
        <f>SUM(C58:C60)</f>
        <v>0</v>
      </c>
      <c r="D57" s="201">
        <f>SUM(D58:D60)</f>
        <v>1112000</v>
      </c>
      <c r="E57" s="762">
        <f>SUM(E58:E60)</f>
        <v>1112000</v>
      </c>
      <c r="F57" s="833"/>
    </row>
    <row r="58" spans="1:6" s="198" customFormat="1" ht="27">
      <c r="A58" s="202" t="s">
        <v>136</v>
      </c>
      <c r="B58" s="203" t="s">
        <v>342</v>
      </c>
      <c r="C58" s="204">
        <f>SUM('9.1.1'!C58,'9.1.2.'!C58)</f>
        <v>0</v>
      </c>
      <c r="D58" s="204">
        <f>SUM('9.1.1'!D58,'9.1.2.'!D58)</f>
        <v>0</v>
      </c>
      <c r="E58" s="204">
        <f>SUM('9.1.1'!E58,'9.1.2.'!E58)</f>
        <v>0</v>
      </c>
      <c r="F58" s="768"/>
    </row>
    <row r="59" spans="1:6" s="198" customFormat="1" ht="27">
      <c r="A59" s="205" t="s">
        <v>137</v>
      </c>
      <c r="B59" s="206" t="s">
        <v>343</v>
      </c>
      <c r="C59" s="204">
        <f>SUM('9.1.1'!C59,'9.1.2.'!C59)</f>
        <v>0</v>
      </c>
      <c r="D59" s="204">
        <f>SUM('9.1.1'!D59,'9.1.2.'!D59)</f>
        <v>0</v>
      </c>
      <c r="E59" s="204">
        <f>SUM('9.1.1'!E59,'9.1.2.'!E59)</f>
        <v>0</v>
      </c>
      <c r="F59" s="768"/>
    </row>
    <row r="60" spans="1:6" s="198" customFormat="1" ht="18.75">
      <c r="A60" s="205" t="s">
        <v>165</v>
      </c>
      <c r="B60" s="206" t="s">
        <v>224</v>
      </c>
      <c r="C60" s="204">
        <f>SUM('9.1.1'!C60,'9.1.2.'!C60)</f>
        <v>0</v>
      </c>
      <c r="D60" s="204">
        <f>SUM('9.1.1'!D60,'9.1.2.'!D60)</f>
        <v>1112000</v>
      </c>
      <c r="E60" s="204">
        <f>SUM('9.1.1'!E60,'9.1.2.'!E60)</f>
        <v>1112000</v>
      </c>
      <c r="F60" s="768"/>
    </row>
    <row r="61" spans="1:6" s="198" customFormat="1" ht="19.5" thickBot="1">
      <c r="A61" s="208" t="s">
        <v>223</v>
      </c>
      <c r="B61" s="212" t="s">
        <v>225</v>
      </c>
      <c r="C61" s="204">
        <f>SUM('9.1.1'!C61,'9.1.2.'!C61)</f>
        <v>0</v>
      </c>
      <c r="D61" s="204">
        <f>SUM('9.1.1'!D61,'9.1.2.'!D61)</f>
        <v>0</v>
      </c>
      <c r="E61" s="204">
        <f>SUM('9.1.1'!E61,'9.1.2.'!E61)</f>
        <v>0</v>
      </c>
      <c r="F61" s="768"/>
    </row>
    <row r="62" spans="1:6" s="198" customFormat="1" ht="19.5" thickBot="1">
      <c r="A62" s="210" t="s">
        <v>18</v>
      </c>
      <c r="B62" s="213" t="s">
        <v>226</v>
      </c>
      <c r="C62" s="201">
        <f>+C7+C14+C21+C28+C35+C46+C52+C57</f>
        <v>347367193</v>
      </c>
      <c r="D62" s="201">
        <f>+D7+D14+D21+D28+D35+D46+D52+D57</f>
        <v>513523907</v>
      </c>
      <c r="E62" s="762">
        <f>+E7+E14+E21+E28+E35+E46+E52+E57</f>
        <v>475537989</v>
      </c>
      <c r="F62" s="833">
        <f>E62/C62</f>
        <v>1.3689778383878641</v>
      </c>
    </row>
    <row r="63" spans="1:6" s="198" customFormat="1" ht="19.5" thickBot="1">
      <c r="A63" s="215" t="s">
        <v>328</v>
      </c>
      <c r="B63" s="211" t="s">
        <v>393</v>
      </c>
      <c r="C63" s="201">
        <f>SUM(C64:C66)</f>
        <v>0</v>
      </c>
      <c r="D63" s="201">
        <f>SUM(D64:D66)</f>
        <v>0</v>
      </c>
      <c r="E63" s="762">
        <f>SUM(E64:E66)</f>
        <v>0</v>
      </c>
      <c r="F63" s="768"/>
    </row>
    <row r="64" spans="1:6" s="198" customFormat="1" ht="18.75">
      <c r="A64" s="202" t="s">
        <v>255</v>
      </c>
      <c r="B64" s="203" t="s">
        <v>227</v>
      </c>
      <c r="C64" s="204">
        <f>SUM('9.1.1'!C64,'9.1.2.'!C64)</f>
        <v>0</v>
      </c>
      <c r="D64" s="204">
        <f>SUM('9.1.1'!D64,'9.1.2.'!D64)</f>
        <v>0</v>
      </c>
      <c r="E64" s="204">
        <f>SUM('9.1.1'!E64,'9.1.2.'!E64)</f>
        <v>0</v>
      </c>
      <c r="F64" s="768"/>
    </row>
    <row r="65" spans="1:6" s="198" customFormat="1" ht="27">
      <c r="A65" s="205" t="s">
        <v>264</v>
      </c>
      <c r="B65" s="206" t="s">
        <v>228</v>
      </c>
      <c r="C65" s="204">
        <f>SUM('9.1.1'!C65,'9.1.2.'!C65)</f>
        <v>0</v>
      </c>
      <c r="D65" s="204">
        <f>SUM('9.1.1'!D65,'9.1.2.'!D65)</f>
        <v>0</v>
      </c>
      <c r="E65" s="204">
        <f>SUM('9.1.1'!E65,'9.1.2.'!E65)</f>
        <v>0</v>
      </c>
      <c r="F65" s="768"/>
    </row>
    <row r="66" spans="1:6" s="198" customFormat="1" ht="19.5" thickBot="1">
      <c r="A66" s="208" t="s">
        <v>265</v>
      </c>
      <c r="B66" s="216" t="s">
        <v>229</v>
      </c>
      <c r="C66" s="204">
        <f>SUM('9.1.1'!C66,'9.1.2.'!C66)</f>
        <v>0</v>
      </c>
      <c r="D66" s="204">
        <f>SUM('9.1.1'!D66,'9.1.2.'!D66)</f>
        <v>0</v>
      </c>
      <c r="E66" s="204">
        <f>SUM('9.1.1'!E66,'9.1.2.'!E66)</f>
        <v>0</v>
      </c>
      <c r="F66" s="768"/>
    </row>
    <row r="67" spans="1:6" s="198" customFormat="1" ht="19.5" thickBot="1">
      <c r="A67" s="215" t="s">
        <v>230</v>
      </c>
      <c r="B67" s="211" t="s">
        <v>231</v>
      </c>
      <c r="C67" s="201">
        <f>SUM(C68:C71)</f>
        <v>0</v>
      </c>
      <c r="D67" s="201">
        <f>SUM(D68:D71)</f>
        <v>0</v>
      </c>
      <c r="E67" s="762">
        <f>SUM(E68:E71)</f>
        <v>0</v>
      </c>
      <c r="F67" s="768"/>
    </row>
    <row r="68" spans="1:6" s="198" customFormat="1" ht="18.75">
      <c r="A68" s="202" t="s">
        <v>111</v>
      </c>
      <c r="B68" s="203" t="s">
        <v>232</v>
      </c>
      <c r="C68" s="204">
        <f>SUM('9.1.1'!C68,'9.1.2.'!C68)</f>
        <v>0</v>
      </c>
      <c r="D68" s="204">
        <f>SUM('9.1.1'!D68,'9.1.2.'!D68)</f>
        <v>0</v>
      </c>
      <c r="E68" s="204">
        <f>SUM('9.1.1'!E68,'9.1.2.'!E68)</f>
        <v>0</v>
      </c>
      <c r="F68" s="768"/>
    </row>
    <row r="69" spans="1:6" s="198" customFormat="1" ht="18.75">
      <c r="A69" s="205" t="s">
        <v>112</v>
      </c>
      <c r="B69" s="206" t="s">
        <v>233</v>
      </c>
      <c r="C69" s="204">
        <f>SUM('9.1.1'!C69,'9.1.2.'!C69)</f>
        <v>0</v>
      </c>
      <c r="D69" s="204">
        <f>SUM('9.1.1'!D69,'9.1.2.'!D69)</f>
        <v>0</v>
      </c>
      <c r="E69" s="204">
        <f>SUM('9.1.1'!E69,'9.1.2.'!E69)</f>
        <v>0</v>
      </c>
      <c r="F69" s="768"/>
    </row>
    <row r="70" spans="1:6" s="198" customFormat="1" ht="18.75">
      <c r="A70" s="205" t="s">
        <v>256</v>
      </c>
      <c r="B70" s="206" t="s">
        <v>234</v>
      </c>
      <c r="C70" s="204">
        <f>SUM('9.1.1'!C70,'9.1.2.'!C70)</f>
        <v>0</v>
      </c>
      <c r="D70" s="204">
        <f>SUM('9.1.1'!D70,'9.1.2.'!D70)</f>
        <v>0</v>
      </c>
      <c r="E70" s="204">
        <f>SUM('9.1.1'!E70,'9.1.2.'!E70)</f>
        <v>0</v>
      </c>
      <c r="F70" s="768"/>
    </row>
    <row r="71" spans="1:6" s="198" customFormat="1" ht="19.5" thickBot="1">
      <c r="A71" s="208" t="s">
        <v>257</v>
      </c>
      <c r="B71" s="212" t="s">
        <v>235</v>
      </c>
      <c r="C71" s="204">
        <f>SUM('9.1.1'!C71,'9.1.2.'!C71)</f>
        <v>0</v>
      </c>
      <c r="D71" s="204">
        <f>SUM('9.1.1'!D71,'9.1.2.'!D71)</f>
        <v>0</v>
      </c>
      <c r="E71" s="204">
        <f>SUM('9.1.1'!E71,'9.1.2.'!E71)</f>
        <v>0</v>
      </c>
      <c r="F71" s="768"/>
    </row>
    <row r="72" spans="1:6" s="198" customFormat="1" ht="19.5" thickBot="1">
      <c r="A72" s="215" t="s">
        <v>236</v>
      </c>
      <c r="B72" s="211" t="s">
        <v>237</v>
      </c>
      <c r="C72" s="201">
        <f>SUM(C73:C74)</f>
        <v>528673757</v>
      </c>
      <c r="D72" s="201">
        <f>SUM(D73:D74)</f>
        <v>509278700</v>
      </c>
      <c r="E72" s="762">
        <f>SUM(E73:E74)</f>
        <v>509728700</v>
      </c>
      <c r="F72" s="833">
        <f>E72/C72</f>
        <v>0.9641649377349366</v>
      </c>
    </row>
    <row r="73" spans="1:6" s="198" customFormat="1" ht="18.75">
      <c r="A73" s="202" t="s">
        <v>258</v>
      </c>
      <c r="B73" s="203" t="s">
        <v>238</v>
      </c>
      <c r="C73" s="204">
        <f>SUM('9.1.1'!C73,'9.1.2.'!C73)</f>
        <v>528673757</v>
      </c>
      <c r="D73" s="204">
        <f>SUM('9.1.1'!D73,'9.1.2.'!D73)</f>
        <v>509278700</v>
      </c>
      <c r="E73" s="204">
        <f>SUM('9.1.1'!E73,'9.1.2.'!E73)</f>
        <v>509728700</v>
      </c>
      <c r="F73" s="833">
        <f>E73/C73</f>
        <v>0.9641649377349366</v>
      </c>
    </row>
    <row r="74" spans="1:6" s="198" customFormat="1" ht="19.5" thickBot="1">
      <c r="A74" s="208" t="s">
        <v>259</v>
      </c>
      <c r="B74" s="203" t="s">
        <v>398</v>
      </c>
      <c r="C74" s="204">
        <f>SUM('9.1.1'!C74,'9.1.2.'!C74)</f>
        <v>0</v>
      </c>
      <c r="D74" s="204">
        <f>SUM('9.1.1'!D74,'9.1.2.'!D74)</f>
        <v>0</v>
      </c>
      <c r="E74" s="204">
        <f>SUM('9.1.1'!E74,'9.1.2.'!E74)</f>
        <v>0</v>
      </c>
      <c r="F74" s="768"/>
    </row>
    <row r="75" spans="1:6" s="198" customFormat="1" ht="19.5" thickBot="1">
      <c r="A75" s="215" t="s">
        <v>239</v>
      </c>
      <c r="B75" s="211" t="s">
        <v>240</v>
      </c>
      <c r="C75" s="201">
        <f>SUM(C76:C78)</f>
        <v>0</v>
      </c>
      <c r="D75" s="201">
        <f>SUM(D76:D78)</f>
        <v>7735432</v>
      </c>
      <c r="E75" s="762">
        <f>SUM(E76:E78)</f>
        <v>7735432</v>
      </c>
      <c r="F75" s="768"/>
    </row>
    <row r="76" spans="1:6" s="198" customFormat="1" ht="18.75">
      <c r="A76" s="202" t="s">
        <v>260</v>
      </c>
      <c r="B76" s="203" t="s">
        <v>372</v>
      </c>
      <c r="C76" s="204">
        <f>SUM('9.1.1'!C76,'9.1.2.'!C76)</f>
        <v>0</v>
      </c>
      <c r="D76" s="204">
        <f>SUM('9.1.1'!D76,'9.1.2.'!D76)</f>
        <v>7735432</v>
      </c>
      <c r="E76" s="204">
        <f>SUM('9.1.1'!E76,'9.1.2.'!E76)</f>
        <v>7735432</v>
      </c>
      <c r="F76" s="768"/>
    </row>
    <row r="77" spans="1:6" s="198" customFormat="1" ht="18.75">
      <c r="A77" s="205" t="s">
        <v>261</v>
      </c>
      <c r="B77" s="206" t="s">
        <v>241</v>
      </c>
      <c r="C77" s="204">
        <f>SUM('9.1.1'!C77,'9.1.2.'!C77)</f>
        <v>0</v>
      </c>
      <c r="D77" s="204">
        <f>SUM('9.1.1'!D77,'9.1.2.'!D77)</f>
        <v>0</v>
      </c>
      <c r="E77" s="204">
        <f>SUM('9.1.1'!E77,'9.1.2.'!E77)</f>
        <v>0</v>
      </c>
      <c r="F77" s="768"/>
    </row>
    <row r="78" spans="1:6" s="198" customFormat="1" ht="19.5" thickBot="1">
      <c r="A78" s="208" t="s">
        <v>262</v>
      </c>
      <c r="B78" s="212" t="s">
        <v>390</v>
      </c>
      <c r="C78" s="204">
        <f>SUM('9.1.1'!C78,'9.1.2.'!C78)</f>
        <v>0</v>
      </c>
      <c r="D78" s="204">
        <f>SUM('9.1.1'!D78,'9.1.2.'!D78)</f>
        <v>0</v>
      </c>
      <c r="E78" s="204">
        <f>SUM('9.1.1'!E78,'9.1.2.'!E78)</f>
        <v>0</v>
      </c>
      <c r="F78" s="768"/>
    </row>
    <row r="79" spans="1:6" s="198" customFormat="1" ht="19.5" thickBot="1">
      <c r="A79" s="215" t="s">
        <v>243</v>
      </c>
      <c r="B79" s="211" t="s">
        <v>263</v>
      </c>
      <c r="C79" s="201">
        <f>SUM(C80:C83)</f>
        <v>0</v>
      </c>
      <c r="D79" s="201">
        <f>SUM(D80:D83)</f>
        <v>0</v>
      </c>
      <c r="E79" s="762">
        <f>SUM(E80:E83)</f>
        <v>0</v>
      </c>
      <c r="F79" s="768"/>
    </row>
    <row r="80" spans="1:6" s="198" customFormat="1" ht="30">
      <c r="A80" s="217" t="s">
        <v>244</v>
      </c>
      <c r="B80" s="203" t="s">
        <v>245</v>
      </c>
      <c r="C80" s="204">
        <f>SUM('9.1.1'!C80,'9.1.2.'!C80)</f>
        <v>0</v>
      </c>
      <c r="D80" s="204">
        <f>SUM('9.1.1'!D80,'9.1.2.'!D80)</f>
        <v>0</v>
      </c>
      <c r="E80" s="204">
        <f>SUM('9.1.1'!E80,'9.1.2.'!E80)</f>
        <v>0</v>
      </c>
      <c r="F80" s="768"/>
    </row>
    <row r="81" spans="1:6" s="198" customFormat="1" ht="30">
      <c r="A81" s="218" t="s">
        <v>246</v>
      </c>
      <c r="B81" s="206" t="s">
        <v>247</v>
      </c>
      <c r="C81" s="204">
        <f>SUM('9.1.1'!C81,'9.1.2.'!C81)</f>
        <v>0</v>
      </c>
      <c r="D81" s="204">
        <f>SUM('9.1.1'!D81,'9.1.2.'!D81)</f>
        <v>0</v>
      </c>
      <c r="E81" s="204">
        <f>SUM('9.1.1'!E81,'9.1.2.'!E81)</f>
        <v>0</v>
      </c>
      <c r="F81" s="768"/>
    </row>
    <row r="82" spans="1:6" s="198" customFormat="1" ht="30">
      <c r="A82" s="218" t="s">
        <v>248</v>
      </c>
      <c r="B82" s="206" t="s">
        <v>249</v>
      </c>
      <c r="C82" s="204">
        <f>SUM('9.1.1'!C82,'9.1.2.'!C82)</f>
        <v>0</v>
      </c>
      <c r="D82" s="204">
        <f>SUM('9.1.1'!D82,'9.1.2.'!D82)</f>
        <v>0</v>
      </c>
      <c r="E82" s="204">
        <f>SUM('9.1.1'!E82,'9.1.2.'!E82)</f>
        <v>0</v>
      </c>
      <c r="F82" s="768"/>
    </row>
    <row r="83" spans="1:6" s="198" customFormat="1" ht="30.75" thickBot="1">
      <c r="A83" s="219" t="s">
        <v>250</v>
      </c>
      <c r="B83" s="212" t="s">
        <v>251</v>
      </c>
      <c r="C83" s="204">
        <f>SUM('9.1.1'!C83,'9.1.2.'!C83)</f>
        <v>0</v>
      </c>
      <c r="D83" s="204">
        <f>SUM('9.1.1'!D83,'9.1.2.'!D83)</f>
        <v>0</v>
      </c>
      <c r="E83" s="204">
        <f>SUM('9.1.1'!E83,'9.1.2.'!E83)</f>
        <v>0</v>
      </c>
      <c r="F83" s="768"/>
    </row>
    <row r="84" spans="1:6" s="198" customFormat="1" ht="26.25" thickBot="1">
      <c r="A84" s="215" t="s">
        <v>252</v>
      </c>
      <c r="B84" s="211" t="s">
        <v>389</v>
      </c>
      <c r="C84" s="204">
        <f>SUM('9.1.1'!C84,'9.1.2.'!C84)</f>
        <v>0</v>
      </c>
      <c r="D84" s="204">
        <f>SUM('9.1.1'!D84,'9.1.2.'!D84)</f>
        <v>0</v>
      </c>
      <c r="E84" s="204">
        <f>SUM('9.1.1'!E84,'9.1.2.'!E84)</f>
        <v>0</v>
      </c>
      <c r="F84" s="768"/>
    </row>
    <row r="85" spans="1:7" s="198" customFormat="1" ht="19.5" thickBot="1">
      <c r="A85" s="215" t="s">
        <v>253</v>
      </c>
      <c r="B85" s="220" t="s">
        <v>254</v>
      </c>
      <c r="C85" s="201">
        <f>+C63+C67+C72+C75+C79+C84</f>
        <v>528673757</v>
      </c>
      <c r="D85" s="201">
        <f>+D63+D67+D72+D75+D79+D84</f>
        <v>517014132</v>
      </c>
      <c r="E85" s="762">
        <f>+E63+E67+E72+E75+E79+E84</f>
        <v>517464132</v>
      </c>
      <c r="F85" s="833">
        <f>E85/C85</f>
        <v>0.9787967061886902</v>
      </c>
      <c r="G85" s="189"/>
    </row>
    <row r="86" spans="1:7" s="198" customFormat="1" ht="19.5" thickBot="1">
      <c r="A86" s="221" t="s">
        <v>266</v>
      </c>
      <c r="B86" s="222" t="s">
        <v>332</v>
      </c>
      <c r="C86" s="201">
        <f>+C62+C85</f>
        <v>876040950</v>
      </c>
      <c r="D86" s="201">
        <f>+D62+D85</f>
        <v>1030538039</v>
      </c>
      <c r="E86" s="762">
        <f>+E62+E85</f>
        <v>993002121</v>
      </c>
      <c r="F86" s="833">
        <f>E86/C86</f>
        <v>1.1335110773075163</v>
      </c>
      <c r="G86" s="189"/>
    </row>
    <row r="87" spans="1:7" s="198" customFormat="1" ht="19.5" thickBot="1">
      <c r="A87" s="266"/>
      <c r="B87" s="224"/>
      <c r="C87" s="225"/>
      <c r="D87" s="225"/>
      <c r="E87" s="120"/>
      <c r="F87" s="22"/>
      <c r="G87" s="189"/>
    </row>
    <row r="88" spans="1:7" s="189" customFormat="1" ht="19.5" thickBot="1">
      <c r="A88" s="226" t="s">
        <v>43</v>
      </c>
      <c r="B88" s="227"/>
      <c r="C88" s="228"/>
      <c r="D88" s="228"/>
      <c r="E88" s="148"/>
      <c r="F88" s="17"/>
      <c r="G88" s="198"/>
    </row>
    <row r="89" spans="1:6" s="189" customFormat="1" ht="19.5" thickBot="1">
      <c r="A89" s="210" t="s">
        <v>10</v>
      </c>
      <c r="B89" s="230" t="s">
        <v>387</v>
      </c>
      <c r="C89" s="201">
        <f>SUM(C90:C94)</f>
        <v>140022739</v>
      </c>
      <c r="D89" s="201">
        <f>SUM(D90:D94)</f>
        <v>194041344</v>
      </c>
      <c r="E89" s="762">
        <f>SUM(E90:E94)</f>
        <v>141654903</v>
      </c>
      <c r="F89" s="833">
        <f aca="true" t="shared" si="0" ref="F89:F94">E89/C89</f>
        <v>1.011656421033158</v>
      </c>
    </row>
    <row r="90" spans="1:6" s="189" customFormat="1" ht="18.75">
      <c r="A90" s="202" t="s">
        <v>73</v>
      </c>
      <c r="B90" s="233" t="s">
        <v>38</v>
      </c>
      <c r="C90" s="204">
        <f>SUM('9.1.1'!C90,'9.1.2.'!C90)</f>
        <v>47425090</v>
      </c>
      <c r="D90" s="204">
        <f>SUM('9.1.1'!D90,'9.1.2.'!D90)</f>
        <v>42606889</v>
      </c>
      <c r="E90" s="834">
        <f>SUM('9.1.1'!E90,'9.1.2.'!E90)</f>
        <v>40530536</v>
      </c>
      <c r="F90" s="833">
        <f t="shared" si="0"/>
        <v>0.8546222263363127</v>
      </c>
    </row>
    <row r="91" spans="1:7" s="198" customFormat="1" ht="18.75">
      <c r="A91" s="205" t="s">
        <v>74</v>
      </c>
      <c r="B91" s="234" t="s">
        <v>138</v>
      </c>
      <c r="C91" s="204">
        <f>SUM('9.1.1'!C91,'9.1.2.'!C91)</f>
        <v>9746176</v>
      </c>
      <c r="D91" s="204">
        <f>SUM('9.1.1'!D91,'9.1.2.'!D91)</f>
        <v>8278176</v>
      </c>
      <c r="E91" s="834">
        <f>SUM('9.1.1'!E91,'9.1.2.'!E91)</f>
        <v>7383705</v>
      </c>
      <c r="F91" s="833">
        <f t="shared" si="0"/>
        <v>0.7576002116112002</v>
      </c>
      <c r="G91" s="189"/>
    </row>
    <row r="92" spans="1:6" s="189" customFormat="1" ht="18.75">
      <c r="A92" s="205" t="s">
        <v>75</v>
      </c>
      <c r="B92" s="234" t="s">
        <v>105</v>
      </c>
      <c r="C92" s="204">
        <f>SUM('9.1.1'!C92,'9.1.2.'!C92)</f>
        <v>65488513</v>
      </c>
      <c r="D92" s="204">
        <f>SUM('9.1.1'!D92,'9.1.2.'!D92)</f>
        <v>127170426</v>
      </c>
      <c r="E92" s="834">
        <f>SUM('9.1.1'!E92,'9.1.2.'!E92)</f>
        <v>77754809</v>
      </c>
      <c r="F92" s="833">
        <f t="shared" si="0"/>
        <v>1.1873045430119935</v>
      </c>
    </row>
    <row r="93" spans="1:6" s="189" customFormat="1" ht="18.75">
      <c r="A93" s="205" t="s">
        <v>76</v>
      </c>
      <c r="B93" s="235" t="s">
        <v>139</v>
      </c>
      <c r="C93" s="204">
        <f>SUM('9.1.1'!C93,'9.1.2.'!C93)</f>
        <v>7352240</v>
      </c>
      <c r="D93" s="204">
        <f>SUM('9.1.1'!D93,'9.1.2.'!D93)</f>
        <v>12950853</v>
      </c>
      <c r="E93" s="834">
        <f>SUM('9.1.1'!E93,'9.1.2.'!E93)</f>
        <v>12950853</v>
      </c>
      <c r="F93" s="833">
        <f t="shared" si="0"/>
        <v>1.7614839831126297</v>
      </c>
    </row>
    <row r="94" spans="1:6" s="189" customFormat="1" ht="18.75">
      <c r="A94" s="205" t="s">
        <v>84</v>
      </c>
      <c r="B94" s="236" t="s">
        <v>140</v>
      </c>
      <c r="C94" s="204">
        <f>SUM('9.1.1'!C94,'9.1.2.'!C94)</f>
        <v>10010720</v>
      </c>
      <c r="D94" s="204">
        <f>SUM('9.1.1'!D94,'9.1.2.'!D94)</f>
        <v>3035000</v>
      </c>
      <c r="E94" s="834">
        <f>SUM('9.1.1'!E94,'9.1.2.'!E94)</f>
        <v>3035000</v>
      </c>
      <c r="F94" s="833">
        <f t="shared" si="0"/>
        <v>0.3031749964038551</v>
      </c>
    </row>
    <row r="95" spans="1:6" s="189" customFormat="1" ht="18.75">
      <c r="A95" s="205" t="s">
        <v>77</v>
      </c>
      <c r="B95" s="234" t="s">
        <v>269</v>
      </c>
      <c r="C95" s="204">
        <f>SUM('9.1.1'!C95,'9.1.2.'!C95)</f>
        <v>0</v>
      </c>
      <c r="D95" s="204">
        <f>SUM('9.1.1'!D95,'9.1.2.'!D95)</f>
        <v>775000</v>
      </c>
      <c r="E95" s="834">
        <f>SUM('9.1.1'!E95,'9.1.2.'!E95)</f>
        <v>775000</v>
      </c>
      <c r="F95" s="837"/>
    </row>
    <row r="96" spans="1:6" s="189" customFormat="1" ht="18.75">
      <c r="A96" s="205" t="s">
        <v>78</v>
      </c>
      <c r="B96" s="237" t="s">
        <v>270</v>
      </c>
      <c r="C96" s="204">
        <f>SUM('9.1.1'!C96,'9.1.2.'!C96)</f>
        <v>0</v>
      </c>
      <c r="D96" s="204">
        <f>SUM('9.1.1'!D96,'9.1.2.'!D96)</f>
        <v>0</v>
      </c>
      <c r="E96" s="834">
        <f>SUM('9.1.1'!E96,'9.1.2.'!E96)</f>
        <v>0</v>
      </c>
      <c r="F96" s="837"/>
    </row>
    <row r="97" spans="1:6" s="189" customFormat="1" ht="25.5">
      <c r="A97" s="205" t="s">
        <v>85</v>
      </c>
      <c r="B97" s="234" t="s">
        <v>271</v>
      </c>
      <c r="C97" s="204">
        <f>SUM('9.1.1'!C97,'9.1.2.'!C97)</f>
        <v>0</v>
      </c>
      <c r="D97" s="204">
        <f>SUM('9.1.1'!D97,'9.1.2.'!D97)</f>
        <v>0</v>
      </c>
      <c r="E97" s="834">
        <f>SUM('9.1.1'!E97,'9.1.2.'!E97)</f>
        <v>0</v>
      </c>
      <c r="F97" s="837"/>
    </row>
    <row r="98" spans="1:6" s="189" customFormat="1" ht="25.5">
      <c r="A98" s="205" t="s">
        <v>86</v>
      </c>
      <c r="B98" s="234" t="s">
        <v>394</v>
      </c>
      <c r="C98" s="204">
        <f>SUM('9.1.1'!C98,'9.1.2.'!C98)</f>
        <v>0</v>
      </c>
      <c r="D98" s="204">
        <f>SUM('9.1.1'!D98,'9.1.2.'!D98)</f>
        <v>0</v>
      </c>
      <c r="E98" s="834">
        <f>SUM('9.1.1'!E98,'9.1.2.'!E98)</f>
        <v>0</v>
      </c>
      <c r="F98" s="837"/>
    </row>
    <row r="99" spans="1:6" s="189" customFormat="1" ht="18.75">
      <c r="A99" s="205" t="s">
        <v>87</v>
      </c>
      <c r="B99" s="237" t="s">
        <v>273</v>
      </c>
      <c r="C99" s="204">
        <f>SUM('9.1.1'!C99,'9.1.2.'!C99)</f>
        <v>2600000</v>
      </c>
      <c r="D99" s="204">
        <f>SUM('9.1.1'!D99,'9.1.2.'!D99)</f>
        <v>700000</v>
      </c>
      <c r="E99" s="834">
        <f>SUM('9.1.1'!E99,'9.1.2.'!E99)</f>
        <v>700000</v>
      </c>
      <c r="F99" s="833">
        <f>E99/C99</f>
        <v>0.2692307692307692</v>
      </c>
    </row>
    <row r="100" spans="1:6" s="189" customFormat="1" ht="18.75">
      <c r="A100" s="205" t="s">
        <v>88</v>
      </c>
      <c r="B100" s="237" t="s">
        <v>274</v>
      </c>
      <c r="C100" s="204">
        <f>SUM('9.1.1'!C100,'9.1.2.'!C100)</f>
        <v>0</v>
      </c>
      <c r="D100" s="204">
        <f>SUM('9.1.1'!D100,'9.1.2.'!D100)</f>
        <v>0</v>
      </c>
      <c r="E100" s="834">
        <f>SUM('9.1.1'!E100,'9.1.2.'!E100)</f>
        <v>0</v>
      </c>
      <c r="F100" s="837"/>
    </row>
    <row r="101" spans="1:6" s="189" customFormat="1" ht="18.75">
      <c r="A101" s="205" t="s">
        <v>90</v>
      </c>
      <c r="B101" s="234" t="s">
        <v>395</v>
      </c>
      <c r="C101" s="204">
        <f>SUM('9.1.1'!C101,'9.1.2.'!C101)</f>
        <v>0</v>
      </c>
      <c r="D101" s="204">
        <f>SUM('9.1.1'!D101,'9.1.2.'!D101)</f>
        <v>0</v>
      </c>
      <c r="E101" s="834">
        <f>SUM('9.1.1'!E101,'9.1.2.'!E101)</f>
        <v>0</v>
      </c>
      <c r="F101" s="837"/>
    </row>
    <row r="102" spans="1:6" s="189" customFormat="1" ht="18.75">
      <c r="A102" s="238" t="s">
        <v>141</v>
      </c>
      <c r="B102" s="239" t="s">
        <v>276</v>
      </c>
      <c r="C102" s="204">
        <f>SUM('9.1.1'!C102,'9.1.2.'!C102)</f>
        <v>0</v>
      </c>
      <c r="D102" s="204">
        <f>SUM('9.1.1'!D102,'9.1.2.'!D102)</f>
        <v>0</v>
      </c>
      <c r="E102" s="834">
        <f>SUM('9.1.1'!E102,'9.1.2.'!E102)</f>
        <v>0</v>
      </c>
      <c r="F102" s="837"/>
    </row>
    <row r="103" spans="1:6" s="189" customFormat="1" ht="18.75">
      <c r="A103" s="205" t="s">
        <v>267</v>
      </c>
      <c r="B103" s="239" t="s">
        <v>277</v>
      </c>
      <c r="C103" s="204">
        <f>SUM('9.1.1'!C103,'9.1.2.'!C103)</f>
        <v>0</v>
      </c>
      <c r="D103" s="204">
        <f>SUM('9.1.1'!D103,'9.1.2.'!D103)</f>
        <v>0</v>
      </c>
      <c r="E103" s="834">
        <f>SUM('9.1.1'!E103,'9.1.2.'!E103)</f>
        <v>0</v>
      </c>
      <c r="F103" s="837"/>
    </row>
    <row r="104" spans="1:6" s="189" customFormat="1" ht="26.25" thickBot="1">
      <c r="A104" s="240" t="s">
        <v>268</v>
      </c>
      <c r="B104" s="241" t="s">
        <v>278</v>
      </c>
      <c r="C104" s="204">
        <f>SUM('9.1.1'!C104,'9.1.2.'!C104)</f>
        <v>7410720</v>
      </c>
      <c r="D104" s="204">
        <f>SUM('9.1.1'!D104,'9.1.2.'!D104)</f>
        <v>1560000</v>
      </c>
      <c r="E104" s="834">
        <f>SUM('9.1.1'!E104,'9.1.2.'!E104)</f>
        <v>1560000</v>
      </c>
      <c r="F104" s="833">
        <f>E104/C104</f>
        <v>0.2105058617786126</v>
      </c>
    </row>
    <row r="105" spans="1:6" s="189" customFormat="1" ht="19.5" thickBot="1">
      <c r="A105" s="210" t="s">
        <v>11</v>
      </c>
      <c r="B105" s="242" t="s">
        <v>388</v>
      </c>
      <c r="C105" s="201">
        <f>+C106+C108+C110</f>
        <v>518042000</v>
      </c>
      <c r="D105" s="201">
        <f>+D106+D108+D110</f>
        <v>603439964</v>
      </c>
      <c r="E105" s="762">
        <f>+E106+E108+E110</f>
        <v>218501879</v>
      </c>
      <c r="F105" s="833">
        <f>E105/C105</f>
        <v>0.4217841005169465</v>
      </c>
    </row>
    <row r="106" spans="1:6" s="189" customFormat="1" ht="18.75">
      <c r="A106" s="202" t="s">
        <v>79</v>
      </c>
      <c r="B106" s="234" t="s">
        <v>164</v>
      </c>
      <c r="C106" s="204">
        <f>SUM('9.1.1'!C106,'9.1.2.'!C106)</f>
        <v>488042000</v>
      </c>
      <c r="D106" s="204">
        <f>SUM('9.1.1'!D106,'9.1.2.'!D106)</f>
        <v>330994358</v>
      </c>
      <c r="E106" s="834">
        <f>SUM('9.1.1'!E106,'9.1.2.'!E106)</f>
        <v>140145832</v>
      </c>
      <c r="F106" s="833">
        <f>E106/C106</f>
        <v>0.28715936743149156</v>
      </c>
    </row>
    <row r="107" spans="1:6" s="189" customFormat="1" ht="18.75">
      <c r="A107" s="202" t="s">
        <v>80</v>
      </c>
      <c r="B107" s="239" t="s">
        <v>282</v>
      </c>
      <c r="C107" s="204">
        <f>SUM('9.1.1'!C107,'9.1.2.'!C107)</f>
        <v>0</v>
      </c>
      <c r="D107" s="204">
        <f>SUM('9.1.1'!D107,'9.1.2.'!D107)</f>
        <v>0</v>
      </c>
      <c r="E107" s="834">
        <f>SUM('9.1.1'!E107,'9.1.2.'!E107)</f>
        <v>0</v>
      </c>
      <c r="F107" s="837"/>
    </row>
    <row r="108" spans="1:6" s="189" customFormat="1" ht="18.75">
      <c r="A108" s="202" t="s">
        <v>81</v>
      </c>
      <c r="B108" s="239" t="s">
        <v>142</v>
      </c>
      <c r="C108" s="204">
        <f>SUM('9.1.1'!C108,'9.1.2.'!C108)</f>
        <v>30000000</v>
      </c>
      <c r="D108" s="204">
        <f>SUM('9.1.1'!D108,'9.1.2.'!D108)</f>
        <v>272445606</v>
      </c>
      <c r="E108" s="834">
        <f>SUM('9.1.1'!E108,'9.1.2.'!E108)</f>
        <v>78356047</v>
      </c>
      <c r="F108" s="833">
        <f>E108/C108</f>
        <v>2.6118682333333334</v>
      </c>
    </row>
    <row r="109" spans="1:6" s="189" customFormat="1" ht="18.75">
      <c r="A109" s="202" t="s">
        <v>82</v>
      </c>
      <c r="B109" s="239" t="s">
        <v>283</v>
      </c>
      <c r="C109" s="204">
        <f>SUM('9.1.1'!C109,'9.1.2.'!C109)</f>
        <v>0</v>
      </c>
      <c r="D109" s="204">
        <f>SUM('9.1.1'!D109,'9.1.2.'!D109)</f>
        <v>0</v>
      </c>
      <c r="E109" s="834">
        <f>SUM('9.1.1'!E109,'9.1.2.'!E109)</f>
        <v>0</v>
      </c>
      <c r="F109" s="837"/>
    </row>
    <row r="110" spans="1:6" s="189" customFormat="1" ht="18.75">
      <c r="A110" s="202" t="s">
        <v>83</v>
      </c>
      <c r="B110" s="243" t="s">
        <v>166</v>
      </c>
      <c r="C110" s="204">
        <f>SUM('9.1.1'!C110,'9.1.2.'!C110)</f>
        <v>0</v>
      </c>
      <c r="D110" s="204">
        <f>SUM('9.1.1'!D110,'9.1.2.'!D110)</f>
        <v>0</v>
      </c>
      <c r="E110" s="834">
        <f>SUM('9.1.1'!E110,'9.1.2.'!E110)</f>
        <v>0</v>
      </c>
      <c r="F110" s="837"/>
    </row>
    <row r="111" spans="1:6" s="189" customFormat="1" ht="25.5">
      <c r="A111" s="202" t="s">
        <v>89</v>
      </c>
      <c r="B111" s="244" t="s">
        <v>338</v>
      </c>
      <c r="C111" s="204">
        <f>SUM('9.1.1'!C111,'9.1.2.'!C111)</f>
        <v>0</v>
      </c>
      <c r="D111" s="204">
        <f>SUM('9.1.1'!D111,'9.1.2.'!D111)</f>
        <v>0</v>
      </c>
      <c r="E111" s="834">
        <f>SUM('9.1.1'!E111,'9.1.2.'!E111)</f>
        <v>0</v>
      </c>
      <c r="F111" s="837"/>
    </row>
    <row r="112" spans="1:6" s="189" customFormat="1" ht="25.5">
      <c r="A112" s="202" t="s">
        <v>91</v>
      </c>
      <c r="B112" s="245" t="s">
        <v>288</v>
      </c>
      <c r="C112" s="204">
        <f>SUM('9.1.1'!C112,'9.1.2.'!C112)</f>
        <v>0</v>
      </c>
      <c r="D112" s="204">
        <f>SUM('9.1.1'!D112,'9.1.2.'!D112)</f>
        <v>0</v>
      </c>
      <c r="E112" s="834">
        <f>SUM('9.1.1'!E112,'9.1.2.'!E112)</f>
        <v>0</v>
      </c>
      <c r="F112" s="837"/>
    </row>
    <row r="113" spans="1:6" s="189" customFormat="1" ht="25.5">
      <c r="A113" s="202" t="s">
        <v>143</v>
      </c>
      <c r="B113" s="234" t="s">
        <v>272</v>
      </c>
      <c r="C113" s="204">
        <f>SUM('9.1.1'!C113,'9.1.2.'!C113)</f>
        <v>0</v>
      </c>
      <c r="D113" s="204">
        <f>SUM('9.1.1'!D113,'9.1.2.'!D113)</f>
        <v>0</v>
      </c>
      <c r="E113" s="834">
        <f>SUM('9.1.1'!E113,'9.1.2.'!E113)</f>
        <v>0</v>
      </c>
      <c r="F113" s="837"/>
    </row>
    <row r="114" spans="1:6" s="189" customFormat="1" ht="18.75">
      <c r="A114" s="202" t="s">
        <v>144</v>
      </c>
      <c r="B114" s="234" t="s">
        <v>287</v>
      </c>
      <c r="C114" s="204">
        <f>SUM('9.1.1'!C114,'9.1.2.'!C114)</f>
        <v>0</v>
      </c>
      <c r="D114" s="204">
        <f>SUM('9.1.1'!D114,'9.1.2.'!D114)</f>
        <v>0</v>
      </c>
      <c r="E114" s="834">
        <f>SUM('9.1.1'!E114,'9.1.2.'!E114)</f>
        <v>0</v>
      </c>
      <c r="F114" s="837"/>
    </row>
    <row r="115" spans="1:6" s="189" customFormat="1" ht="18.75">
      <c r="A115" s="202" t="s">
        <v>145</v>
      </c>
      <c r="B115" s="234" t="s">
        <v>286</v>
      </c>
      <c r="C115" s="204">
        <f>SUM('9.1.1'!C115,'9.1.2.'!C115)</f>
        <v>0</v>
      </c>
      <c r="D115" s="204">
        <f>SUM('9.1.1'!D115,'9.1.2.'!D115)</f>
        <v>0</v>
      </c>
      <c r="E115" s="834">
        <f>SUM('9.1.1'!E115,'9.1.2.'!E115)</f>
        <v>0</v>
      </c>
      <c r="F115" s="837"/>
    </row>
    <row r="116" spans="1:6" s="189" customFormat="1" ht="25.5">
      <c r="A116" s="202" t="s">
        <v>279</v>
      </c>
      <c r="B116" s="234" t="s">
        <v>275</v>
      </c>
      <c r="C116" s="204">
        <f>SUM('9.1.1'!C116,'9.1.2.'!C116)</f>
        <v>0</v>
      </c>
      <c r="D116" s="204">
        <f>SUM('9.1.1'!D116,'9.1.2.'!D116)</f>
        <v>0</v>
      </c>
      <c r="E116" s="834">
        <f>SUM('9.1.1'!E116,'9.1.2.'!E116)</f>
        <v>0</v>
      </c>
      <c r="F116" s="837"/>
    </row>
    <row r="117" spans="1:6" s="189" customFormat="1" ht="18.75">
      <c r="A117" s="202" t="s">
        <v>280</v>
      </c>
      <c r="B117" s="234" t="s">
        <v>285</v>
      </c>
      <c r="C117" s="204">
        <f>SUM('9.1.1'!C117,'9.1.2.'!C117)</f>
        <v>0</v>
      </c>
      <c r="D117" s="204">
        <f>SUM('9.1.1'!D117,'9.1.2.'!D117)</f>
        <v>0</v>
      </c>
      <c r="E117" s="834">
        <f>SUM('9.1.1'!E117,'9.1.2.'!E117)</f>
        <v>0</v>
      </c>
      <c r="F117" s="837"/>
    </row>
    <row r="118" spans="1:6" s="189" customFormat="1" ht="26.25" thickBot="1">
      <c r="A118" s="238" t="s">
        <v>281</v>
      </c>
      <c r="B118" s="234" t="s">
        <v>284</v>
      </c>
      <c r="C118" s="204">
        <f>SUM('9.1.1'!C118,'9.1.2.'!C118)</f>
        <v>0</v>
      </c>
      <c r="D118" s="204">
        <f>SUM('9.1.1'!D118,'9.1.2.'!D118)</f>
        <v>0</v>
      </c>
      <c r="E118" s="834">
        <f>SUM('9.1.1'!E118,'9.1.2.'!E118)</f>
        <v>0</v>
      </c>
      <c r="F118" s="837"/>
    </row>
    <row r="119" spans="1:6" s="189" customFormat="1" ht="19.5" thickBot="1">
      <c r="A119" s="210" t="s">
        <v>12</v>
      </c>
      <c r="B119" s="213" t="s">
        <v>289</v>
      </c>
      <c r="C119" s="201">
        <f>+C120+C121</f>
        <v>3000000</v>
      </c>
      <c r="D119" s="201">
        <f>+D120+D121</f>
        <v>18756091</v>
      </c>
      <c r="E119" s="762">
        <f>+E120+E121</f>
        <v>0</v>
      </c>
      <c r="F119" s="837"/>
    </row>
    <row r="120" spans="1:6" s="189" customFormat="1" ht="18.75">
      <c r="A120" s="202" t="s">
        <v>62</v>
      </c>
      <c r="B120" s="245" t="s">
        <v>44</v>
      </c>
      <c r="C120" s="204">
        <f>SUM('9.1.1'!C120,'9.1.2.'!C120)</f>
        <v>3000000</v>
      </c>
      <c r="D120" s="204">
        <f>SUM('9.1.1'!D120,'9.1.2.'!D120)</f>
        <v>18756091</v>
      </c>
      <c r="E120" s="834">
        <f>SUM('9.1.1'!E120,'9.1.2.'!E120)</f>
        <v>0</v>
      </c>
      <c r="F120" s="837"/>
    </row>
    <row r="121" spans="1:6" s="189" customFormat="1" ht="19.5" thickBot="1">
      <c r="A121" s="208" t="s">
        <v>63</v>
      </c>
      <c r="B121" s="239" t="s">
        <v>45</v>
      </c>
      <c r="C121" s="204">
        <f>SUM('9.1.1'!C121,'9.1.2.'!C121)</f>
        <v>0</v>
      </c>
      <c r="D121" s="204">
        <f>SUM('9.1.1'!D121,'9.1.2.'!D121)</f>
        <v>0</v>
      </c>
      <c r="E121" s="834">
        <f>SUM('9.1.1'!E121,'9.1.2.'!E121)</f>
        <v>0</v>
      </c>
      <c r="F121" s="837"/>
    </row>
    <row r="122" spans="1:6" s="189" customFormat="1" ht="19.5" thickBot="1">
      <c r="A122" s="210" t="s">
        <v>13</v>
      </c>
      <c r="B122" s="213" t="s">
        <v>290</v>
      </c>
      <c r="C122" s="201">
        <f>+C89+C105+C119</f>
        <v>661064739</v>
      </c>
      <c r="D122" s="201">
        <f>+D89+D105+D119</f>
        <v>816237399</v>
      </c>
      <c r="E122" s="762">
        <f>+E89+E105+E119</f>
        <v>360156782</v>
      </c>
      <c r="F122" s="833">
        <f>E122/C122</f>
        <v>0.544813179031169</v>
      </c>
    </row>
    <row r="123" spans="1:6" s="189" customFormat="1" ht="19.5" thickBot="1">
      <c r="A123" s="210" t="s">
        <v>14</v>
      </c>
      <c r="B123" s="213" t="s">
        <v>396</v>
      </c>
      <c r="C123" s="201">
        <f>+C124+C125+C126</f>
        <v>0</v>
      </c>
      <c r="D123" s="201">
        <f>+D124+D125+D126</f>
        <v>0</v>
      </c>
      <c r="E123" s="762">
        <f>+E124+E125+E126</f>
        <v>0</v>
      </c>
      <c r="F123" s="837"/>
    </row>
    <row r="124" spans="1:6" s="189" customFormat="1" ht="18.75">
      <c r="A124" s="202" t="s">
        <v>66</v>
      </c>
      <c r="B124" s="245" t="s">
        <v>291</v>
      </c>
      <c r="C124" s="204">
        <f>SUM('9.1.1'!C124,'9.1.2.'!C124)</f>
        <v>0</v>
      </c>
      <c r="D124" s="204">
        <f>SUM('9.1.1'!D124,'9.1.2.'!D124)</f>
        <v>0</v>
      </c>
      <c r="E124" s="834">
        <f>SUM('9.1.1'!E124,'9.1.2.'!E124)</f>
        <v>0</v>
      </c>
      <c r="F124" s="837"/>
    </row>
    <row r="125" spans="1:6" s="189" customFormat="1" ht="18.75">
      <c r="A125" s="202" t="s">
        <v>67</v>
      </c>
      <c r="B125" s="245" t="s">
        <v>397</v>
      </c>
      <c r="C125" s="204">
        <f>SUM('9.1.1'!C125,'9.1.2.'!C125)</f>
        <v>0</v>
      </c>
      <c r="D125" s="204">
        <f>SUM('9.1.1'!D125,'9.1.2.'!D125)</f>
        <v>0</v>
      </c>
      <c r="E125" s="834">
        <f>SUM('9.1.1'!E125,'9.1.2.'!E125)</f>
        <v>0</v>
      </c>
      <c r="F125" s="837"/>
    </row>
    <row r="126" spans="1:6" s="189" customFormat="1" ht="19.5" thickBot="1">
      <c r="A126" s="238" t="s">
        <v>68</v>
      </c>
      <c r="B126" s="246" t="s">
        <v>292</v>
      </c>
      <c r="C126" s="204">
        <f>SUM('9.1.1'!C126,'9.1.2.'!C126)</f>
        <v>0</v>
      </c>
      <c r="D126" s="204">
        <f>SUM('9.1.1'!D126,'9.1.2.'!D126)</f>
        <v>0</v>
      </c>
      <c r="E126" s="834">
        <f>SUM('9.1.1'!E126,'9.1.2.'!E126)</f>
        <v>0</v>
      </c>
      <c r="F126" s="837"/>
    </row>
    <row r="127" spans="1:6" s="189" customFormat="1" ht="19.5" thickBot="1">
      <c r="A127" s="210" t="s">
        <v>15</v>
      </c>
      <c r="B127" s="213" t="s">
        <v>327</v>
      </c>
      <c r="C127" s="201">
        <f>+C128+C129+C130+C131</f>
        <v>0</v>
      </c>
      <c r="D127" s="201">
        <f>+D128+D129+D130+D131</f>
        <v>0</v>
      </c>
      <c r="E127" s="762">
        <f>+E128+E129+E130+E131</f>
        <v>0</v>
      </c>
      <c r="F127" s="837"/>
    </row>
    <row r="128" spans="1:6" s="189" customFormat="1" ht="18.75">
      <c r="A128" s="202" t="s">
        <v>69</v>
      </c>
      <c r="B128" s="245" t="s">
        <v>293</v>
      </c>
      <c r="C128" s="204">
        <f>SUM('9.1.1'!C128,'9.1.2.'!C128)</f>
        <v>0</v>
      </c>
      <c r="D128" s="204">
        <f>SUM('9.1.1'!D128,'9.1.2.'!D128)</f>
        <v>0</v>
      </c>
      <c r="E128" s="834">
        <f>SUM('9.1.1'!E128,'9.1.2.'!E128)</f>
        <v>0</v>
      </c>
      <c r="F128" s="837"/>
    </row>
    <row r="129" spans="1:6" s="189" customFormat="1" ht="18.75">
      <c r="A129" s="202" t="s">
        <v>70</v>
      </c>
      <c r="B129" s="245" t="s">
        <v>294</v>
      </c>
      <c r="C129" s="204">
        <f>SUM('9.1.1'!C129,'9.1.2.'!C129)</f>
        <v>0</v>
      </c>
      <c r="D129" s="204">
        <f>SUM('9.1.1'!D129,'9.1.2.'!D129)</f>
        <v>0</v>
      </c>
      <c r="E129" s="834">
        <f>SUM('9.1.1'!E129,'9.1.2.'!E129)</f>
        <v>0</v>
      </c>
      <c r="F129" s="837"/>
    </row>
    <row r="130" spans="1:6" s="189" customFormat="1" ht="18.75">
      <c r="A130" s="202" t="s">
        <v>210</v>
      </c>
      <c r="B130" s="245" t="s">
        <v>295</v>
      </c>
      <c r="C130" s="204">
        <f>SUM('9.1.1'!C130,'9.1.2.'!C130)</f>
        <v>0</v>
      </c>
      <c r="D130" s="204">
        <f>SUM('9.1.1'!D130,'9.1.2.'!D130)</f>
        <v>0</v>
      </c>
      <c r="E130" s="834">
        <f>SUM('9.1.1'!E130,'9.1.2.'!E130)</f>
        <v>0</v>
      </c>
      <c r="F130" s="837"/>
    </row>
    <row r="131" spans="1:6" s="189" customFormat="1" ht="19.5" thickBot="1">
      <c r="A131" s="238" t="s">
        <v>211</v>
      </c>
      <c r="B131" s="246" t="s">
        <v>296</v>
      </c>
      <c r="C131" s="204">
        <f>SUM('9.1.1'!C131,'9.1.2.'!C131)</f>
        <v>0</v>
      </c>
      <c r="D131" s="204">
        <f>SUM('9.1.1'!D131,'9.1.2.'!D131)</f>
        <v>0</v>
      </c>
      <c r="E131" s="834">
        <f>SUM('9.1.1'!E131,'9.1.2.'!E131)</f>
        <v>0</v>
      </c>
      <c r="F131" s="837"/>
    </row>
    <row r="132" spans="1:6" s="189" customFormat="1" ht="19.5" thickBot="1">
      <c r="A132" s="210" t="s">
        <v>16</v>
      </c>
      <c r="B132" s="213" t="s">
        <v>297</v>
      </c>
      <c r="C132" s="201">
        <f>SUM(C133:C136)</f>
        <v>214976211</v>
      </c>
      <c r="D132" s="201">
        <f>SUM(D133:D136)</f>
        <v>214300640</v>
      </c>
      <c r="E132" s="762">
        <f>SUM(E133:E136)</f>
        <v>184841222</v>
      </c>
      <c r="F132" s="833">
        <f>E132/C132</f>
        <v>0.8598217502307732</v>
      </c>
    </row>
    <row r="133" spans="1:6" s="189" customFormat="1" ht="18.75">
      <c r="A133" s="202" t="s">
        <v>71</v>
      </c>
      <c r="B133" s="245" t="s">
        <v>298</v>
      </c>
      <c r="C133" s="204">
        <f>SUM('9.1.1'!C133,'9.1.2.'!C133)</f>
        <v>0</v>
      </c>
      <c r="D133" s="204">
        <f>SUM('9.1.1'!D133,'9.1.2.'!D133)</f>
        <v>0</v>
      </c>
      <c r="E133" s="834">
        <f>SUM('9.1.1'!E133,'9.1.2.'!E133)</f>
        <v>0</v>
      </c>
      <c r="F133" s="837"/>
    </row>
    <row r="134" spans="1:6" s="189" customFormat="1" ht="18.75">
      <c r="A134" s="202" t="s">
        <v>72</v>
      </c>
      <c r="B134" s="245" t="s">
        <v>307</v>
      </c>
      <c r="C134" s="204">
        <f>SUM('9.1.1'!C134,'9.1.2.'!C134)</f>
        <v>6227560</v>
      </c>
      <c r="D134" s="204">
        <f>SUM('9.1.1'!D134,'9.1.2.'!D134)</f>
        <v>6301350</v>
      </c>
      <c r="E134" s="834">
        <f>SUM('9.1.1'!E134,'9.1.2.'!E134)</f>
        <v>6301350</v>
      </c>
      <c r="F134" s="833">
        <f>E134/C134</f>
        <v>1.011848942442947</v>
      </c>
    </row>
    <row r="135" spans="1:6" s="189" customFormat="1" ht="18.75">
      <c r="A135" s="202" t="s">
        <v>220</v>
      </c>
      <c r="B135" s="245" t="s">
        <v>299</v>
      </c>
      <c r="C135" s="204">
        <f>SUM('9.1.1'!C135,'9.1.2.'!C135)</f>
        <v>0</v>
      </c>
      <c r="D135" s="204">
        <f>SUM('9.1.1'!D135,'9.1.2.'!D135)</f>
        <v>0</v>
      </c>
      <c r="E135" s="834">
        <f>SUM('9.1.1'!E135,'9.1.2.'!E135)</f>
        <v>0</v>
      </c>
      <c r="F135" s="837"/>
    </row>
    <row r="136" spans="1:6" s="189" customFormat="1" ht="19.5" thickBot="1">
      <c r="A136" s="238" t="s">
        <v>221</v>
      </c>
      <c r="B136" s="246" t="s">
        <v>349</v>
      </c>
      <c r="C136" s="204">
        <f>SUM('9.1.1'!C136,'9.1.2.'!C136)</f>
        <v>208748651</v>
      </c>
      <c r="D136" s="204">
        <f>SUM('9.1.1'!D136,'9.1.2.'!D136)</f>
        <v>207999290</v>
      </c>
      <c r="E136" s="834">
        <f>SUM('9.1.1'!E136,'9.1.2.'!E136)</f>
        <v>178539872</v>
      </c>
      <c r="F136" s="833">
        <f>E136/C136</f>
        <v>0.8552863510480841</v>
      </c>
    </row>
    <row r="137" spans="1:6" s="189" customFormat="1" ht="19.5" thickBot="1">
      <c r="A137" s="210" t="s">
        <v>17</v>
      </c>
      <c r="B137" s="213" t="s">
        <v>300</v>
      </c>
      <c r="C137" s="204">
        <f>SUM('9.1.1'!C137,'9.1.2.'!C137)</f>
        <v>0</v>
      </c>
      <c r="D137" s="204">
        <f>SUM('9.1.1'!D137,'9.1.2.'!D137)</f>
        <v>0</v>
      </c>
      <c r="E137" s="835"/>
      <c r="F137" s="837"/>
    </row>
    <row r="138" spans="1:6" s="189" customFormat="1" ht="18.75">
      <c r="A138" s="202" t="s">
        <v>136</v>
      </c>
      <c r="B138" s="245" t="s">
        <v>301</v>
      </c>
      <c r="C138" s="204">
        <f>SUM('9.1.1'!C138,'9.1.2.'!C138)</f>
        <v>0</v>
      </c>
      <c r="D138" s="204">
        <f>SUM('9.1.1'!D138,'9.1.2.'!D138)</f>
        <v>0</v>
      </c>
      <c r="E138" s="834">
        <f>SUM('9.1.1'!E138,'9.1.2.'!E138)</f>
        <v>0</v>
      </c>
      <c r="F138" s="837"/>
    </row>
    <row r="139" spans="1:6" s="189" customFormat="1" ht="18.75">
      <c r="A139" s="202" t="s">
        <v>137</v>
      </c>
      <c r="B139" s="245" t="s">
        <v>302</v>
      </c>
      <c r="C139" s="204">
        <f>SUM('9.1.1'!C139,'9.1.2.'!C139)</f>
        <v>0</v>
      </c>
      <c r="D139" s="204">
        <f>SUM('9.1.1'!D139,'9.1.2.'!D139)</f>
        <v>0</v>
      </c>
      <c r="E139" s="834">
        <f>SUM('9.1.1'!E139,'9.1.2.'!E139)</f>
        <v>0</v>
      </c>
      <c r="F139" s="837"/>
    </row>
    <row r="140" spans="1:6" s="189" customFormat="1" ht="18.75">
      <c r="A140" s="202" t="s">
        <v>165</v>
      </c>
      <c r="B140" s="245" t="s">
        <v>303</v>
      </c>
      <c r="C140" s="204">
        <f>SUM('9.1.1'!C140,'9.1.2.'!C140)</f>
        <v>0</v>
      </c>
      <c r="D140" s="204">
        <f>SUM('9.1.1'!D140,'9.1.2.'!D140)</f>
        <v>0</v>
      </c>
      <c r="E140" s="834">
        <f>SUM('9.1.1'!E140,'9.1.2.'!E140)</f>
        <v>0</v>
      </c>
      <c r="F140" s="837"/>
    </row>
    <row r="141" spans="1:6" s="189" customFormat="1" ht="19.5" thickBot="1">
      <c r="A141" s="202" t="s">
        <v>223</v>
      </c>
      <c r="B141" s="245" t="s">
        <v>304</v>
      </c>
      <c r="C141" s="204">
        <f>SUM('9.1.1'!C141,'9.1.2.'!C141)</f>
        <v>0</v>
      </c>
      <c r="D141" s="204">
        <f>SUM('9.1.1'!D141,'9.1.2.'!D141)</f>
        <v>0</v>
      </c>
      <c r="E141" s="834">
        <f>SUM('9.1.1'!E141,'9.1.2.'!E141)</f>
        <v>0</v>
      </c>
      <c r="F141" s="837"/>
    </row>
    <row r="142" spans="1:6" s="189" customFormat="1" ht="19.5" thickBot="1">
      <c r="A142" s="210" t="s">
        <v>18</v>
      </c>
      <c r="B142" s="213" t="s">
        <v>305</v>
      </c>
      <c r="C142" s="250">
        <f>+C123+C127+C132+C137</f>
        <v>214976211</v>
      </c>
      <c r="D142" s="250">
        <f>+D123+D127+D132+D137</f>
        <v>214300640</v>
      </c>
      <c r="E142" s="836">
        <f>+E123+E127+E132+E137</f>
        <v>184841222</v>
      </c>
      <c r="F142" s="833">
        <f>E142/C142</f>
        <v>0.8598217502307732</v>
      </c>
    </row>
    <row r="143" spans="1:7" s="189" customFormat="1" ht="19.5" thickBot="1">
      <c r="A143" s="251" t="s">
        <v>19</v>
      </c>
      <c r="B143" s="252" t="s">
        <v>306</v>
      </c>
      <c r="C143" s="250">
        <f>+C122+C142</f>
        <v>876040950</v>
      </c>
      <c r="D143" s="250">
        <f>+D122+D142</f>
        <v>1030538039</v>
      </c>
      <c r="E143" s="836">
        <f>+E122+E142</f>
        <v>544998004</v>
      </c>
      <c r="F143" s="833">
        <f>E143/C143</f>
        <v>0.622114758448221</v>
      </c>
      <c r="G143" s="198"/>
    </row>
    <row r="144" spans="1:6" s="189" customFormat="1" ht="19.5" thickBot="1">
      <c r="A144" s="267"/>
      <c r="B144" s="254"/>
      <c r="C144" s="255"/>
      <c r="D144" s="255"/>
      <c r="E144" s="121"/>
      <c r="F144" s="17"/>
    </row>
    <row r="145" spans="1:7" s="189" customFormat="1" ht="19.5" thickBot="1">
      <c r="A145" s="256" t="s">
        <v>367</v>
      </c>
      <c r="B145" s="268"/>
      <c r="C145" s="204">
        <f>SUM('9.1.1'!C145,'9.1.2.'!C145)</f>
        <v>12</v>
      </c>
      <c r="D145" s="204">
        <f>SUM('9.1.1'!D145,'9.1.2.'!D145)</f>
        <v>11</v>
      </c>
      <c r="E145" s="204">
        <f>SUM('9.1.1'!E145,'9.1.2.'!E145)</f>
        <v>11</v>
      </c>
      <c r="F145" s="24"/>
      <c r="G145" s="261"/>
    </row>
    <row r="146" spans="1:7" s="198" customFormat="1" ht="19.5" thickBot="1">
      <c r="A146" s="256" t="s">
        <v>157</v>
      </c>
      <c r="B146" s="268"/>
      <c r="C146" s="204">
        <f>SUM('9.1.1'!C146,'9.1.2.'!C146)</f>
        <v>3</v>
      </c>
      <c r="D146" s="204">
        <f>SUM('9.1.1'!D146,'9.1.2.'!D146)</f>
        <v>2</v>
      </c>
      <c r="E146" s="204">
        <f>SUM('9.1.1'!E146,'9.1.2.'!E146)</f>
        <v>2</v>
      </c>
      <c r="F146" s="22"/>
      <c r="G146" s="261"/>
    </row>
    <row r="147" spans="3:7" s="189" customFormat="1" ht="18.75">
      <c r="C147" s="260"/>
      <c r="D147" s="260"/>
      <c r="E147" s="25"/>
      <c r="F147" s="17"/>
      <c r="G147" s="261"/>
    </row>
  </sheetData>
  <sheetProtection/>
  <mergeCells count="4">
    <mergeCell ref="A1:D1"/>
    <mergeCell ref="B2:C2"/>
    <mergeCell ref="B3:C3"/>
    <mergeCell ref="A4:B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5" r:id="rId1"/>
  <headerFooter alignWithMargins="0">
    <oddHeader>&amp;R&amp;"Times New Roman CE,Félkövér dőlt"&amp;11 9.1. melléklet  a 4/2020. (VII.10.)  önkormányzati rendelethez</oddHeader>
  </headerFooter>
  <rowBreaks count="1" manualBreakCount="1">
    <brk id="87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Layout" workbookViewId="0" topLeftCell="A88">
      <selection activeCell="G94" sqref="G94"/>
    </sheetView>
  </sheetViews>
  <sheetFormatPr defaultColWidth="9.00390625" defaultRowHeight="12.75"/>
  <cols>
    <col min="1" max="1" width="7.625" style="261" customWidth="1"/>
    <col min="2" max="2" width="64.125" style="261" customWidth="1"/>
    <col min="3" max="3" width="28.00390625" style="262" customWidth="1"/>
    <col min="4" max="4" width="23.50390625" style="262" customWidth="1"/>
    <col min="5" max="5" width="19.625" style="12" customWidth="1"/>
    <col min="6" max="6" width="11.875" style="13" customWidth="1"/>
    <col min="7" max="16384" width="9.375" style="261" customWidth="1"/>
  </cols>
  <sheetData>
    <row r="1" spans="1:7" s="189" customFormat="1" ht="18.75">
      <c r="A1" s="1008" t="s">
        <v>431</v>
      </c>
      <c r="B1" s="1008"/>
      <c r="C1" s="1008"/>
      <c r="D1" s="1008"/>
      <c r="E1" s="359"/>
      <c r="F1" s="759"/>
      <c r="G1" s="359"/>
    </row>
    <row r="2" spans="1:6" s="189" customFormat="1" ht="18.75">
      <c r="A2" s="188"/>
      <c r="B2" s="1009" t="s">
        <v>384</v>
      </c>
      <c r="C2" s="1009"/>
      <c r="E2" s="17"/>
      <c r="F2" s="17"/>
    </row>
    <row r="3" spans="1:6" s="198" customFormat="1" ht="18.75">
      <c r="A3" s="872" t="s">
        <v>7</v>
      </c>
      <c r="B3" s="872"/>
      <c r="C3" s="872"/>
      <c r="E3" s="17"/>
      <c r="F3" s="17"/>
    </row>
    <row r="4" spans="1:6" s="198" customFormat="1" ht="20.25" thickBot="1">
      <c r="A4" s="1010">
        <v>43830</v>
      </c>
      <c r="B4" s="1010"/>
      <c r="C4" s="191"/>
      <c r="D4" s="191"/>
      <c r="E4" s="18" t="s">
        <v>369</v>
      </c>
      <c r="F4" s="17"/>
    </row>
    <row r="5" spans="1:6" s="198" customFormat="1" ht="29.25" thickBot="1">
      <c r="A5" s="192" t="s">
        <v>54</v>
      </c>
      <c r="B5" s="193" t="s">
        <v>9</v>
      </c>
      <c r="C5" s="194" t="s">
        <v>344</v>
      </c>
      <c r="D5" s="194" t="s">
        <v>420</v>
      </c>
      <c r="E5" s="760" t="s">
        <v>837</v>
      </c>
      <c r="F5" s="767" t="s">
        <v>838</v>
      </c>
    </row>
    <row r="6" spans="1:6" s="198" customFormat="1" ht="19.5" thickBot="1">
      <c r="A6" s="195">
        <v>1</v>
      </c>
      <c r="B6" s="196">
        <v>2</v>
      </c>
      <c r="C6" s="197">
        <v>3</v>
      </c>
      <c r="D6" s="197">
        <v>4</v>
      </c>
      <c r="E6" s="761">
        <v>5</v>
      </c>
      <c r="F6" s="768">
        <v>6</v>
      </c>
    </row>
    <row r="7" spans="1:6" s="198" customFormat="1" ht="19.5" thickBot="1">
      <c r="A7" s="199" t="s">
        <v>10</v>
      </c>
      <c r="B7" s="200" t="s">
        <v>185</v>
      </c>
      <c r="C7" s="201">
        <f>SUM(C8:C11)</f>
        <v>173437622</v>
      </c>
      <c r="D7" s="201">
        <f>SUM(D8:D13)</f>
        <v>192847917</v>
      </c>
      <c r="E7" s="201">
        <f>SUM(E8:E13)</f>
        <v>192847917</v>
      </c>
      <c r="F7" s="768"/>
    </row>
    <row r="8" spans="1:6" s="198" customFormat="1" ht="27">
      <c r="A8" s="202" t="s">
        <v>73</v>
      </c>
      <c r="B8" s="203" t="s">
        <v>350</v>
      </c>
      <c r="C8" s="204">
        <v>68777184</v>
      </c>
      <c r="D8" s="204">
        <v>71651719</v>
      </c>
      <c r="E8" s="763">
        <v>71651719</v>
      </c>
      <c r="F8" s="768"/>
    </row>
    <row r="9" spans="1:6" s="198" customFormat="1" ht="27">
      <c r="A9" s="205" t="s">
        <v>74</v>
      </c>
      <c r="B9" s="206" t="s">
        <v>351</v>
      </c>
      <c r="C9" s="328">
        <v>54487601</v>
      </c>
      <c r="D9" s="328">
        <v>60612000</v>
      </c>
      <c r="E9" s="763">
        <v>60612000</v>
      </c>
      <c r="F9" s="768"/>
    </row>
    <row r="10" spans="1:6" s="198" customFormat="1" ht="27">
      <c r="A10" s="205" t="s">
        <v>75</v>
      </c>
      <c r="B10" s="206" t="s">
        <v>352</v>
      </c>
      <c r="C10" s="328">
        <v>47372897</v>
      </c>
      <c r="D10" s="328">
        <v>49830535</v>
      </c>
      <c r="E10" s="763">
        <v>49830535</v>
      </c>
      <c r="F10" s="768"/>
    </row>
    <row r="11" spans="1:6" s="198" customFormat="1" ht="18.75">
      <c r="A11" s="205" t="s">
        <v>346</v>
      </c>
      <c r="B11" s="206" t="s">
        <v>353</v>
      </c>
      <c r="C11" s="328">
        <v>2799940</v>
      </c>
      <c r="D11" s="328">
        <v>3049940</v>
      </c>
      <c r="E11" s="763">
        <v>3049940</v>
      </c>
      <c r="F11" s="768"/>
    </row>
    <row r="12" spans="1:6" s="198" customFormat="1" ht="25.5">
      <c r="A12" s="205" t="s">
        <v>84</v>
      </c>
      <c r="B12" s="151" t="s">
        <v>355</v>
      </c>
      <c r="C12" s="207"/>
      <c r="D12" s="329">
        <v>7307400</v>
      </c>
      <c r="E12" s="831">
        <v>7307400</v>
      </c>
      <c r="F12" s="768"/>
    </row>
    <row r="13" spans="1:6" s="198" customFormat="1" ht="19.5" thickBot="1">
      <c r="A13" s="208" t="s">
        <v>347</v>
      </c>
      <c r="B13" s="206" t="s">
        <v>354</v>
      </c>
      <c r="C13" s="209"/>
      <c r="D13" s="330">
        <v>396323</v>
      </c>
      <c r="E13" s="832">
        <v>396323</v>
      </c>
      <c r="F13" s="768"/>
    </row>
    <row r="14" spans="1:6" s="198" customFormat="1" ht="19.5" thickBot="1">
      <c r="A14" s="210" t="s">
        <v>11</v>
      </c>
      <c r="B14" s="211" t="s">
        <v>391</v>
      </c>
      <c r="C14" s="201">
        <f>+C15+C16+C17+C18+C19</f>
        <v>20242200</v>
      </c>
      <c r="D14" s="201">
        <f>+D15+D16+D17+D18+D19</f>
        <v>155374081</v>
      </c>
      <c r="E14" s="762">
        <f>+E15+E16+E17+E18+E19</f>
        <v>156260782</v>
      </c>
      <c r="F14" s="768"/>
    </row>
    <row r="15" spans="1:6" s="198" customFormat="1" ht="18.75">
      <c r="A15" s="202" t="s">
        <v>79</v>
      </c>
      <c r="B15" s="203" t="s">
        <v>186</v>
      </c>
      <c r="C15" s="204"/>
      <c r="D15" s="204"/>
      <c r="E15" s="763"/>
      <c r="F15" s="768"/>
    </row>
    <row r="16" spans="1:6" s="198" customFormat="1" ht="27">
      <c r="A16" s="205" t="s">
        <v>80</v>
      </c>
      <c r="B16" s="206" t="s">
        <v>187</v>
      </c>
      <c r="C16" s="328"/>
      <c r="D16" s="328"/>
      <c r="E16" s="763"/>
      <c r="F16" s="768"/>
    </row>
    <row r="17" spans="1:6" s="198" customFormat="1" ht="27">
      <c r="A17" s="205" t="s">
        <v>81</v>
      </c>
      <c r="B17" s="206" t="s">
        <v>334</v>
      </c>
      <c r="C17" s="328"/>
      <c r="D17" s="328"/>
      <c r="E17" s="763"/>
      <c r="F17" s="768"/>
    </row>
    <row r="18" spans="1:6" s="198" customFormat="1" ht="27">
      <c r="A18" s="205" t="s">
        <v>82</v>
      </c>
      <c r="B18" s="206" t="s">
        <v>335</v>
      </c>
      <c r="C18" s="328"/>
      <c r="D18" s="328"/>
      <c r="E18" s="763"/>
      <c r="F18" s="768"/>
    </row>
    <row r="19" spans="1:6" s="198" customFormat="1" ht="25.5">
      <c r="A19" s="205" t="s">
        <v>83</v>
      </c>
      <c r="B19" s="100" t="s">
        <v>356</v>
      </c>
      <c r="C19" s="328">
        <v>20242200</v>
      </c>
      <c r="D19" s="328">
        <v>155374081</v>
      </c>
      <c r="E19" s="763">
        <v>156260782</v>
      </c>
      <c r="F19" s="768"/>
    </row>
    <row r="20" spans="1:6" s="198" customFormat="1" ht="19.5" thickBot="1">
      <c r="A20" s="208" t="s">
        <v>89</v>
      </c>
      <c r="B20" s="212" t="s">
        <v>188</v>
      </c>
      <c r="C20" s="331"/>
      <c r="D20" s="331">
        <v>137332800</v>
      </c>
      <c r="E20" s="763">
        <v>137332800</v>
      </c>
      <c r="F20" s="768"/>
    </row>
    <row r="21" spans="1:6" s="198" customFormat="1" ht="26.25" thickBot="1">
      <c r="A21" s="210" t="s">
        <v>12</v>
      </c>
      <c r="B21" s="213" t="s">
        <v>392</v>
      </c>
      <c r="C21" s="201">
        <f>+C22+C23+C24+C25+C26</f>
        <v>0</v>
      </c>
      <c r="D21" s="201">
        <f>+D22+D23+D24+D25+D26</f>
        <v>0</v>
      </c>
      <c r="E21" s="762">
        <f>+E22+E23+E24+E25+E26</f>
        <v>0</v>
      </c>
      <c r="F21" s="768"/>
    </row>
    <row r="22" spans="1:6" s="198" customFormat="1" ht="18.75">
      <c r="A22" s="202" t="s">
        <v>62</v>
      </c>
      <c r="B22" s="203" t="s">
        <v>348</v>
      </c>
      <c r="C22" s="204">
        <v>0</v>
      </c>
      <c r="D22" s="204">
        <v>0</v>
      </c>
      <c r="E22" s="763"/>
      <c r="F22" s="768"/>
    </row>
    <row r="23" spans="1:6" s="198" customFormat="1" ht="27">
      <c r="A23" s="205" t="s">
        <v>63</v>
      </c>
      <c r="B23" s="206" t="s">
        <v>189</v>
      </c>
      <c r="C23" s="204"/>
      <c r="D23" s="204"/>
      <c r="E23" s="763"/>
      <c r="F23" s="768"/>
    </row>
    <row r="24" spans="1:6" s="198" customFormat="1" ht="27">
      <c r="A24" s="205" t="s">
        <v>64</v>
      </c>
      <c r="B24" s="206" t="s">
        <v>336</v>
      </c>
      <c r="C24" s="204"/>
      <c r="D24" s="204"/>
      <c r="E24" s="763"/>
      <c r="F24" s="768"/>
    </row>
    <row r="25" spans="1:6" s="198" customFormat="1" ht="27">
      <c r="A25" s="205" t="s">
        <v>65</v>
      </c>
      <c r="B25" s="206" t="s">
        <v>337</v>
      </c>
      <c r="C25" s="204"/>
      <c r="D25" s="204"/>
      <c r="E25" s="763"/>
      <c r="F25" s="768"/>
    </row>
    <row r="26" spans="1:6" s="198" customFormat="1" ht="18.75">
      <c r="A26" s="205" t="s">
        <v>126</v>
      </c>
      <c r="B26" s="206" t="s">
        <v>190</v>
      </c>
      <c r="C26" s="204"/>
      <c r="D26" s="204"/>
      <c r="E26" s="763"/>
      <c r="F26" s="768"/>
    </row>
    <row r="27" spans="1:6" s="198" customFormat="1" ht="19.5" thickBot="1">
      <c r="A27" s="208" t="s">
        <v>127</v>
      </c>
      <c r="B27" s="212" t="s">
        <v>385</v>
      </c>
      <c r="C27" s="204">
        <v>0</v>
      </c>
      <c r="D27" s="204">
        <v>0</v>
      </c>
      <c r="E27" s="763"/>
      <c r="F27" s="768"/>
    </row>
    <row r="28" spans="1:6" s="198" customFormat="1" ht="19.5" thickBot="1">
      <c r="A28" s="210" t="s">
        <v>128</v>
      </c>
      <c r="B28" s="213" t="s">
        <v>192</v>
      </c>
      <c r="C28" s="201">
        <f>+C29+C32+C33+C34</f>
        <v>64182140</v>
      </c>
      <c r="D28" s="201">
        <f>+D29+D32+D33+D34</f>
        <v>64182140</v>
      </c>
      <c r="E28" s="762">
        <f>+E29+E32+E33+E34</f>
        <v>68728468</v>
      </c>
      <c r="F28" s="768"/>
    </row>
    <row r="29" spans="1:6" s="198" customFormat="1" ht="18.75">
      <c r="A29" s="202" t="s">
        <v>193</v>
      </c>
      <c r="B29" s="203" t="s">
        <v>199</v>
      </c>
      <c r="C29" s="214">
        <f>+C30+C31</f>
        <v>56962357</v>
      </c>
      <c r="D29" s="214">
        <f>+D30+D31</f>
        <v>56962357</v>
      </c>
      <c r="E29" s="766">
        <f>+E30+E31</f>
        <v>60812282</v>
      </c>
      <c r="F29" s="768"/>
    </row>
    <row r="30" spans="1:6" s="198" customFormat="1" ht="18.75">
      <c r="A30" s="205" t="s">
        <v>194</v>
      </c>
      <c r="B30" s="206" t="s">
        <v>358</v>
      </c>
      <c r="C30" s="204">
        <v>1913763</v>
      </c>
      <c r="D30" s="204">
        <v>1913763</v>
      </c>
      <c r="E30" s="763">
        <v>1805591</v>
      </c>
      <c r="F30" s="768"/>
    </row>
    <row r="31" spans="1:6" s="198" customFormat="1" ht="18.75">
      <c r="A31" s="205" t="s">
        <v>195</v>
      </c>
      <c r="B31" s="206" t="s">
        <v>359</v>
      </c>
      <c r="C31" s="204">
        <v>55048594</v>
      </c>
      <c r="D31" s="204">
        <v>55048594</v>
      </c>
      <c r="E31" s="763">
        <v>59006691</v>
      </c>
      <c r="F31" s="768"/>
    </row>
    <row r="32" spans="1:6" s="198" customFormat="1" ht="18.75">
      <c r="A32" s="205" t="s">
        <v>196</v>
      </c>
      <c r="B32" s="206" t="s">
        <v>360</v>
      </c>
      <c r="C32" s="204">
        <v>6520562</v>
      </c>
      <c r="D32" s="204">
        <v>6520562</v>
      </c>
      <c r="E32" s="763">
        <v>7176151</v>
      </c>
      <c r="F32" s="768"/>
    </row>
    <row r="33" spans="1:6" s="198" customFormat="1" ht="18.75">
      <c r="A33" s="205" t="s">
        <v>197</v>
      </c>
      <c r="B33" s="206" t="s">
        <v>200</v>
      </c>
      <c r="C33" s="204"/>
      <c r="D33" s="204"/>
      <c r="E33" s="763"/>
      <c r="F33" s="768"/>
    </row>
    <row r="34" spans="1:6" s="198" customFormat="1" ht="19.5" thickBot="1">
      <c r="A34" s="208" t="s">
        <v>198</v>
      </c>
      <c r="B34" s="212" t="s">
        <v>201</v>
      </c>
      <c r="C34" s="204">
        <v>699221</v>
      </c>
      <c r="D34" s="204">
        <v>699221</v>
      </c>
      <c r="E34" s="763">
        <v>740035</v>
      </c>
      <c r="F34" s="768"/>
    </row>
    <row r="35" spans="1:6" s="198" customFormat="1" ht="19.5" thickBot="1">
      <c r="A35" s="210" t="s">
        <v>14</v>
      </c>
      <c r="B35" s="213" t="s">
        <v>202</v>
      </c>
      <c r="C35" s="201">
        <f>SUM(C36:C45)</f>
        <v>89505231</v>
      </c>
      <c r="D35" s="201">
        <f>SUM(D36:D45)</f>
        <v>100007769</v>
      </c>
      <c r="E35" s="762">
        <f>SUM(E36:E45)</f>
        <v>58624145</v>
      </c>
      <c r="F35" s="768"/>
    </row>
    <row r="36" spans="1:6" s="198" customFormat="1" ht="18.75">
      <c r="A36" s="202" t="s">
        <v>66</v>
      </c>
      <c r="B36" s="203" t="s">
        <v>205</v>
      </c>
      <c r="C36" s="204"/>
      <c r="D36" s="204"/>
      <c r="E36" s="763"/>
      <c r="F36" s="768"/>
    </row>
    <row r="37" spans="1:6" s="198" customFormat="1" ht="18.75">
      <c r="A37" s="205" t="s">
        <v>67</v>
      </c>
      <c r="B37" s="206" t="s">
        <v>361</v>
      </c>
      <c r="C37" s="204">
        <v>78805765</v>
      </c>
      <c r="D37" s="204">
        <v>54098095</v>
      </c>
      <c r="E37" s="763">
        <v>16450492</v>
      </c>
      <c r="F37" s="768"/>
    </row>
    <row r="38" spans="1:6" s="198" customFormat="1" ht="18.75">
      <c r="A38" s="205" t="s">
        <v>68</v>
      </c>
      <c r="B38" s="206" t="s">
        <v>362</v>
      </c>
      <c r="C38" s="204">
        <v>903183</v>
      </c>
      <c r="D38" s="204">
        <v>903183</v>
      </c>
      <c r="E38" s="763">
        <v>640285</v>
      </c>
      <c r="F38" s="768"/>
    </row>
    <row r="39" spans="1:6" s="198" customFormat="1" ht="18.75">
      <c r="A39" s="205" t="s">
        <v>130</v>
      </c>
      <c r="B39" s="206" t="s">
        <v>363</v>
      </c>
      <c r="C39" s="204"/>
      <c r="D39" s="204">
        <v>35210208</v>
      </c>
      <c r="E39" s="763">
        <v>35210208</v>
      </c>
      <c r="F39" s="768"/>
    </row>
    <row r="40" spans="1:6" s="198" customFormat="1" ht="18.75">
      <c r="A40" s="205" t="s">
        <v>131</v>
      </c>
      <c r="B40" s="206" t="s">
        <v>364</v>
      </c>
      <c r="C40" s="204">
        <v>0</v>
      </c>
      <c r="D40" s="204">
        <v>0</v>
      </c>
      <c r="E40" s="763">
        <v>422586</v>
      </c>
      <c r="F40" s="768"/>
    </row>
    <row r="41" spans="1:6" s="198" customFormat="1" ht="18.75">
      <c r="A41" s="205" t="s">
        <v>132</v>
      </c>
      <c r="B41" s="206" t="s">
        <v>365</v>
      </c>
      <c r="C41" s="204">
        <v>9796283</v>
      </c>
      <c r="D41" s="204">
        <v>9796283</v>
      </c>
      <c r="E41" s="763">
        <v>5321284</v>
      </c>
      <c r="F41" s="768"/>
    </row>
    <row r="42" spans="1:6" s="198" customFormat="1" ht="18.75">
      <c r="A42" s="205" t="s">
        <v>133</v>
      </c>
      <c r="B42" s="206" t="s">
        <v>206</v>
      </c>
      <c r="C42" s="204"/>
      <c r="D42" s="204"/>
      <c r="E42" s="763"/>
      <c r="F42" s="768"/>
    </row>
    <row r="43" spans="1:6" s="198" customFormat="1" ht="18.75">
      <c r="A43" s="205" t="s">
        <v>134</v>
      </c>
      <c r="B43" s="206" t="s">
        <v>207</v>
      </c>
      <c r="C43" s="204"/>
      <c r="D43" s="204"/>
      <c r="E43" s="763"/>
      <c r="F43" s="768"/>
    </row>
    <row r="44" spans="1:6" s="198" customFormat="1" ht="18.75">
      <c r="A44" s="205" t="s">
        <v>203</v>
      </c>
      <c r="B44" s="206" t="s">
        <v>426</v>
      </c>
      <c r="C44" s="204"/>
      <c r="D44" s="204"/>
      <c r="E44" s="763">
        <v>39780</v>
      </c>
      <c r="F44" s="768"/>
    </row>
    <row r="45" spans="1:6" s="198" customFormat="1" ht="19.5" thickBot="1">
      <c r="A45" s="208" t="s">
        <v>204</v>
      </c>
      <c r="B45" s="212" t="s">
        <v>366</v>
      </c>
      <c r="C45" s="204"/>
      <c r="D45" s="204"/>
      <c r="E45" s="763">
        <v>539510</v>
      </c>
      <c r="F45" s="768"/>
    </row>
    <row r="46" spans="1:6" s="198" customFormat="1" ht="19.5" thickBot="1">
      <c r="A46" s="210" t="s">
        <v>15</v>
      </c>
      <c r="B46" s="213" t="s">
        <v>209</v>
      </c>
      <c r="C46" s="201">
        <f>SUM(C47:C51)</f>
        <v>0</v>
      </c>
      <c r="D46" s="201">
        <f>SUM(D47:D51)</f>
        <v>0</v>
      </c>
      <c r="E46" s="762">
        <f>SUM(E47:E51)</f>
        <v>2318400</v>
      </c>
      <c r="F46" s="768"/>
    </row>
    <row r="47" spans="1:6" s="198" customFormat="1" ht="18.75">
      <c r="A47" s="202" t="s">
        <v>69</v>
      </c>
      <c r="B47" s="203" t="s">
        <v>213</v>
      </c>
      <c r="C47" s="187">
        <v>0</v>
      </c>
      <c r="D47" s="187">
        <v>0</v>
      </c>
      <c r="E47" s="763"/>
      <c r="F47" s="768"/>
    </row>
    <row r="48" spans="1:6" s="198" customFormat="1" ht="18.75">
      <c r="A48" s="205" t="s">
        <v>70</v>
      </c>
      <c r="B48" s="206" t="s">
        <v>214</v>
      </c>
      <c r="C48" s="204"/>
      <c r="D48" s="204"/>
      <c r="E48" s="763">
        <v>2318400</v>
      </c>
      <c r="F48" s="768"/>
    </row>
    <row r="49" spans="1:6" s="198" customFormat="1" ht="18.75">
      <c r="A49" s="205" t="s">
        <v>210</v>
      </c>
      <c r="B49" s="206" t="s">
        <v>215</v>
      </c>
      <c r="C49" s="204"/>
      <c r="D49" s="204"/>
      <c r="E49" s="763"/>
      <c r="F49" s="768"/>
    </row>
    <row r="50" spans="1:6" s="198" customFormat="1" ht="18.75">
      <c r="A50" s="205" t="s">
        <v>211</v>
      </c>
      <c r="B50" s="206" t="s">
        <v>216</v>
      </c>
      <c r="C50" s="204"/>
      <c r="D50" s="204"/>
      <c r="E50" s="763"/>
      <c r="F50" s="768"/>
    </row>
    <row r="51" spans="1:6" s="198" customFormat="1" ht="19.5" thickBot="1">
      <c r="A51" s="208" t="s">
        <v>212</v>
      </c>
      <c r="B51" s="212" t="s">
        <v>217</v>
      </c>
      <c r="C51" s="204"/>
      <c r="D51" s="204"/>
      <c r="E51" s="763"/>
      <c r="F51" s="768"/>
    </row>
    <row r="52" spans="1:6" s="198" customFormat="1" ht="26.25" thickBot="1">
      <c r="A52" s="210" t="s">
        <v>135</v>
      </c>
      <c r="B52" s="213" t="s">
        <v>357</v>
      </c>
      <c r="C52" s="201">
        <f>SUM(C53:C55)</f>
        <v>0</v>
      </c>
      <c r="D52" s="201">
        <f>SUM(D53:D55)</f>
        <v>0</v>
      </c>
      <c r="E52" s="762">
        <f>SUM(E53:E55)</f>
        <v>3350000</v>
      </c>
      <c r="F52" s="768"/>
    </row>
    <row r="53" spans="1:6" s="198" customFormat="1" ht="27">
      <c r="A53" s="202" t="s">
        <v>71</v>
      </c>
      <c r="B53" s="203" t="s">
        <v>340</v>
      </c>
      <c r="C53" s="204"/>
      <c r="D53" s="204"/>
      <c r="E53" s="763"/>
      <c r="F53" s="768"/>
    </row>
    <row r="54" spans="1:6" s="198" customFormat="1" ht="27">
      <c r="A54" s="205" t="s">
        <v>72</v>
      </c>
      <c r="B54" s="206" t="s">
        <v>341</v>
      </c>
      <c r="C54" s="204"/>
      <c r="D54" s="204"/>
      <c r="E54" s="763"/>
      <c r="F54" s="768"/>
    </row>
    <row r="55" spans="1:6" s="198" customFormat="1" ht="18.75">
      <c r="A55" s="205" t="s">
        <v>220</v>
      </c>
      <c r="B55" s="206" t="s">
        <v>427</v>
      </c>
      <c r="C55" s="204"/>
      <c r="D55" s="204"/>
      <c r="E55" s="763">
        <v>3350000</v>
      </c>
      <c r="F55" s="768"/>
    </row>
    <row r="56" spans="1:6" s="198" customFormat="1" ht="19.5" thickBot="1">
      <c r="A56" s="208" t="s">
        <v>221</v>
      </c>
      <c r="B56" s="212" t="s">
        <v>225</v>
      </c>
      <c r="C56" s="204"/>
      <c r="D56" s="204"/>
      <c r="E56" s="763"/>
      <c r="F56" s="768"/>
    </row>
    <row r="57" spans="1:6" s="198" customFormat="1" ht="19.5" thickBot="1">
      <c r="A57" s="210" t="s">
        <v>17</v>
      </c>
      <c r="B57" s="211" t="s">
        <v>222</v>
      </c>
      <c r="C57" s="201">
        <f>SUM(C58:C60)</f>
        <v>0</v>
      </c>
      <c r="D57" s="201">
        <f>SUM(D58:D60)</f>
        <v>1112000</v>
      </c>
      <c r="E57" s="762">
        <f>SUM(E58:E60)</f>
        <v>1112000</v>
      </c>
      <c r="F57" s="768"/>
    </row>
    <row r="58" spans="1:6" s="198" customFormat="1" ht="27">
      <c r="A58" s="202" t="s">
        <v>136</v>
      </c>
      <c r="B58" s="203" t="s">
        <v>342</v>
      </c>
      <c r="C58" s="204"/>
      <c r="D58" s="204"/>
      <c r="E58" s="763"/>
      <c r="F58" s="768"/>
    </row>
    <row r="59" spans="1:6" s="198" customFormat="1" ht="27">
      <c r="A59" s="205" t="s">
        <v>137</v>
      </c>
      <c r="B59" s="206" t="s">
        <v>343</v>
      </c>
      <c r="C59" s="204"/>
      <c r="D59" s="204"/>
      <c r="E59" s="763"/>
      <c r="F59" s="768"/>
    </row>
    <row r="60" spans="1:6" s="198" customFormat="1" ht="18.75">
      <c r="A60" s="205" t="s">
        <v>165</v>
      </c>
      <c r="B60" s="206" t="s">
        <v>224</v>
      </c>
      <c r="C60" s="204"/>
      <c r="D60" s="204">
        <v>1112000</v>
      </c>
      <c r="E60" s="763">
        <v>1112000</v>
      </c>
      <c r="F60" s="768"/>
    </row>
    <row r="61" spans="1:6" s="198" customFormat="1" ht="19.5" thickBot="1">
      <c r="A61" s="208" t="s">
        <v>223</v>
      </c>
      <c r="B61" s="212" t="s">
        <v>225</v>
      </c>
      <c r="C61" s="204"/>
      <c r="D61" s="204"/>
      <c r="E61" s="763"/>
      <c r="F61" s="768"/>
    </row>
    <row r="62" spans="1:6" s="198" customFormat="1" ht="19.5" thickBot="1">
      <c r="A62" s="210" t="s">
        <v>18</v>
      </c>
      <c r="B62" s="213" t="s">
        <v>226</v>
      </c>
      <c r="C62" s="201">
        <f>+C7+C14+C21+C28+C35+C46+C52+C57</f>
        <v>347367193</v>
      </c>
      <c r="D62" s="201">
        <f>+D7+D14+D21+D28+D35+D46+D52+D57</f>
        <v>513523907</v>
      </c>
      <c r="E62" s="762">
        <f>+E7+E14+E21+E28+E35+E46+E52+E57</f>
        <v>483241712</v>
      </c>
      <c r="F62" s="768"/>
    </row>
    <row r="63" spans="1:6" s="198" customFormat="1" ht="19.5" thickBot="1">
      <c r="A63" s="215" t="s">
        <v>328</v>
      </c>
      <c r="B63" s="211" t="s">
        <v>393</v>
      </c>
      <c r="C63" s="201">
        <f>SUM(C64:C66)</f>
        <v>0</v>
      </c>
      <c r="D63" s="201">
        <f>SUM(D64:D66)</f>
        <v>0</v>
      </c>
      <c r="E63" s="762">
        <f>SUM(E64:E66)</f>
        <v>0</v>
      </c>
      <c r="F63" s="768"/>
    </row>
    <row r="64" spans="1:6" s="198" customFormat="1" ht="18.75">
      <c r="A64" s="202" t="s">
        <v>255</v>
      </c>
      <c r="B64" s="203" t="s">
        <v>227</v>
      </c>
      <c r="C64" s="204"/>
      <c r="D64" s="204"/>
      <c r="E64" s="763"/>
      <c r="F64" s="768"/>
    </row>
    <row r="65" spans="1:6" s="198" customFormat="1" ht="27">
      <c r="A65" s="205" t="s">
        <v>264</v>
      </c>
      <c r="B65" s="206" t="s">
        <v>228</v>
      </c>
      <c r="C65" s="204"/>
      <c r="D65" s="204"/>
      <c r="E65" s="763"/>
      <c r="F65" s="768"/>
    </row>
    <row r="66" spans="1:6" s="198" customFormat="1" ht="19.5" thickBot="1">
      <c r="A66" s="208" t="s">
        <v>265</v>
      </c>
      <c r="B66" s="216" t="s">
        <v>229</v>
      </c>
      <c r="C66" s="204"/>
      <c r="D66" s="204"/>
      <c r="E66" s="763"/>
      <c r="F66" s="768"/>
    </row>
    <row r="67" spans="1:6" s="198" customFormat="1" ht="19.5" thickBot="1">
      <c r="A67" s="215" t="s">
        <v>230</v>
      </c>
      <c r="B67" s="211" t="s">
        <v>231</v>
      </c>
      <c r="C67" s="201">
        <f>SUM(C68:C71)</f>
        <v>0</v>
      </c>
      <c r="D67" s="201">
        <f>SUM(D68:D71)</f>
        <v>0</v>
      </c>
      <c r="E67" s="762">
        <f>SUM(E68:E71)</f>
        <v>0</v>
      </c>
      <c r="F67" s="768"/>
    </row>
    <row r="68" spans="1:6" s="198" customFormat="1" ht="18.75">
      <c r="A68" s="202" t="s">
        <v>111</v>
      </c>
      <c r="B68" s="203" t="s">
        <v>232</v>
      </c>
      <c r="C68" s="204"/>
      <c r="D68" s="204"/>
      <c r="E68" s="763"/>
      <c r="F68" s="768"/>
    </row>
    <row r="69" spans="1:6" s="198" customFormat="1" ht="18.75">
      <c r="A69" s="205" t="s">
        <v>112</v>
      </c>
      <c r="B69" s="206" t="s">
        <v>233</v>
      </c>
      <c r="C69" s="204"/>
      <c r="D69" s="204"/>
      <c r="E69" s="763"/>
      <c r="F69" s="768"/>
    </row>
    <row r="70" spans="1:6" s="198" customFormat="1" ht="18.75">
      <c r="A70" s="205" t="s">
        <v>256</v>
      </c>
      <c r="B70" s="206" t="s">
        <v>234</v>
      </c>
      <c r="C70" s="204"/>
      <c r="D70" s="204"/>
      <c r="E70" s="763"/>
      <c r="F70" s="768"/>
    </row>
    <row r="71" spans="1:6" s="198" customFormat="1" ht="19.5" thickBot="1">
      <c r="A71" s="208" t="s">
        <v>257</v>
      </c>
      <c r="B71" s="212" t="s">
        <v>235</v>
      </c>
      <c r="C71" s="204"/>
      <c r="D71" s="204"/>
      <c r="E71" s="763"/>
      <c r="F71" s="768"/>
    </row>
    <row r="72" spans="1:6" s="198" customFormat="1" ht="19.5" thickBot="1">
      <c r="A72" s="215" t="s">
        <v>236</v>
      </c>
      <c r="B72" s="211" t="s">
        <v>237</v>
      </c>
      <c r="C72" s="201">
        <f>SUM(C73)</f>
        <v>526173757</v>
      </c>
      <c r="D72" s="201">
        <f>SUM(D73)</f>
        <v>506518700</v>
      </c>
      <c r="E72" s="762">
        <f>SUM(E73:E74)</f>
        <v>506968700</v>
      </c>
      <c r="F72" s="768"/>
    </row>
    <row r="73" spans="1:6" s="198" customFormat="1" ht="18.75">
      <c r="A73" s="202" t="s">
        <v>258</v>
      </c>
      <c r="B73" s="203" t="s">
        <v>238</v>
      </c>
      <c r="C73" s="204">
        <v>526173757</v>
      </c>
      <c r="D73" s="204">
        <v>506518700</v>
      </c>
      <c r="E73" s="763">
        <v>506968700</v>
      </c>
      <c r="F73" s="768"/>
    </row>
    <row r="74" spans="1:6" s="198" customFormat="1" ht="19.5" thickBot="1">
      <c r="A74" s="208" t="s">
        <v>259</v>
      </c>
      <c r="B74" s="203" t="s">
        <v>398</v>
      </c>
      <c r="C74" s="204"/>
      <c r="D74" s="204"/>
      <c r="E74" s="763"/>
      <c r="F74" s="768"/>
    </row>
    <row r="75" spans="1:6" s="198" customFormat="1" ht="19.5" thickBot="1">
      <c r="A75" s="215" t="s">
        <v>239</v>
      </c>
      <c r="B75" s="211" t="s">
        <v>240</v>
      </c>
      <c r="C75" s="201">
        <f>SUM(C76:C78)</f>
        <v>0</v>
      </c>
      <c r="D75" s="201">
        <f>SUM(D76:D78)</f>
        <v>7735432</v>
      </c>
      <c r="E75" s="762">
        <f>SUM(E76:E78)</f>
        <v>7735432</v>
      </c>
      <c r="F75" s="768"/>
    </row>
    <row r="76" spans="1:6" s="198" customFormat="1" ht="18.75">
      <c r="A76" s="202" t="s">
        <v>260</v>
      </c>
      <c r="B76" s="203" t="s">
        <v>372</v>
      </c>
      <c r="C76" s="204"/>
      <c r="D76" s="204">
        <v>7735432</v>
      </c>
      <c r="E76" s="763">
        <v>7735432</v>
      </c>
      <c r="F76" s="768"/>
    </row>
    <row r="77" spans="1:6" s="198" customFormat="1" ht="18.75">
      <c r="A77" s="205" t="s">
        <v>261</v>
      </c>
      <c r="B77" s="206" t="s">
        <v>241</v>
      </c>
      <c r="C77" s="204"/>
      <c r="D77" s="204"/>
      <c r="E77" s="763"/>
      <c r="F77" s="768"/>
    </row>
    <row r="78" spans="1:6" s="198" customFormat="1" ht="19.5" thickBot="1">
      <c r="A78" s="208" t="s">
        <v>262</v>
      </c>
      <c r="B78" s="212" t="s">
        <v>390</v>
      </c>
      <c r="C78" s="204"/>
      <c r="D78" s="204"/>
      <c r="E78" s="763"/>
      <c r="F78" s="768"/>
    </row>
    <row r="79" spans="1:6" s="198" customFormat="1" ht="19.5" thickBot="1">
      <c r="A79" s="215" t="s">
        <v>243</v>
      </c>
      <c r="B79" s="211" t="s">
        <v>263</v>
      </c>
      <c r="C79" s="201">
        <f>SUM(C80:C83)</f>
        <v>0</v>
      </c>
      <c r="D79" s="201">
        <f>SUM(D80:D83)</f>
        <v>0</v>
      </c>
      <c r="E79" s="762">
        <f>SUM(E80:E83)</f>
        <v>0</v>
      </c>
      <c r="F79" s="768"/>
    </row>
    <row r="80" spans="1:6" s="198" customFormat="1" ht="30">
      <c r="A80" s="217" t="s">
        <v>244</v>
      </c>
      <c r="B80" s="203" t="s">
        <v>245</v>
      </c>
      <c r="C80" s="204"/>
      <c r="D80" s="204"/>
      <c r="E80" s="763"/>
      <c r="F80" s="768"/>
    </row>
    <row r="81" spans="1:6" s="198" customFormat="1" ht="30">
      <c r="A81" s="218" t="s">
        <v>246</v>
      </c>
      <c r="B81" s="206" t="s">
        <v>247</v>
      </c>
      <c r="C81" s="204"/>
      <c r="D81" s="204"/>
      <c r="E81" s="763"/>
      <c r="F81" s="768"/>
    </row>
    <row r="82" spans="1:6" s="198" customFormat="1" ht="30">
      <c r="A82" s="218" t="s">
        <v>248</v>
      </c>
      <c r="B82" s="206" t="s">
        <v>249</v>
      </c>
      <c r="C82" s="204"/>
      <c r="D82" s="204"/>
      <c r="E82" s="763"/>
      <c r="F82" s="768"/>
    </row>
    <row r="83" spans="1:6" s="198" customFormat="1" ht="30.75" thickBot="1">
      <c r="A83" s="219" t="s">
        <v>250</v>
      </c>
      <c r="B83" s="212" t="s">
        <v>251</v>
      </c>
      <c r="C83" s="204"/>
      <c r="D83" s="204"/>
      <c r="E83" s="763"/>
      <c r="F83" s="768"/>
    </row>
    <row r="84" spans="1:6" s="198" customFormat="1" ht="26.25" thickBot="1">
      <c r="A84" s="215" t="s">
        <v>252</v>
      </c>
      <c r="B84" s="211" t="s">
        <v>389</v>
      </c>
      <c r="C84" s="204"/>
      <c r="D84" s="204"/>
      <c r="E84" s="763"/>
      <c r="F84" s="768"/>
    </row>
    <row r="85" spans="1:6" s="189" customFormat="1" ht="19.5" thickBot="1">
      <c r="A85" s="215" t="s">
        <v>253</v>
      </c>
      <c r="B85" s="220" t="s">
        <v>254</v>
      </c>
      <c r="C85" s="201">
        <f>+C63+C67+C72+C75+C79+C84</f>
        <v>526173757</v>
      </c>
      <c r="D85" s="201">
        <f>+D63+D67+D72+D75+D79+D84</f>
        <v>514254132</v>
      </c>
      <c r="E85" s="762">
        <f>+E63+E67+E72+E75+E79+E84</f>
        <v>514704132</v>
      </c>
      <c r="F85" s="768"/>
    </row>
    <row r="86" spans="1:6" s="189" customFormat="1" ht="19.5" thickBot="1">
      <c r="A86" s="221" t="s">
        <v>266</v>
      </c>
      <c r="B86" s="222" t="s">
        <v>332</v>
      </c>
      <c r="C86" s="201">
        <f>+C62+C85</f>
        <v>873540950</v>
      </c>
      <c r="D86" s="201">
        <f>+D62+D85</f>
        <v>1027778039</v>
      </c>
      <c r="E86" s="762">
        <f>+E62+E85</f>
        <v>997945844</v>
      </c>
      <c r="F86" s="768"/>
    </row>
    <row r="87" spans="1:6" s="189" customFormat="1" ht="19.5" thickBot="1">
      <c r="A87" s="266"/>
      <c r="B87" s="224"/>
      <c r="C87" s="225"/>
      <c r="D87" s="225"/>
      <c r="E87" s="120"/>
      <c r="F87" s="22"/>
    </row>
    <row r="88" spans="1:6" s="198" customFormat="1" ht="19.5" thickBot="1">
      <c r="A88" s="332" t="s">
        <v>43</v>
      </c>
      <c r="B88" s="227"/>
      <c r="C88" s="333"/>
      <c r="D88" s="333"/>
      <c r="E88" s="148"/>
      <c r="F88" s="17"/>
    </row>
    <row r="89" spans="1:6" s="189" customFormat="1" ht="19.5" thickBot="1">
      <c r="A89" s="210" t="s">
        <v>10</v>
      </c>
      <c r="B89" s="230" t="s">
        <v>387</v>
      </c>
      <c r="C89" s="334">
        <f>SUM(C90:C94)</f>
        <v>137522739</v>
      </c>
      <c r="D89" s="334">
        <f>SUM(D90:D94)</f>
        <v>191281344</v>
      </c>
      <c r="E89" s="149">
        <f>SUM(E90:E94)</f>
        <v>138894903</v>
      </c>
      <c r="F89" s="23"/>
    </row>
    <row r="90" spans="1:6" s="189" customFormat="1" ht="18.75">
      <c r="A90" s="202" t="s">
        <v>73</v>
      </c>
      <c r="B90" s="233" t="s">
        <v>38</v>
      </c>
      <c r="C90" s="204">
        <v>47425090</v>
      </c>
      <c r="D90" s="204">
        <v>42606889</v>
      </c>
      <c r="E90" s="103">
        <v>40530536</v>
      </c>
      <c r="F90" s="17"/>
    </row>
    <row r="91" spans="1:6" s="189" customFormat="1" ht="18.75">
      <c r="A91" s="205" t="s">
        <v>74</v>
      </c>
      <c r="B91" s="234" t="s">
        <v>138</v>
      </c>
      <c r="C91" s="204">
        <v>9746176</v>
      </c>
      <c r="D91" s="204">
        <v>8278176</v>
      </c>
      <c r="E91" s="103">
        <v>7383705</v>
      </c>
      <c r="F91" s="22"/>
    </row>
    <row r="92" spans="1:6" s="189" customFormat="1" ht="18.75">
      <c r="A92" s="205" t="s">
        <v>75</v>
      </c>
      <c r="B92" s="234" t="s">
        <v>105</v>
      </c>
      <c r="C92" s="204">
        <v>64288513</v>
      </c>
      <c r="D92" s="204">
        <v>125970426</v>
      </c>
      <c r="E92" s="103">
        <v>76554809</v>
      </c>
      <c r="F92" s="17"/>
    </row>
    <row r="93" spans="1:6" s="189" customFormat="1" ht="18.75">
      <c r="A93" s="205" t="s">
        <v>76</v>
      </c>
      <c r="B93" s="235" t="s">
        <v>139</v>
      </c>
      <c r="C93" s="204">
        <v>7352240</v>
      </c>
      <c r="D93" s="204">
        <v>12950853</v>
      </c>
      <c r="E93" s="103">
        <v>12950853</v>
      </c>
      <c r="F93" s="17"/>
    </row>
    <row r="94" spans="1:6" s="189" customFormat="1" ht="18.75">
      <c r="A94" s="205" t="s">
        <v>84</v>
      </c>
      <c r="B94" s="236" t="s">
        <v>140</v>
      </c>
      <c r="C94" s="331">
        <f>SUM(C95:C104)</f>
        <v>8710720</v>
      </c>
      <c r="D94" s="331">
        <f>SUM(D95:D104)</f>
        <v>1475000</v>
      </c>
      <c r="E94" s="111">
        <f>SUM(E95:E104)</f>
        <v>1475000</v>
      </c>
      <c r="F94" s="17"/>
    </row>
    <row r="95" spans="1:6" s="189" customFormat="1" ht="18.75">
      <c r="A95" s="205" t="s">
        <v>77</v>
      </c>
      <c r="B95" s="234" t="s">
        <v>269</v>
      </c>
      <c r="C95" s="204"/>
      <c r="D95" s="204">
        <v>775000</v>
      </c>
      <c r="E95" s="103">
        <v>775000</v>
      </c>
      <c r="F95" s="17"/>
    </row>
    <row r="96" spans="1:6" s="189" customFormat="1" ht="18.75">
      <c r="A96" s="205" t="s">
        <v>78</v>
      </c>
      <c r="B96" s="237" t="s">
        <v>270</v>
      </c>
      <c r="C96" s="204"/>
      <c r="D96" s="204"/>
      <c r="E96" s="103">
        <v>0</v>
      </c>
      <c r="F96" s="17"/>
    </row>
    <row r="97" spans="1:6" s="189" customFormat="1" ht="25.5">
      <c r="A97" s="205" t="s">
        <v>85</v>
      </c>
      <c r="B97" s="234" t="s">
        <v>271</v>
      </c>
      <c r="C97" s="204"/>
      <c r="D97" s="204"/>
      <c r="E97" s="103">
        <v>0</v>
      </c>
      <c r="F97" s="17"/>
    </row>
    <row r="98" spans="1:6" s="189" customFormat="1" ht="25.5">
      <c r="A98" s="205" t="s">
        <v>86</v>
      </c>
      <c r="B98" s="234" t="s">
        <v>394</v>
      </c>
      <c r="C98" s="204"/>
      <c r="D98" s="204"/>
      <c r="E98" s="103">
        <v>0</v>
      </c>
      <c r="F98" s="17"/>
    </row>
    <row r="99" spans="1:6" s="189" customFormat="1" ht="18.75">
      <c r="A99" s="205" t="s">
        <v>87</v>
      </c>
      <c r="B99" s="237" t="s">
        <v>273</v>
      </c>
      <c r="C99" s="204">
        <v>2600000</v>
      </c>
      <c r="D99" s="204">
        <v>700000</v>
      </c>
      <c r="E99" s="103">
        <v>700000</v>
      </c>
      <c r="F99" s="17"/>
    </row>
    <row r="100" spans="1:6" s="189" customFormat="1" ht="18.75">
      <c r="A100" s="205" t="s">
        <v>88</v>
      </c>
      <c r="B100" s="237" t="s">
        <v>274</v>
      </c>
      <c r="C100" s="204"/>
      <c r="D100" s="204"/>
      <c r="E100" s="103">
        <v>0</v>
      </c>
      <c r="F100" s="17"/>
    </row>
    <row r="101" spans="1:6" s="189" customFormat="1" ht="18.75">
      <c r="A101" s="205" t="s">
        <v>90</v>
      </c>
      <c r="B101" s="234" t="s">
        <v>395</v>
      </c>
      <c r="C101" s="204"/>
      <c r="D101" s="204"/>
      <c r="E101" s="103">
        <v>0</v>
      </c>
      <c r="F101" s="17"/>
    </row>
    <row r="102" spans="1:6" s="189" customFormat="1" ht="18.75">
      <c r="A102" s="238" t="s">
        <v>141</v>
      </c>
      <c r="B102" s="239" t="s">
        <v>276</v>
      </c>
      <c r="C102" s="204"/>
      <c r="D102" s="204"/>
      <c r="E102" s="103">
        <v>0</v>
      </c>
      <c r="F102" s="17"/>
    </row>
    <row r="103" spans="1:6" s="189" customFormat="1" ht="18.75">
      <c r="A103" s="205" t="s">
        <v>267</v>
      </c>
      <c r="B103" s="239" t="s">
        <v>277</v>
      </c>
      <c r="C103" s="204"/>
      <c r="D103" s="204"/>
      <c r="E103" s="103">
        <v>0</v>
      </c>
      <c r="F103" s="17"/>
    </row>
    <row r="104" spans="1:6" s="189" customFormat="1" ht="26.25" thickBot="1">
      <c r="A104" s="240" t="s">
        <v>268</v>
      </c>
      <c r="B104" s="241" t="s">
        <v>278</v>
      </c>
      <c r="C104" s="204">
        <v>6110720</v>
      </c>
      <c r="D104" s="204">
        <v>0</v>
      </c>
      <c r="E104" s="103">
        <v>0</v>
      </c>
      <c r="F104" s="17"/>
    </row>
    <row r="105" spans="1:6" s="189" customFormat="1" ht="19.5" thickBot="1">
      <c r="A105" s="210" t="s">
        <v>11</v>
      </c>
      <c r="B105" s="242" t="s">
        <v>388</v>
      </c>
      <c r="C105" s="201">
        <f>+C106+C108+C110</f>
        <v>518042000</v>
      </c>
      <c r="D105" s="201">
        <f>+D106+D108+D110</f>
        <v>603439964</v>
      </c>
      <c r="E105" s="102">
        <f>+E106+E108+E110</f>
        <v>218501879</v>
      </c>
      <c r="F105" s="17"/>
    </row>
    <row r="106" spans="1:6" s="189" customFormat="1" ht="18.75">
      <c r="A106" s="202" t="s">
        <v>79</v>
      </c>
      <c r="B106" s="234" t="s">
        <v>164</v>
      </c>
      <c r="C106" s="204">
        <v>488042000</v>
      </c>
      <c r="D106" s="204">
        <v>330994358</v>
      </c>
      <c r="E106" s="103">
        <v>140145832</v>
      </c>
      <c r="F106" s="17"/>
    </row>
    <row r="107" spans="1:6" s="189" customFormat="1" ht="18.75">
      <c r="A107" s="202" t="s">
        <v>80</v>
      </c>
      <c r="B107" s="239" t="s">
        <v>282</v>
      </c>
      <c r="C107" s="204"/>
      <c r="D107" s="204"/>
      <c r="E107" s="103">
        <v>0</v>
      </c>
      <c r="F107" s="17"/>
    </row>
    <row r="108" spans="1:6" s="189" customFormat="1" ht="18.75">
      <c r="A108" s="202" t="s">
        <v>81</v>
      </c>
      <c r="B108" s="239" t="s">
        <v>142</v>
      </c>
      <c r="C108" s="204">
        <v>30000000</v>
      </c>
      <c r="D108" s="204">
        <v>272445606</v>
      </c>
      <c r="E108" s="103">
        <v>78356047</v>
      </c>
      <c r="F108" s="17"/>
    </row>
    <row r="109" spans="1:6" s="189" customFormat="1" ht="18.75">
      <c r="A109" s="202" t="s">
        <v>82</v>
      </c>
      <c r="B109" s="239" t="s">
        <v>283</v>
      </c>
      <c r="C109" s="204">
        <v>0</v>
      </c>
      <c r="D109" s="204">
        <v>0</v>
      </c>
      <c r="E109" s="103">
        <v>0</v>
      </c>
      <c r="F109" s="17"/>
    </row>
    <row r="110" spans="1:6" s="189" customFormat="1" ht="18.75">
      <c r="A110" s="202" t="s">
        <v>83</v>
      </c>
      <c r="B110" s="243" t="s">
        <v>166</v>
      </c>
      <c r="C110" s="335">
        <f>SUM(C111:C118)</f>
        <v>0</v>
      </c>
      <c r="D110" s="335">
        <f>SUM(D111:D118)</f>
        <v>0</v>
      </c>
      <c r="E110" s="129">
        <f>SUM(E111:E118)</f>
        <v>0</v>
      </c>
      <c r="F110" s="17"/>
    </row>
    <row r="111" spans="1:6" s="189" customFormat="1" ht="25.5">
      <c r="A111" s="202" t="s">
        <v>89</v>
      </c>
      <c r="B111" s="244" t="s">
        <v>338</v>
      </c>
      <c r="C111" s="204"/>
      <c r="D111" s="204"/>
      <c r="E111" s="103">
        <v>0</v>
      </c>
      <c r="F111" s="17"/>
    </row>
    <row r="112" spans="1:6" s="189" customFormat="1" ht="25.5">
      <c r="A112" s="202" t="s">
        <v>91</v>
      </c>
      <c r="B112" s="245" t="s">
        <v>288</v>
      </c>
      <c r="C112" s="204"/>
      <c r="D112" s="204"/>
      <c r="E112" s="103"/>
      <c r="F112" s="17"/>
    </row>
    <row r="113" spans="1:6" s="189" customFormat="1" ht="25.5">
      <c r="A113" s="202" t="s">
        <v>143</v>
      </c>
      <c r="B113" s="234" t="s">
        <v>272</v>
      </c>
      <c r="C113" s="204"/>
      <c r="D113" s="204"/>
      <c r="E113" s="103"/>
      <c r="F113" s="17"/>
    </row>
    <row r="114" spans="1:6" s="189" customFormat="1" ht="18.75">
      <c r="A114" s="202" t="s">
        <v>144</v>
      </c>
      <c r="B114" s="234" t="s">
        <v>287</v>
      </c>
      <c r="C114" s="204"/>
      <c r="D114" s="204"/>
      <c r="E114" s="103"/>
      <c r="F114" s="17"/>
    </row>
    <row r="115" spans="1:6" s="189" customFormat="1" ht="18.75">
      <c r="A115" s="202" t="s">
        <v>145</v>
      </c>
      <c r="B115" s="234" t="s">
        <v>286</v>
      </c>
      <c r="C115" s="204"/>
      <c r="D115" s="204"/>
      <c r="E115" s="103"/>
      <c r="F115" s="17"/>
    </row>
    <row r="116" spans="1:6" s="189" customFormat="1" ht="18.75">
      <c r="A116" s="202" t="s">
        <v>279</v>
      </c>
      <c r="B116" s="234" t="s">
        <v>395</v>
      </c>
      <c r="C116" s="204"/>
      <c r="D116" s="204"/>
      <c r="E116" s="103"/>
      <c r="F116" s="17"/>
    </row>
    <row r="117" spans="1:6" s="189" customFormat="1" ht="18.75">
      <c r="A117" s="202" t="s">
        <v>280</v>
      </c>
      <c r="B117" s="234" t="s">
        <v>285</v>
      </c>
      <c r="C117" s="204"/>
      <c r="D117" s="204"/>
      <c r="E117" s="103"/>
      <c r="F117" s="17"/>
    </row>
    <row r="118" spans="1:6" s="189" customFormat="1" ht="19.5" thickBot="1">
      <c r="A118" s="238" t="s">
        <v>281</v>
      </c>
      <c r="B118" s="234" t="s">
        <v>399</v>
      </c>
      <c r="C118" s="204"/>
      <c r="D118" s="204"/>
      <c r="E118" s="103"/>
      <c r="F118" s="17"/>
    </row>
    <row r="119" spans="1:6" s="189" customFormat="1" ht="19.5" thickBot="1">
      <c r="A119" s="210" t="s">
        <v>12</v>
      </c>
      <c r="B119" s="213" t="s">
        <v>289</v>
      </c>
      <c r="C119" s="201">
        <f>+C120+C121</f>
        <v>3000000</v>
      </c>
      <c r="D119" s="201">
        <f>+D120+D121</f>
        <v>18756091</v>
      </c>
      <c r="E119" s="102">
        <f>+E120+E121</f>
        <v>0</v>
      </c>
      <c r="F119" s="17"/>
    </row>
    <row r="120" spans="1:6" s="189" customFormat="1" ht="18.75">
      <c r="A120" s="202" t="s">
        <v>62</v>
      </c>
      <c r="B120" s="245" t="s">
        <v>44</v>
      </c>
      <c r="C120" s="204">
        <v>3000000</v>
      </c>
      <c r="D120" s="204">
        <v>18756091</v>
      </c>
      <c r="E120" s="103"/>
      <c r="F120" s="17"/>
    </row>
    <row r="121" spans="1:6" s="189" customFormat="1" ht="19.5" thickBot="1">
      <c r="A121" s="208" t="s">
        <v>63</v>
      </c>
      <c r="B121" s="239" t="s">
        <v>45</v>
      </c>
      <c r="C121" s="204">
        <v>0</v>
      </c>
      <c r="D121" s="204">
        <v>0</v>
      </c>
      <c r="E121" s="103"/>
      <c r="F121" s="17"/>
    </row>
    <row r="122" spans="1:6" s="189" customFormat="1" ht="19.5" thickBot="1">
      <c r="A122" s="210" t="s">
        <v>13</v>
      </c>
      <c r="B122" s="213" t="s">
        <v>290</v>
      </c>
      <c r="C122" s="201">
        <f>+C89+C105+C119</f>
        <v>658564739</v>
      </c>
      <c r="D122" s="201">
        <f>+D89+D105+D119</f>
        <v>813477399</v>
      </c>
      <c r="E122" s="102">
        <f>+E89+E105+E119</f>
        <v>357396782</v>
      </c>
      <c r="F122" s="17"/>
    </row>
    <row r="123" spans="1:6" s="189" customFormat="1" ht="19.5" thickBot="1">
      <c r="A123" s="210" t="s">
        <v>14</v>
      </c>
      <c r="B123" s="213" t="s">
        <v>396</v>
      </c>
      <c r="C123" s="201">
        <f>+C124+C125+C126</f>
        <v>0</v>
      </c>
      <c r="D123" s="201">
        <f>+D124+D125+D126</f>
        <v>0</v>
      </c>
      <c r="E123" s="102">
        <f>+E124+E125+E126</f>
        <v>0</v>
      </c>
      <c r="F123" s="17"/>
    </row>
    <row r="124" spans="1:6" s="189" customFormat="1" ht="18.75">
      <c r="A124" s="202" t="s">
        <v>66</v>
      </c>
      <c r="B124" s="245" t="s">
        <v>291</v>
      </c>
      <c r="C124" s="204"/>
      <c r="D124" s="204"/>
      <c r="E124" s="103"/>
      <c r="F124" s="17"/>
    </row>
    <row r="125" spans="1:6" s="189" customFormat="1" ht="18.75">
      <c r="A125" s="202" t="s">
        <v>67</v>
      </c>
      <c r="B125" s="245" t="s">
        <v>397</v>
      </c>
      <c r="C125" s="204"/>
      <c r="D125" s="204"/>
      <c r="E125" s="103"/>
      <c r="F125" s="17"/>
    </row>
    <row r="126" spans="1:6" s="189" customFormat="1" ht="19.5" thickBot="1">
      <c r="A126" s="238" t="s">
        <v>68</v>
      </c>
      <c r="B126" s="246" t="s">
        <v>292</v>
      </c>
      <c r="C126" s="204"/>
      <c r="D126" s="204"/>
      <c r="E126" s="103"/>
      <c r="F126" s="17"/>
    </row>
    <row r="127" spans="1:6" s="189" customFormat="1" ht="19.5" thickBot="1">
      <c r="A127" s="210" t="s">
        <v>15</v>
      </c>
      <c r="B127" s="213" t="s">
        <v>327</v>
      </c>
      <c r="C127" s="201">
        <f>+C128+C129+C130+C131</f>
        <v>0</v>
      </c>
      <c r="D127" s="201">
        <f>+D128+D129+D130+D131</f>
        <v>0</v>
      </c>
      <c r="E127" s="102">
        <f>+E128+E129+E130+E131</f>
        <v>0</v>
      </c>
      <c r="F127" s="17"/>
    </row>
    <row r="128" spans="1:6" s="189" customFormat="1" ht="18.75">
      <c r="A128" s="202" t="s">
        <v>69</v>
      </c>
      <c r="B128" s="245" t="s">
        <v>293</v>
      </c>
      <c r="C128" s="204"/>
      <c r="D128" s="204"/>
      <c r="E128" s="103"/>
      <c r="F128" s="17"/>
    </row>
    <row r="129" spans="1:6" s="189" customFormat="1" ht="18.75">
      <c r="A129" s="202" t="s">
        <v>70</v>
      </c>
      <c r="B129" s="245" t="s">
        <v>294</v>
      </c>
      <c r="C129" s="204"/>
      <c r="D129" s="204"/>
      <c r="E129" s="103"/>
      <c r="F129" s="17"/>
    </row>
    <row r="130" spans="1:6" s="189" customFormat="1" ht="18.75">
      <c r="A130" s="202" t="s">
        <v>210</v>
      </c>
      <c r="B130" s="245" t="s">
        <v>295</v>
      </c>
      <c r="C130" s="204"/>
      <c r="D130" s="204"/>
      <c r="E130" s="103"/>
      <c r="F130" s="17"/>
    </row>
    <row r="131" spans="1:6" s="189" customFormat="1" ht="19.5" thickBot="1">
      <c r="A131" s="238" t="s">
        <v>211</v>
      </c>
      <c r="B131" s="246" t="s">
        <v>296</v>
      </c>
      <c r="C131" s="204"/>
      <c r="D131" s="204"/>
      <c r="E131" s="103"/>
      <c r="F131" s="17"/>
    </row>
    <row r="132" spans="1:6" s="189" customFormat="1" ht="19.5" thickBot="1">
      <c r="A132" s="210" t="s">
        <v>16</v>
      </c>
      <c r="B132" s="213" t="s">
        <v>297</v>
      </c>
      <c r="C132" s="201">
        <f>SUM(C133:C136)</f>
        <v>214976211</v>
      </c>
      <c r="D132" s="201">
        <f>SUM(D133:D136)</f>
        <v>214300640</v>
      </c>
      <c r="E132" s="102">
        <f>SUM(E133:E136)</f>
        <v>184841222</v>
      </c>
      <c r="F132" s="17"/>
    </row>
    <row r="133" spans="1:6" s="189" customFormat="1" ht="18.75">
      <c r="A133" s="202" t="s">
        <v>71</v>
      </c>
      <c r="B133" s="245" t="s">
        <v>298</v>
      </c>
      <c r="C133" s="204"/>
      <c r="D133" s="204"/>
      <c r="E133" s="103"/>
      <c r="F133" s="17"/>
    </row>
    <row r="134" spans="1:6" s="189" customFormat="1" ht="18.75">
      <c r="A134" s="202" t="s">
        <v>72</v>
      </c>
      <c r="B134" s="245" t="s">
        <v>307</v>
      </c>
      <c r="C134" s="204">
        <v>6227560</v>
      </c>
      <c r="D134" s="204">
        <v>6301350</v>
      </c>
      <c r="E134" s="103">
        <v>6301350</v>
      </c>
      <c r="F134" s="17"/>
    </row>
    <row r="135" spans="1:6" s="189" customFormat="1" ht="18.75">
      <c r="A135" s="202" t="s">
        <v>220</v>
      </c>
      <c r="B135" s="245" t="s">
        <v>299</v>
      </c>
      <c r="C135" s="204"/>
      <c r="D135" s="204"/>
      <c r="E135" s="103"/>
      <c r="F135" s="17"/>
    </row>
    <row r="136" spans="1:6" s="189" customFormat="1" ht="19.5" thickBot="1">
      <c r="A136" s="238" t="s">
        <v>221</v>
      </c>
      <c r="B136" s="246" t="s">
        <v>349</v>
      </c>
      <c r="C136" s="204">
        <v>208748651</v>
      </c>
      <c r="D136" s="204">
        <v>207999290</v>
      </c>
      <c r="E136" s="103">
        <v>178539872</v>
      </c>
      <c r="F136" s="17"/>
    </row>
    <row r="137" spans="1:6" s="189" customFormat="1" ht="19.5" thickBot="1">
      <c r="A137" s="210" t="s">
        <v>17</v>
      </c>
      <c r="B137" s="213" t="s">
        <v>300</v>
      </c>
      <c r="C137" s="270">
        <f>SUM(C138:C141)</f>
        <v>0</v>
      </c>
      <c r="D137" s="270">
        <f>SUM(D138:D141)</f>
        <v>0</v>
      </c>
      <c r="E137" s="130"/>
      <c r="F137" s="17"/>
    </row>
    <row r="138" spans="1:6" s="189" customFormat="1" ht="18.75">
      <c r="A138" s="202" t="s">
        <v>136</v>
      </c>
      <c r="B138" s="245" t="s">
        <v>301</v>
      </c>
      <c r="C138" s="204"/>
      <c r="D138" s="204"/>
      <c r="E138" s="103"/>
      <c r="F138" s="17"/>
    </row>
    <row r="139" spans="1:6" s="189" customFormat="1" ht="18.75">
      <c r="A139" s="202" t="s">
        <v>137</v>
      </c>
      <c r="B139" s="245" t="s">
        <v>302</v>
      </c>
      <c r="C139" s="204"/>
      <c r="D139" s="204"/>
      <c r="E139" s="103"/>
      <c r="F139" s="17"/>
    </row>
    <row r="140" spans="1:6" s="189" customFormat="1" ht="18.75">
      <c r="A140" s="202" t="s">
        <v>165</v>
      </c>
      <c r="B140" s="245" t="s">
        <v>303</v>
      </c>
      <c r="C140" s="204"/>
      <c r="D140" s="204"/>
      <c r="E140" s="103"/>
      <c r="F140" s="17"/>
    </row>
    <row r="141" spans="1:6" s="189" customFormat="1" ht="19.5" thickBot="1">
      <c r="A141" s="202" t="s">
        <v>223</v>
      </c>
      <c r="B141" s="245" t="s">
        <v>304</v>
      </c>
      <c r="C141" s="204"/>
      <c r="D141" s="204"/>
      <c r="E141" s="103"/>
      <c r="F141" s="17"/>
    </row>
    <row r="142" spans="1:6" s="189" customFormat="1" ht="19.5" thickBot="1">
      <c r="A142" s="210" t="s">
        <v>18</v>
      </c>
      <c r="B142" s="213" t="s">
        <v>305</v>
      </c>
      <c r="C142" s="250">
        <f>+C123+C127+C132+C137</f>
        <v>214976211</v>
      </c>
      <c r="D142" s="250">
        <f>+D123+D127+D132+D137</f>
        <v>214300640</v>
      </c>
      <c r="E142" s="131">
        <f>+E123+E127+E132+E137</f>
        <v>184841222</v>
      </c>
      <c r="F142" s="17"/>
    </row>
    <row r="143" spans="1:6" s="198" customFormat="1" ht="19.5" thickBot="1">
      <c r="A143" s="251" t="s">
        <v>19</v>
      </c>
      <c r="B143" s="252" t="s">
        <v>306</v>
      </c>
      <c r="C143" s="250">
        <f>+C122+C142</f>
        <v>873540950</v>
      </c>
      <c r="D143" s="250">
        <f>+D122+D142</f>
        <v>1027778039</v>
      </c>
      <c r="E143" s="131">
        <f>+E122+E142</f>
        <v>542238004</v>
      </c>
      <c r="F143" s="17"/>
    </row>
    <row r="144" spans="1:6" s="189" customFormat="1" ht="19.5" thickBot="1">
      <c r="A144" s="267"/>
      <c r="B144" s="254"/>
      <c r="C144" s="255"/>
      <c r="D144" s="255"/>
      <c r="E144" s="121"/>
      <c r="F144" s="17"/>
    </row>
    <row r="145" spans="1:6" ht="19.5" thickBot="1">
      <c r="A145" s="256" t="s">
        <v>367</v>
      </c>
      <c r="B145" s="268"/>
      <c r="C145" s="269">
        <v>12</v>
      </c>
      <c r="D145" s="269">
        <v>11</v>
      </c>
      <c r="E145" s="137">
        <v>11</v>
      </c>
      <c r="F145" s="24"/>
    </row>
    <row r="146" spans="1:6" ht="19.5" thickBot="1">
      <c r="A146" s="256" t="s">
        <v>157</v>
      </c>
      <c r="B146" s="268"/>
      <c r="C146" s="269">
        <v>3</v>
      </c>
      <c r="D146" s="269">
        <v>2</v>
      </c>
      <c r="E146" s="137">
        <v>2</v>
      </c>
      <c r="F146" s="22"/>
    </row>
    <row r="147" spans="1:6" ht="18.75">
      <c r="A147" s="189"/>
      <c r="B147" s="189"/>
      <c r="C147" s="260"/>
      <c r="D147" s="260"/>
      <c r="E147" s="25"/>
      <c r="F147" s="17"/>
    </row>
  </sheetData>
  <sheetProtection/>
  <mergeCells count="4">
    <mergeCell ref="A1:D1"/>
    <mergeCell ref="B2:C2"/>
    <mergeCell ref="A3:C3"/>
    <mergeCell ref="A4:B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1" r:id="rId1"/>
  <headerFooter alignWithMargins="0">
    <oddHeader>&amp;R&amp;"Times New Roman CE,Félkövér dőlt"&amp;11 9.1 1. melléklet  a 4/2020. (VII.10.)  önkormányzati rendelethez</oddHeader>
  </headerFooter>
  <rowBreaks count="1" manualBreakCount="1">
    <brk id="87" max="8" man="1"/>
  </rowBreaks>
  <colBreaks count="1" manualBreakCount="1">
    <brk id="7" max="146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7"/>
  <sheetViews>
    <sheetView view="pageLayout" workbookViewId="0" topLeftCell="A88">
      <selection activeCell="G90" sqref="G90"/>
    </sheetView>
  </sheetViews>
  <sheetFormatPr defaultColWidth="9.00390625" defaultRowHeight="12.75"/>
  <cols>
    <col min="1" max="1" width="7.625" style="261" customWidth="1"/>
    <col min="2" max="2" width="64.125" style="261" customWidth="1"/>
    <col min="3" max="3" width="15.125" style="262" bestFit="1" customWidth="1"/>
    <col min="4" max="4" width="21.625" style="262" customWidth="1"/>
    <col min="5" max="5" width="19.625" style="12" customWidth="1"/>
    <col min="6" max="6" width="11.875" style="13" customWidth="1"/>
    <col min="7" max="16384" width="9.375" style="261" customWidth="1"/>
  </cols>
  <sheetData>
    <row r="1" spans="1:6" s="189" customFormat="1" ht="18.75">
      <c r="A1" s="1008" t="s">
        <v>432</v>
      </c>
      <c r="B1" s="1008"/>
      <c r="C1" s="1008"/>
      <c r="D1" s="1008"/>
      <c r="E1" s="759"/>
      <c r="F1" s="759"/>
    </row>
    <row r="2" spans="1:6" s="189" customFormat="1" ht="18.75">
      <c r="A2" s="188"/>
      <c r="B2" s="1009" t="s">
        <v>384</v>
      </c>
      <c r="C2" s="1009"/>
      <c r="E2" s="17"/>
      <c r="F2" s="17"/>
    </row>
    <row r="3" spans="1:6" s="189" customFormat="1" ht="18.75">
      <c r="A3" s="872" t="s">
        <v>7</v>
      </c>
      <c r="B3" s="872"/>
      <c r="C3" s="872"/>
      <c r="E3" s="17"/>
      <c r="F3" s="17"/>
    </row>
    <row r="4" spans="1:6" s="189" customFormat="1" ht="20.25" thickBot="1">
      <c r="A4" s="1010">
        <v>43830</v>
      </c>
      <c r="B4" s="1010"/>
      <c r="C4" s="191"/>
      <c r="D4" s="191"/>
      <c r="E4" s="18" t="s">
        <v>369</v>
      </c>
      <c r="F4" s="17"/>
    </row>
    <row r="5" spans="1:6" s="189" customFormat="1" ht="29.25" thickBot="1">
      <c r="A5" s="263" t="s">
        <v>54</v>
      </c>
      <c r="B5" s="264" t="s">
        <v>9</v>
      </c>
      <c r="C5" s="265" t="s">
        <v>344</v>
      </c>
      <c r="D5" s="265" t="s">
        <v>419</v>
      </c>
      <c r="E5" s="760" t="s">
        <v>837</v>
      </c>
      <c r="F5" s="767" t="s">
        <v>838</v>
      </c>
    </row>
    <row r="6" spans="1:6" s="198" customFormat="1" ht="19.5" thickBot="1">
      <c r="A6" s="195">
        <v>1</v>
      </c>
      <c r="B6" s="196">
        <v>2</v>
      </c>
      <c r="C6" s="197">
        <v>3</v>
      </c>
      <c r="D6" s="197">
        <v>4</v>
      </c>
      <c r="E6" s="761">
        <v>5</v>
      </c>
      <c r="F6" s="768">
        <v>6</v>
      </c>
    </row>
    <row r="7" spans="1:6" s="198" customFormat="1" ht="19.5" thickBot="1">
      <c r="A7" s="199" t="s">
        <v>10</v>
      </c>
      <c r="B7" s="200" t="s">
        <v>185</v>
      </c>
      <c r="C7" s="201">
        <f>SUM(C8:C11)</f>
        <v>0</v>
      </c>
      <c r="D7" s="201">
        <f>SUM(D8:D11)</f>
        <v>0</v>
      </c>
      <c r="E7" s="762">
        <f>SUM(E8:E11)</f>
        <v>0</v>
      </c>
      <c r="F7" s="768"/>
    </row>
    <row r="8" spans="1:6" s="198" customFormat="1" ht="27">
      <c r="A8" s="202" t="s">
        <v>73</v>
      </c>
      <c r="B8" s="203" t="s">
        <v>350</v>
      </c>
      <c r="C8" s="204"/>
      <c r="D8" s="204"/>
      <c r="E8" s="763"/>
      <c r="F8" s="768"/>
    </row>
    <row r="9" spans="1:6" s="198" customFormat="1" ht="27">
      <c r="A9" s="205" t="s">
        <v>74</v>
      </c>
      <c r="B9" s="206" t="s">
        <v>351</v>
      </c>
      <c r="C9" s="204"/>
      <c r="D9" s="204"/>
      <c r="E9" s="763"/>
      <c r="F9" s="768"/>
    </row>
    <row r="10" spans="1:6" s="198" customFormat="1" ht="27">
      <c r="A10" s="205" t="s">
        <v>75</v>
      </c>
      <c r="B10" s="206" t="s">
        <v>352</v>
      </c>
      <c r="C10" s="204"/>
      <c r="D10" s="204"/>
      <c r="E10" s="763"/>
      <c r="F10" s="768"/>
    </row>
    <row r="11" spans="1:6" s="198" customFormat="1" ht="18.75">
      <c r="A11" s="205" t="s">
        <v>346</v>
      </c>
      <c r="B11" s="206" t="s">
        <v>353</v>
      </c>
      <c r="C11" s="204"/>
      <c r="D11" s="204"/>
      <c r="E11" s="763"/>
      <c r="F11" s="768"/>
    </row>
    <row r="12" spans="1:6" s="198" customFormat="1" ht="25.5">
      <c r="A12" s="205" t="s">
        <v>84</v>
      </c>
      <c r="B12" s="151" t="s">
        <v>355</v>
      </c>
      <c r="C12" s="207"/>
      <c r="D12" s="207"/>
      <c r="E12" s="764"/>
      <c r="F12" s="768"/>
    </row>
    <row r="13" spans="1:6" s="198" customFormat="1" ht="19.5" thickBot="1">
      <c r="A13" s="208" t="s">
        <v>347</v>
      </c>
      <c r="B13" s="206" t="s">
        <v>354</v>
      </c>
      <c r="C13" s="209"/>
      <c r="D13" s="209"/>
      <c r="E13" s="765"/>
      <c r="F13" s="768"/>
    </row>
    <row r="14" spans="1:6" s="198" customFormat="1" ht="19.5" thickBot="1">
      <c r="A14" s="210" t="s">
        <v>11</v>
      </c>
      <c r="B14" s="211" t="s">
        <v>391</v>
      </c>
      <c r="C14" s="201">
        <f>+C15+C16+C17+C18+C19</f>
        <v>0</v>
      </c>
      <c r="D14" s="201">
        <f>+D15+D16+D17+D18+D19</f>
        <v>0</v>
      </c>
      <c r="E14" s="762">
        <f>+E15+E16+E17+E18+E19</f>
        <v>0</v>
      </c>
      <c r="F14" s="768"/>
    </row>
    <row r="15" spans="1:6" s="198" customFormat="1" ht="18.75">
      <c r="A15" s="202" t="s">
        <v>79</v>
      </c>
      <c r="B15" s="203" t="s">
        <v>186</v>
      </c>
      <c r="C15" s="204"/>
      <c r="D15" s="204"/>
      <c r="E15" s="763"/>
      <c r="F15" s="768"/>
    </row>
    <row r="16" spans="1:6" s="198" customFormat="1" ht="27">
      <c r="A16" s="205" t="s">
        <v>80</v>
      </c>
      <c r="B16" s="206" t="s">
        <v>187</v>
      </c>
      <c r="C16" s="204"/>
      <c r="D16" s="204"/>
      <c r="E16" s="763"/>
      <c r="F16" s="768"/>
    </row>
    <row r="17" spans="1:6" s="198" customFormat="1" ht="27">
      <c r="A17" s="205" t="s">
        <v>81</v>
      </c>
      <c r="B17" s="206" t="s">
        <v>334</v>
      </c>
      <c r="C17" s="204"/>
      <c r="D17" s="204"/>
      <c r="E17" s="763"/>
      <c r="F17" s="768"/>
    </row>
    <row r="18" spans="1:6" s="198" customFormat="1" ht="27">
      <c r="A18" s="205" t="s">
        <v>82</v>
      </c>
      <c r="B18" s="206" t="s">
        <v>335</v>
      </c>
      <c r="C18" s="204"/>
      <c r="D18" s="204"/>
      <c r="E18" s="763"/>
      <c r="F18" s="768"/>
    </row>
    <row r="19" spans="1:6" s="198" customFormat="1" ht="25.5">
      <c r="A19" s="205" t="s">
        <v>83</v>
      </c>
      <c r="B19" s="100" t="s">
        <v>356</v>
      </c>
      <c r="C19" s="204"/>
      <c r="D19" s="204"/>
      <c r="E19" s="763"/>
      <c r="F19" s="768"/>
    </row>
    <row r="20" spans="1:6" s="198" customFormat="1" ht="19.5" thickBot="1">
      <c r="A20" s="208" t="s">
        <v>89</v>
      </c>
      <c r="B20" s="212" t="s">
        <v>188</v>
      </c>
      <c r="C20" s="204"/>
      <c r="D20" s="204"/>
      <c r="E20" s="763"/>
      <c r="F20" s="768"/>
    </row>
    <row r="21" spans="1:6" s="198" customFormat="1" ht="26.25" thickBot="1">
      <c r="A21" s="210" t="s">
        <v>12</v>
      </c>
      <c r="B21" s="213" t="s">
        <v>392</v>
      </c>
      <c r="C21" s="201">
        <f>+C22+C23+C24+C25+C26</f>
        <v>0</v>
      </c>
      <c r="D21" s="201">
        <f>+D22+D23+D24+D25+D26</f>
        <v>0</v>
      </c>
      <c r="E21" s="762">
        <f>+E22+E23+E24+E25+E26</f>
        <v>0</v>
      </c>
      <c r="F21" s="768"/>
    </row>
    <row r="22" spans="1:6" s="198" customFormat="1" ht="18.75">
      <c r="A22" s="202" t="s">
        <v>62</v>
      </c>
      <c r="B22" s="203" t="s">
        <v>348</v>
      </c>
      <c r="C22" s="204"/>
      <c r="D22" s="204"/>
      <c r="E22" s="763"/>
      <c r="F22" s="768"/>
    </row>
    <row r="23" spans="1:6" s="198" customFormat="1" ht="27">
      <c r="A23" s="205" t="s">
        <v>63</v>
      </c>
      <c r="B23" s="206" t="s">
        <v>189</v>
      </c>
      <c r="C23" s="204"/>
      <c r="D23" s="204"/>
      <c r="E23" s="763"/>
      <c r="F23" s="768"/>
    </row>
    <row r="24" spans="1:6" s="198" customFormat="1" ht="27">
      <c r="A24" s="205" t="s">
        <v>64</v>
      </c>
      <c r="B24" s="206" t="s">
        <v>336</v>
      </c>
      <c r="C24" s="204"/>
      <c r="D24" s="204"/>
      <c r="E24" s="763"/>
      <c r="F24" s="768"/>
    </row>
    <row r="25" spans="1:6" s="198" customFormat="1" ht="27">
      <c r="A25" s="205" t="s">
        <v>65</v>
      </c>
      <c r="B25" s="206" t="s">
        <v>337</v>
      </c>
      <c r="C25" s="204"/>
      <c r="D25" s="204"/>
      <c r="E25" s="763"/>
      <c r="F25" s="768"/>
    </row>
    <row r="26" spans="1:6" s="198" customFormat="1" ht="18.75">
      <c r="A26" s="205" t="s">
        <v>126</v>
      </c>
      <c r="B26" s="206" t="s">
        <v>190</v>
      </c>
      <c r="C26" s="204"/>
      <c r="D26" s="204"/>
      <c r="E26" s="763"/>
      <c r="F26" s="768"/>
    </row>
    <row r="27" spans="1:6" s="198" customFormat="1" ht="19.5" thickBot="1">
      <c r="A27" s="208" t="s">
        <v>127</v>
      </c>
      <c r="B27" s="212" t="s">
        <v>191</v>
      </c>
      <c r="C27" s="204"/>
      <c r="D27" s="204"/>
      <c r="E27" s="763"/>
      <c r="F27" s="768"/>
    </row>
    <row r="28" spans="1:6" s="198" customFormat="1" ht="19.5" thickBot="1">
      <c r="A28" s="210" t="s">
        <v>128</v>
      </c>
      <c r="B28" s="213" t="s">
        <v>192</v>
      </c>
      <c r="C28" s="201">
        <f>+C29+C32+C33+C34</f>
        <v>0</v>
      </c>
      <c r="D28" s="201">
        <f>+D29+D32+D33+D34</f>
        <v>0</v>
      </c>
      <c r="E28" s="762">
        <f>+E29+E32+E33+E34</f>
        <v>0</v>
      </c>
      <c r="F28" s="768"/>
    </row>
    <row r="29" spans="1:6" s="198" customFormat="1" ht="18.75">
      <c r="A29" s="202" t="s">
        <v>193</v>
      </c>
      <c r="B29" s="203" t="s">
        <v>199</v>
      </c>
      <c r="C29" s="214">
        <f>+C30+C31</f>
        <v>0</v>
      </c>
      <c r="D29" s="214">
        <f>+D30+D31</f>
        <v>0</v>
      </c>
      <c r="E29" s="766">
        <f>+E30+E31</f>
        <v>0</v>
      </c>
      <c r="F29" s="768"/>
    </row>
    <row r="30" spans="1:6" s="198" customFormat="1" ht="18.75">
      <c r="A30" s="205" t="s">
        <v>194</v>
      </c>
      <c r="B30" s="206" t="s">
        <v>358</v>
      </c>
      <c r="C30" s="204"/>
      <c r="D30" s="204"/>
      <c r="E30" s="763"/>
      <c r="F30" s="768"/>
    </row>
    <row r="31" spans="1:6" s="198" customFormat="1" ht="18.75">
      <c r="A31" s="205" t="s">
        <v>195</v>
      </c>
      <c r="B31" s="206" t="s">
        <v>359</v>
      </c>
      <c r="C31" s="204"/>
      <c r="D31" s="204"/>
      <c r="E31" s="763"/>
      <c r="F31" s="768"/>
    </row>
    <row r="32" spans="1:6" s="198" customFormat="1" ht="18.75">
      <c r="A32" s="205" t="s">
        <v>196</v>
      </c>
      <c r="B32" s="206" t="s">
        <v>360</v>
      </c>
      <c r="C32" s="204"/>
      <c r="D32" s="204"/>
      <c r="E32" s="763"/>
      <c r="F32" s="768"/>
    </row>
    <row r="33" spans="1:6" s="198" customFormat="1" ht="18.75">
      <c r="A33" s="205" t="s">
        <v>197</v>
      </c>
      <c r="B33" s="206" t="s">
        <v>200</v>
      </c>
      <c r="C33" s="204"/>
      <c r="D33" s="204"/>
      <c r="E33" s="763"/>
      <c r="F33" s="768"/>
    </row>
    <row r="34" spans="1:6" s="198" customFormat="1" ht="19.5" thickBot="1">
      <c r="A34" s="208" t="s">
        <v>198</v>
      </c>
      <c r="B34" s="212" t="s">
        <v>201</v>
      </c>
      <c r="C34" s="204"/>
      <c r="D34" s="204"/>
      <c r="E34" s="763"/>
      <c r="F34" s="768"/>
    </row>
    <row r="35" spans="1:6" s="198" customFormat="1" ht="19.5" thickBot="1">
      <c r="A35" s="210" t="s">
        <v>14</v>
      </c>
      <c r="B35" s="213" t="s">
        <v>202</v>
      </c>
      <c r="C35" s="201">
        <f>SUM(C36:C45)</f>
        <v>0</v>
      </c>
      <c r="D35" s="201">
        <f>SUM(D36:D45)</f>
        <v>0</v>
      </c>
      <c r="E35" s="762">
        <f>SUM(E36:E45)</f>
        <v>0</v>
      </c>
      <c r="F35" s="768"/>
    </row>
    <row r="36" spans="1:6" s="198" customFormat="1" ht="18.75">
      <c r="A36" s="202" t="s">
        <v>66</v>
      </c>
      <c r="B36" s="203" t="s">
        <v>205</v>
      </c>
      <c r="C36" s="204"/>
      <c r="D36" s="204"/>
      <c r="E36" s="763"/>
      <c r="F36" s="768"/>
    </row>
    <row r="37" spans="1:6" s="198" customFormat="1" ht="18.75">
      <c r="A37" s="205" t="s">
        <v>67</v>
      </c>
      <c r="B37" s="206" t="s">
        <v>361</v>
      </c>
      <c r="C37" s="204"/>
      <c r="D37" s="204"/>
      <c r="E37" s="763"/>
      <c r="F37" s="768"/>
    </row>
    <row r="38" spans="1:6" s="198" customFormat="1" ht="18.75">
      <c r="A38" s="205" t="s">
        <v>68</v>
      </c>
      <c r="B38" s="206" t="s">
        <v>362</v>
      </c>
      <c r="C38" s="204"/>
      <c r="D38" s="204"/>
      <c r="E38" s="763"/>
      <c r="F38" s="768"/>
    </row>
    <row r="39" spans="1:6" s="198" customFormat="1" ht="18.75">
      <c r="A39" s="205" t="s">
        <v>130</v>
      </c>
      <c r="B39" s="206" t="s">
        <v>363</v>
      </c>
      <c r="C39" s="204"/>
      <c r="D39" s="204"/>
      <c r="E39" s="763"/>
      <c r="F39" s="768"/>
    </row>
    <row r="40" spans="1:6" s="198" customFormat="1" ht="18.75">
      <c r="A40" s="205" t="s">
        <v>131</v>
      </c>
      <c r="B40" s="206" t="s">
        <v>364</v>
      </c>
      <c r="C40" s="204"/>
      <c r="D40" s="204"/>
      <c r="E40" s="763"/>
      <c r="F40" s="768"/>
    </row>
    <row r="41" spans="1:6" s="198" customFormat="1" ht="18.75">
      <c r="A41" s="205" t="s">
        <v>132</v>
      </c>
      <c r="B41" s="206" t="s">
        <v>365</v>
      </c>
      <c r="C41" s="204"/>
      <c r="D41" s="204"/>
      <c r="E41" s="763"/>
      <c r="F41" s="768"/>
    </row>
    <row r="42" spans="1:6" s="198" customFormat="1" ht="18.75">
      <c r="A42" s="205" t="s">
        <v>133</v>
      </c>
      <c r="B42" s="206" t="s">
        <v>206</v>
      </c>
      <c r="C42" s="204"/>
      <c r="D42" s="204"/>
      <c r="E42" s="763"/>
      <c r="F42" s="768"/>
    </row>
    <row r="43" spans="1:6" s="198" customFormat="1" ht="18.75">
      <c r="A43" s="205" t="s">
        <v>134</v>
      </c>
      <c r="B43" s="206" t="s">
        <v>207</v>
      </c>
      <c r="C43" s="204"/>
      <c r="D43" s="204"/>
      <c r="E43" s="763"/>
      <c r="F43" s="768"/>
    </row>
    <row r="44" spans="1:6" s="198" customFormat="1" ht="18.75">
      <c r="A44" s="205" t="s">
        <v>203</v>
      </c>
      <c r="B44" s="206" t="s">
        <v>208</v>
      </c>
      <c r="C44" s="204"/>
      <c r="D44" s="204"/>
      <c r="E44" s="763"/>
      <c r="F44" s="768"/>
    </row>
    <row r="45" spans="1:6" s="198" customFormat="1" ht="19.5" thickBot="1">
      <c r="A45" s="208" t="s">
        <v>204</v>
      </c>
      <c r="B45" s="212" t="s">
        <v>366</v>
      </c>
      <c r="C45" s="204"/>
      <c r="D45" s="204"/>
      <c r="E45" s="763"/>
      <c r="F45" s="768"/>
    </row>
    <row r="46" spans="1:6" s="198" customFormat="1" ht="19.5" thickBot="1">
      <c r="A46" s="210" t="s">
        <v>15</v>
      </c>
      <c r="B46" s="213" t="s">
        <v>209</v>
      </c>
      <c r="C46" s="201">
        <f>SUM(C47:C51)</f>
        <v>0</v>
      </c>
      <c r="D46" s="201">
        <f>SUM(D47:D51)</f>
        <v>0</v>
      </c>
      <c r="E46" s="762">
        <f>SUM(E47:E51)</f>
        <v>0</v>
      </c>
      <c r="F46" s="768"/>
    </row>
    <row r="47" spans="1:6" s="198" customFormat="1" ht="18.75">
      <c r="A47" s="202" t="s">
        <v>69</v>
      </c>
      <c r="B47" s="203" t="s">
        <v>213</v>
      </c>
      <c r="C47" s="204"/>
      <c r="D47" s="204"/>
      <c r="E47" s="763"/>
      <c r="F47" s="768"/>
    </row>
    <row r="48" spans="1:6" s="198" customFormat="1" ht="18.75">
      <c r="A48" s="205" t="s">
        <v>70</v>
      </c>
      <c r="B48" s="206" t="s">
        <v>214</v>
      </c>
      <c r="C48" s="204"/>
      <c r="D48" s="204"/>
      <c r="E48" s="763"/>
      <c r="F48" s="768"/>
    </row>
    <row r="49" spans="1:6" s="198" customFormat="1" ht="18.75">
      <c r="A49" s="205" t="s">
        <v>210</v>
      </c>
      <c r="B49" s="206" t="s">
        <v>215</v>
      </c>
      <c r="C49" s="204"/>
      <c r="D49" s="204"/>
      <c r="E49" s="763"/>
      <c r="F49" s="768"/>
    </row>
    <row r="50" spans="1:6" s="198" customFormat="1" ht="18.75">
      <c r="A50" s="205" t="s">
        <v>211</v>
      </c>
      <c r="B50" s="206" t="s">
        <v>216</v>
      </c>
      <c r="C50" s="204"/>
      <c r="D50" s="204"/>
      <c r="E50" s="763"/>
      <c r="F50" s="768"/>
    </row>
    <row r="51" spans="1:6" s="198" customFormat="1" ht="19.5" thickBot="1">
      <c r="A51" s="208" t="s">
        <v>212</v>
      </c>
      <c r="B51" s="212" t="s">
        <v>217</v>
      </c>
      <c r="C51" s="204"/>
      <c r="D51" s="204"/>
      <c r="E51" s="763"/>
      <c r="F51" s="768"/>
    </row>
    <row r="52" spans="1:6" s="198" customFormat="1" ht="26.25" thickBot="1">
      <c r="A52" s="210" t="s">
        <v>135</v>
      </c>
      <c r="B52" s="213" t="s">
        <v>357</v>
      </c>
      <c r="C52" s="201">
        <f>SUM(C53:C55)</f>
        <v>0</v>
      </c>
      <c r="D52" s="201">
        <f>SUM(D53:D55)</f>
        <v>0</v>
      </c>
      <c r="E52" s="762">
        <f>SUM(E53:E55)</f>
        <v>0</v>
      </c>
      <c r="F52" s="768"/>
    </row>
    <row r="53" spans="1:6" s="198" customFormat="1" ht="27">
      <c r="A53" s="202" t="s">
        <v>71</v>
      </c>
      <c r="B53" s="203" t="s">
        <v>340</v>
      </c>
      <c r="C53" s="204"/>
      <c r="D53" s="204"/>
      <c r="E53" s="763"/>
      <c r="F53" s="768"/>
    </row>
    <row r="54" spans="1:6" s="198" customFormat="1" ht="27">
      <c r="A54" s="205" t="s">
        <v>72</v>
      </c>
      <c r="B54" s="206" t="s">
        <v>341</v>
      </c>
      <c r="C54" s="204"/>
      <c r="D54" s="204"/>
      <c r="E54" s="763"/>
      <c r="F54" s="768"/>
    </row>
    <row r="55" spans="1:6" s="198" customFormat="1" ht="18.75">
      <c r="A55" s="205" t="s">
        <v>220</v>
      </c>
      <c r="B55" s="206" t="s">
        <v>218</v>
      </c>
      <c r="C55" s="204"/>
      <c r="D55" s="204"/>
      <c r="E55" s="763"/>
      <c r="F55" s="768"/>
    </row>
    <row r="56" spans="1:6" s="198" customFormat="1" ht="19.5" thickBot="1">
      <c r="A56" s="208" t="s">
        <v>221</v>
      </c>
      <c r="B56" s="212" t="s">
        <v>219</v>
      </c>
      <c r="C56" s="204"/>
      <c r="D56" s="204"/>
      <c r="E56" s="763"/>
      <c r="F56" s="768"/>
    </row>
    <row r="57" spans="1:6" s="198" customFormat="1" ht="19.5" thickBot="1">
      <c r="A57" s="210" t="s">
        <v>17</v>
      </c>
      <c r="B57" s="211" t="s">
        <v>222</v>
      </c>
      <c r="C57" s="201">
        <f>SUM(C58:C60)</f>
        <v>0</v>
      </c>
      <c r="D57" s="201">
        <f>SUM(D58:D60)</f>
        <v>0</v>
      </c>
      <c r="E57" s="762">
        <f>SUM(E58:E60)</f>
        <v>0</v>
      </c>
      <c r="F57" s="768"/>
    </row>
    <row r="58" spans="1:6" s="198" customFormat="1" ht="27">
      <c r="A58" s="202" t="s">
        <v>136</v>
      </c>
      <c r="B58" s="203" t="s">
        <v>342</v>
      </c>
      <c r="C58" s="204"/>
      <c r="D58" s="204"/>
      <c r="E58" s="763"/>
      <c r="F58" s="768"/>
    </row>
    <row r="59" spans="1:6" s="198" customFormat="1" ht="27">
      <c r="A59" s="205" t="s">
        <v>137</v>
      </c>
      <c r="B59" s="206" t="s">
        <v>343</v>
      </c>
      <c r="C59" s="204"/>
      <c r="D59" s="204"/>
      <c r="E59" s="763"/>
      <c r="F59" s="768"/>
    </row>
    <row r="60" spans="1:6" s="198" customFormat="1" ht="18.75">
      <c r="A60" s="205" t="s">
        <v>165</v>
      </c>
      <c r="B60" s="206" t="s">
        <v>224</v>
      </c>
      <c r="C60" s="204"/>
      <c r="D60" s="204"/>
      <c r="E60" s="763"/>
      <c r="F60" s="768"/>
    </row>
    <row r="61" spans="1:6" s="198" customFormat="1" ht="19.5" thickBot="1">
      <c r="A61" s="208" t="s">
        <v>223</v>
      </c>
      <c r="B61" s="212" t="s">
        <v>225</v>
      </c>
      <c r="C61" s="204"/>
      <c r="D61" s="204"/>
      <c r="E61" s="763"/>
      <c r="F61" s="768"/>
    </row>
    <row r="62" spans="1:6" s="198" customFormat="1" ht="19.5" thickBot="1">
      <c r="A62" s="210" t="s">
        <v>18</v>
      </c>
      <c r="B62" s="213" t="s">
        <v>226</v>
      </c>
      <c r="C62" s="201">
        <f>+C7+C14+C21+C28+C35+C46+C52+C57</f>
        <v>0</v>
      </c>
      <c r="D62" s="201">
        <f>+D7+D14+D21+D28+D35+D46+D52+D57</f>
        <v>0</v>
      </c>
      <c r="E62" s="762">
        <f>+E7+E14+E21+E28+E35+E46+E52+E57</f>
        <v>0</v>
      </c>
      <c r="F62" s="768"/>
    </row>
    <row r="63" spans="1:6" s="198" customFormat="1" ht="19.5" thickBot="1">
      <c r="A63" s="215" t="s">
        <v>328</v>
      </c>
      <c r="B63" s="211" t="s">
        <v>393</v>
      </c>
      <c r="C63" s="201">
        <f>SUM(C64:C66)</f>
        <v>0</v>
      </c>
      <c r="D63" s="201">
        <f>SUM(D64:D66)</f>
        <v>0</v>
      </c>
      <c r="E63" s="762">
        <f>SUM(E64:E66)</f>
        <v>0</v>
      </c>
      <c r="F63" s="768"/>
    </row>
    <row r="64" spans="1:6" s="198" customFormat="1" ht="18.75">
      <c r="A64" s="202" t="s">
        <v>255</v>
      </c>
      <c r="B64" s="203" t="s">
        <v>227</v>
      </c>
      <c r="C64" s="204"/>
      <c r="D64" s="204"/>
      <c r="E64" s="763"/>
      <c r="F64" s="768"/>
    </row>
    <row r="65" spans="1:6" s="198" customFormat="1" ht="27">
      <c r="A65" s="205" t="s">
        <v>264</v>
      </c>
      <c r="B65" s="206" t="s">
        <v>228</v>
      </c>
      <c r="C65" s="204"/>
      <c r="D65" s="204"/>
      <c r="E65" s="763"/>
      <c r="F65" s="768"/>
    </row>
    <row r="66" spans="1:6" s="198" customFormat="1" ht="19.5" thickBot="1">
      <c r="A66" s="208" t="s">
        <v>265</v>
      </c>
      <c r="B66" s="216" t="s">
        <v>229</v>
      </c>
      <c r="C66" s="204"/>
      <c r="D66" s="204"/>
      <c r="E66" s="763"/>
      <c r="F66" s="768"/>
    </row>
    <row r="67" spans="1:6" s="198" customFormat="1" ht="19.5" thickBot="1">
      <c r="A67" s="215" t="s">
        <v>230</v>
      </c>
      <c r="B67" s="211" t="s">
        <v>231</v>
      </c>
      <c r="C67" s="201">
        <f>SUM(C68:C71)</f>
        <v>0</v>
      </c>
      <c r="D67" s="201">
        <f>SUM(D68:D71)</f>
        <v>0</v>
      </c>
      <c r="E67" s="762">
        <f>SUM(E68:E71)</f>
        <v>0</v>
      </c>
      <c r="F67" s="768"/>
    </row>
    <row r="68" spans="1:6" s="198" customFormat="1" ht="18.75">
      <c r="A68" s="202" t="s">
        <v>111</v>
      </c>
      <c r="B68" s="203" t="s">
        <v>232</v>
      </c>
      <c r="C68" s="204"/>
      <c r="D68" s="204"/>
      <c r="E68" s="763"/>
      <c r="F68" s="768"/>
    </row>
    <row r="69" spans="1:6" s="198" customFormat="1" ht="18.75">
      <c r="A69" s="205" t="s">
        <v>112</v>
      </c>
      <c r="B69" s="206" t="s">
        <v>233</v>
      </c>
      <c r="C69" s="204"/>
      <c r="D69" s="204"/>
      <c r="E69" s="763"/>
      <c r="F69" s="768"/>
    </row>
    <row r="70" spans="1:6" s="198" customFormat="1" ht="18.75">
      <c r="A70" s="205" t="s">
        <v>256</v>
      </c>
      <c r="B70" s="206" t="s">
        <v>234</v>
      </c>
      <c r="C70" s="204"/>
      <c r="D70" s="204"/>
      <c r="E70" s="763"/>
      <c r="F70" s="768"/>
    </row>
    <row r="71" spans="1:6" s="198" customFormat="1" ht="19.5" thickBot="1">
      <c r="A71" s="208" t="s">
        <v>257</v>
      </c>
      <c r="B71" s="212" t="s">
        <v>235</v>
      </c>
      <c r="C71" s="204"/>
      <c r="D71" s="204"/>
      <c r="E71" s="763"/>
      <c r="F71" s="768"/>
    </row>
    <row r="72" spans="1:6" s="198" customFormat="1" ht="19.5" thickBot="1">
      <c r="A72" s="215" t="s">
        <v>236</v>
      </c>
      <c r="B72" s="211" t="s">
        <v>237</v>
      </c>
      <c r="C72" s="201">
        <f>SUM(C73:C74)</f>
        <v>2500000</v>
      </c>
      <c r="D72" s="201">
        <f>SUM(D73:D74)</f>
        <v>2760000</v>
      </c>
      <c r="E72" s="762">
        <f>SUM(E73:E74)</f>
        <v>2760000</v>
      </c>
      <c r="F72" s="768"/>
    </row>
    <row r="73" spans="1:6" s="198" customFormat="1" ht="18.75">
      <c r="A73" s="202" t="s">
        <v>258</v>
      </c>
      <c r="B73" s="203" t="s">
        <v>238</v>
      </c>
      <c r="C73" s="204">
        <v>2500000</v>
      </c>
      <c r="D73" s="204">
        <v>2760000</v>
      </c>
      <c r="E73" s="763">
        <v>2760000</v>
      </c>
      <c r="F73" s="768"/>
    </row>
    <row r="74" spans="1:6" s="198" customFormat="1" ht="19.5" thickBot="1">
      <c r="A74" s="208" t="s">
        <v>259</v>
      </c>
      <c r="B74" s="203" t="s">
        <v>398</v>
      </c>
      <c r="C74" s="204"/>
      <c r="D74" s="204"/>
      <c r="E74" s="763"/>
      <c r="F74" s="768"/>
    </row>
    <row r="75" spans="1:6" s="198" customFormat="1" ht="19.5" thickBot="1">
      <c r="A75" s="215" t="s">
        <v>239</v>
      </c>
      <c r="B75" s="211" t="s">
        <v>240</v>
      </c>
      <c r="C75" s="201">
        <f>SUM(C76:C78)</f>
        <v>0</v>
      </c>
      <c r="D75" s="201">
        <f>SUM(D76:D78)</f>
        <v>0</v>
      </c>
      <c r="E75" s="762">
        <f>SUM(E76:E78)</f>
        <v>0</v>
      </c>
      <c r="F75" s="768"/>
    </row>
    <row r="76" spans="1:6" s="198" customFormat="1" ht="18.75">
      <c r="A76" s="202" t="s">
        <v>260</v>
      </c>
      <c r="B76" s="203" t="s">
        <v>372</v>
      </c>
      <c r="C76" s="204"/>
      <c r="D76" s="204"/>
      <c r="E76" s="763"/>
      <c r="F76" s="768"/>
    </row>
    <row r="77" spans="1:6" s="198" customFormat="1" ht="18.75">
      <c r="A77" s="205" t="s">
        <v>261</v>
      </c>
      <c r="B77" s="206" t="s">
        <v>241</v>
      </c>
      <c r="C77" s="204"/>
      <c r="D77" s="204"/>
      <c r="E77" s="763"/>
      <c r="F77" s="768"/>
    </row>
    <row r="78" spans="1:6" s="198" customFormat="1" ht="19.5" thickBot="1">
      <c r="A78" s="208" t="s">
        <v>262</v>
      </c>
      <c r="B78" s="212" t="s">
        <v>390</v>
      </c>
      <c r="C78" s="204"/>
      <c r="D78" s="204"/>
      <c r="E78" s="763"/>
      <c r="F78" s="768"/>
    </row>
    <row r="79" spans="1:6" s="198" customFormat="1" ht="19.5" thickBot="1">
      <c r="A79" s="215" t="s">
        <v>243</v>
      </c>
      <c r="B79" s="211" t="s">
        <v>263</v>
      </c>
      <c r="C79" s="201">
        <f>SUM(C80:C83)</f>
        <v>0</v>
      </c>
      <c r="D79" s="201">
        <f>SUM(D80:D83)</f>
        <v>0</v>
      </c>
      <c r="E79" s="762">
        <f>SUM(E80:E83)</f>
        <v>0</v>
      </c>
      <c r="F79" s="768"/>
    </row>
    <row r="80" spans="1:6" s="198" customFormat="1" ht="30">
      <c r="A80" s="217" t="s">
        <v>244</v>
      </c>
      <c r="B80" s="203" t="s">
        <v>245</v>
      </c>
      <c r="C80" s="204"/>
      <c r="D80" s="204"/>
      <c r="E80" s="763"/>
      <c r="F80" s="768"/>
    </row>
    <row r="81" spans="1:6" s="198" customFormat="1" ht="30">
      <c r="A81" s="218" t="s">
        <v>246</v>
      </c>
      <c r="B81" s="206" t="s">
        <v>247</v>
      </c>
      <c r="C81" s="204"/>
      <c r="D81" s="204"/>
      <c r="E81" s="763"/>
      <c r="F81" s="768"/>
    </row>
    <row r="82" spans="1:6" s="198" customFormat="1" ht="30">
      <c r="A82" s="218" t="s">
        <v>248</v>
      </c>
      <c r="B82" s="206" t="s">
        <v>249</v>
      </c>
      <c r="C82" s="204"/>
      <c r="D82" s="204"/>
      <c r="E82" s="763"/>
      <c r="F82" s="768"/>
    </row>
    <row r="83" spans="1:6" s="198" customFormat="1" ht="30.75" thickBot="1">
      <c r="A83" s="219" t="s">
        <v>250</v>
      </c>
      <c r="B83" s="212" t="s">
        <v>251</v>
      </c>
      <c r="C83" s="204"/>
      <c r="D83" s="204"/>
      <c r="E83" s="763"/>
      <c r="F83" s="768"/>
    </row>
    <row r="84" spans="1:6" s="198" customFormat="1" ht="26.25" thickBot="1">
      <c r="A84" s="215" t="s">
        <v>252</v>
      </c>
      <c r="B84" s="211" t="s">
        <v>389</v>
      </c>
      <c r="C84" s="204"/>
      <c r="D84" s="204"/>
      <c r="E84" s="763"/>
      <c r="F84" s="768"/>
    </row>
    <row r="85" spans="1:6" s="198" customFormat="1" ht="19.5" thickBot="1">
      <c r="A85" s="215" t="s">
        <v>253</v>
      </c>
      <c r="B85" s="220" t="s">
        <v>254</v>
      </c>
      <c r="C85" s="201">
        <f>+C63+C67+C72+C75+C79+C84</f>
        <v>2500000</v>
      </c>
      <c r="D85" s="201">
        <f>+D63+D67+D72+D75+D79+D84</f>
        <v>2760000</v>
      </c>
      <c r="E85" s="762">
        <f>+E63+E67+E72+E75+E79+E84</f>
        <v>2760000</v>
      </c>
      <c r="F85" s="768"/>
    </row>
    <row r="86" spans="1:6" s="198" customFormat="1" ht="19.5" thickBot="1">
      <c r="A86" s="221" t="s">
        <v>266</v>
      </c>
      <c r="B86" s="222" t="s">
        <v>332</v>
      </c>
      <c r="C86" s="201">
        <f>+C62+C85</f>
        <v>2500000</v>
      </c>
      <c r="D86" s="201">
        <f>+D62+D85</f>
        <v>2760000</v>
      </c>
      <c r="E86" s="762">
        <f>+E62+E85</f>
        <v>2760000</v>
      </c>
      <c r="F86" s="768"/>
    </row>
    <row r="87" spans="1:6" s="198" customFormat="1" ht="19.5" thickBot="1">
      <c r="A87" s="266"/>
      <c r="B87" s="224"/>
      <c r="C87" s="225"/>
      <c r="D87" s="225"/>
      <c r="E87" s="120"/>
      <c r="F87" s="22"/>
    </row>
    <row r="88" spans="1:6" s="189" customFormat="1" ht="19.5" thickBot="1">
      <c r="A88" s="332" t="s">
        <v>43</v>
      </c>
      <c r="B88" s="227"/>
      <c r="C88" s="333"/>
      <c r="D88" s="333"/>
      <c r="E88" s="148"/>
      <c r="F88" s="17"/>
    </row>
    <row r="89" spans="1:6" s="189" customFormat="1" ht="19.5" thickBot="1">
      <c r="A89" s="210" t="s">
        <v>10</v>
      </c>
      <c r="B89" s="230" t="s">
        <v>387</v>
      </c>
      <c r="C89" s="334">
        <f>SUM(C90:C94)</f>
        <v>2500000</v>
      </c>
      <c r="D89" s="334">
        <f>SUM(D90:D94)</f>
        <v>2760000</v>
      </c>
      <c r="E89" s="149">
        <f>SUM(E90:E94)</f>
        <v>2760000</v>
      </c>
      <c r="F89" s="23"/>
    </row>
    <row r="90" spans="1:6" s="189" customFormat="1" ht="18.75">
      <c r="A90" s="202" t="s">
        <v>73</v>
      </c>
      <c r="B90" s="233" t="s">
        <v>38</v>
      </c>
      <c r="C90" s="204"/>
      <c r="D90" s="204"/>
      <c r="E90" s="103"/>
      <c r="F90" s="17"/>
    </row>
    <row r="91" spans="1:6" s="198" customFormat="1" ht="18.75">
      <c r="A91" s="205" t="s">
        <v>74</v>
      </c>
      <c r="B91" s="234" t="s">
        <v>138</v>
      </c>
      <c r="C91" s="204"/>
      <c r="D91" s="204"/>
      <c r="E91" s="103"/>
      <c r="F91" s="22"/>
    </row>
    <row r="92" spans="1:6" s="189" customFormat="1" ht="18.75">
      <c r="A92" s="205" t="s">
        <v>75</v>
      </c>
      <c r="B92" s="234" t="s">
        <v>105</v>
      </c>
      <c r="C92" s="204">
        <v>1200000</v>
      </c>
      <c r="D92" s="204">
        <v>1200000</v>
      </c>
      <c r="E92" s="103">
        <v>1200000</v>
      </c>
      <c r="F92" s="17"/>
    </row>
    <row r="93" spans="1:6" s="189" customFormat="1" ht="18.75">
      <c r="A93" s="205" t="s">
        <v>76</v>
      </c>
      <c r="B93" s="235" t="s">
        <v>139</v>
      </c>
      <c r="C93" s="204"/>
      <c r="D93" s="204"/>
      <c r="E93" s="103"/>
      <c r="F93" s="17"/>
    </row>
    <row r="94" spans="1:6" s="189" customFormat="1" ht="18.75">
      <c r="A94" s="205" t="s">
        <v>84</v>
      </c>
      <c r="B94" s="236" t="s">
        <v>140</v>
      </c>
      <c r="C94" s="331">
        <f>SUM(C95:C104)</f>
        <v>1300000</v>
      </c>
      <c r="D94" s="331">
        <v>1560000</v>
      </c>
      <c r="E94" s="111">
        <v>1560000</v>
      </c>
      <c r="F94" s="17"/>
    </row>
    <row r="95" spans="1:6" s="189" customFormat="1" ht="18.75">
      <c r="A95" s="205" t="s">
        <v>77</v>
      </c>
      <c r="B95" s="234" t="s">
        <v>269</v>
      </c>
      <c r="C95" s="204">
        <v>0</v>
      </c>
      <c r="D95" s="204">
        <v>0</v>
      </c>
      <c r="E95" s="103">
        <v>0</v>
      </c>
      <c r="F95" s="17"/>
    </row>
    <row r="96" spans="1:6" s="189" customFormat="1" ht="18.75">
      <c r="A96" s="205" t="s">
        <v>78</v>
      </c>
      <c r="B96" s="237" t="s">
        <v>270</v>
      </c>
      <c r="C96" s="204">
        <v>0</v>
      </c>
      <c r="D96" s="204">
        <v>0</v>
      </c>
      <c r="E96" s="103">
        <v>0</v>
      </c>
      <c r="F96" s="17"/>
    </row>
    <row r="97" spans="1:6" s="189" customFormat="1" ht="25.5">
      <c r="A97" s="205" t="s">
        <v>85</v>
      </c>
      <c r="B97" s="234" t="s">
        <v>271</v>
      </c>
      <c r="C97" s="204">
        <v>0</v>
      </c>
      <c r="D97" s="204">
        <v>0</v>
      </c>
      <c r="E97" s="103">
        <v>0</v>
      </c>
      <c r="F97" s="17"/>
    </row>
    <row r="98" spans="1:6" s="189" customFormat="1" ht="25.5">
      <c r="A98" s="205" t="s">
        <v>86</v>
      </c>
      <c r="B98" s="234" t="s">
        <v>394</v>
      </c>
      <c r="C98" s="204">
        <v>0</v>
      </c>
      <c r="D98" s="204">
        <v>0</v>
      </c>
      <c r="E98" s="103">
        <v>0</v>
      </c>
      <c r="F98" s="17"/>
    </row>
    <row r="99" spans="1:6" s="189" customFormat="1" ht="18.75">
      <c r="A99" s="205" t="s">
        <v>87</v>
      </c>
      <c r="B99" s="237" t="s">
        <v>273</v>
      </c>
      <c r="C99" s="204">
        <v>0</v>
      </c>
      <c r="D99" s="204">
        <v>0</v>
      </c>
      <c r="E99" s="103">
        <v>0</v>
      </c>
      <c r="F99" s="17"/>
    </row>
    <row r="100" spans="1:6" s="189" customFormat="1" ht="18.75">
      <c r="A100" s="205" t="s">
        <v>88</v>
      </c>
      <c r="B100" s="237" t="s">
        <v>274</v>
      </c>
      <c r="C100" s="204">
        <v>0</v>
      </c>
      <c r="D100" s="204">
        <v>0</v>
      </c>
      <c r="E100" s="103">
        <v>0</v>
      </c>
      <c r="F100" s="17"/>
    </row>
    <row r="101" spans="1:6" s="189" customFormat="1" ht="18.75">
      <c r="A101" s="205" t="s">
        <v>90</v>
      </c>
      <c r="B101" s="234" t="s">
        <v>395</v>
      </c>
      <c r="C101" s="204">
        <v>0</v>
      </c>
      <c r="D101" s="204">
        <v>0</v>
      </c>
      <c r="E101" s="103">
        <v>0</v>
      </c>
      <c r="F101" s="17"/>
    </row>
    <row r="102" spans="1:6" s="189" customFormat="1" ht="18.75">
      <c r="A102" s="238" t="s">
        <v>141</v>
      </c>
      <c r="B102" s="239" t="s">
        <v>276</v>
      </c>
      <c r="C102" s="204">
        <v>0</v>
      </c>
      <c r="D102" s="204">
        <v>0</v>
      </c>
      <c r="E102" s="103">
        <v>0</v>
      </c>
      <c r="F102" s="17"/>
    </row>
    <row r="103" spans="1:6" s="189" customFormat="1" ht="18.75">
      <c r="A103" s="205" t="s">
        <v>267</v>
      </c>
      <c r="B103" s="239" t="s">
        <v>277</v>
      </c>
      <c r="C103" s="204">
        <v>0</v>
      </c>
      <c r="D103" s="204">
        <v>0</v>
      </c>
      <c r="E103" s="103">
        <v>0</v>
      </c>
      <c r="F103" s="17"/>
    </row>
    <row r="104" spans="1:6" s="189" customFormat="1" ht="26.25" thickBot="1">
      <c r="A104" s="240" t="s">
        <v>268</v>
      </c>
      <c r="B104" s="241" t="s">
        <v>278</v>
      </c>
      <c r="C104" s="204">
        <v>1300000</v>
      </c>
      <c r="D104" s="204">
        <v>1560000</v>
      </c>
      <c r="E104" s="103">
        <v>1560000</v>
      </c>
      <c r="F104" s="17"/>
    </row>
    <row r="105" spans="1:6" s="189" customFormat="1" ht="19.5" thickBot="1">
      <c r="A105" s="210" t="s">
        <v>11</v>
      </c>
      <c r="B105" s="242" t="s">
        <v>388</v>
      </c>
      <c r="C105" s="201">
        <f>+C106+C108+C110</f>
        <v>0</v>
      </c>
      <c r="D105" s="201">
        <f>+D106+D108+D110</f>
        <v>0</v>
      </c>
      <c r="E105" s="102">
        <f>+E106+E108+E110</f>
        <v>0</v>
      </c>
      <c r="F105" s="17"/>
    </row>
    <row r="106" spans="1:6" s="189" customFormat="1" ht="18.75">
      <c r="A106" s="202" t="s">
        <v>79</v>
      </c>
      <c r="B106" s="234" t="s">
        <v>164</v>
      </c>
      <c r="C106" s="204">
        <v>0</v>
      </c>
      <c r="D106" s="204">
        <v>0</v>
      </c>
      <c r="E106" s="103">
        <v>0</v>
      </c>
      <c r="F106" s="17"/>
    </row>
    <row r="107" spans="1:6" s="189" customFormat="1" ht="18.75">
      <c r="A107" s="202" t="s">
        <v>80</v>
      </c>
      <c r="B107" s="239" t="s">
        <v>282</v>
      </c>
      <c r="C107" s="204">
        <v>0</v>
      </c>
      <c r="D107" s="204">
        <v>0</v>
      </c>
      <c r="E107" s="103">
        <v>0</v>
      </c>
      <c r="F107" s="17"/>
    </row>
    <row r="108" spans="1:6" s="189" customFormat="1" ht="18.75">
      <c r="A108" s="202" t="s">
        <v>81</v>
      </c>
      <c r="B108" s="239" t="s">
        <v>142</v>
      </c>
      <c r="C108" s="204">
        <v>0</v>
      </c>
      <c r="D108" s="204">
        <v>0</v>
      </c>
      <c r="E108" s="103">
        <v>0</v>
      </c>
      <c r="F108" s="17"/>
    </row>
    <row r="109" spans="1:6" s="189" customFormat="1" ht="18.75">
      <c r="A109" s="202" t="s">
        <v>82</v>
      </c>
      <c r="B109" s="239" t="s">
        <v>283</v>
      </c>
      <c r="C109" s="204">
        <v>0</v>
      </c>
      <c r="D109" s="204">
        <v>0</v>
      </c>
      <c r="E109" s="103">
        <v>0</v>
      </c>
      <c r="F109" s="17"/>
    </row>
    <row r="110" spans="1:6" s="189" customFormat="1" ht="18.75">
      <c r="A110" s="202" t="s">
        <v>83</v>
      </c>
      <c r="B110" s="243" t="s">
        <v>166</v>
      </c>
      <c r="C110" s="335">
        <f>SUM(C111:C118)</f>
        <v>0</v>
      </c>
      <c r="D110" s="335">
        <f>SUM(D111:D118)</f>
        <v>0</v>
      </c>
      <c r="E110" s="129">
        <f>SUM(E111:E118)</f>
        <v>0</v>
      </c>
      <c r="F110" s="17"/>
    </row>
    <row r="111" spans="1:6" s="189" customFormat="1" ht="25.5">
      <c r="A111" s="202" t="s">
        <v>89</v>
      </c>
      <c r="B111" s="244" t="s">
        <v>338</v>
      </c>
      <c r="C111" s="204">
        <v>0</v>
      </c>
      <c r="D111" s="204">
        <v>0</v>
      </c>
      <c r="E111" s="103">
        <v>0</v>
      </c>
      <c r="F111" s="17"/>
    </row>
    <row r="112" spans="1:6" s="189" customFormat="1" ht="25.5">
      <c r="A112" s="202" t="s">
        <v>91</v>
      </c>
      <c r="B112" s="245" t="s">
        <v>288</v>
      </c>
      <c r="C112" s="204"/>
      <c r="D112" s="204"/>
      <c r="E112" s="103"/>
      <c r="F112" s="17"/>
    </row>
    <row r="113" spans="1:6" s="189" customFormat="1" ht="25.5">
      <c r="A113" s="202" t="s">
        <v>143</v>
      </c>
      <c r="B113" s="234" t="s">
        <v>272</v>
      </c>
      <c r="C113" s="204"/>
      <c r="D113" s="204"/>
      <c r="E113" s="103"/>
      <c r="F113" s="17"/>
    </row>
    <row r="114" spans="1:6" s="189" customFormat="1" ht="18.75">
      <c r="A114" s="202" t="s">
        <v>144</v>
      </c>
      <c r="B114" s="234" t="s">
        <v>287</v>
      </c>
      <c r="C114" s="204"/>
      <c r="D114" s="204"/>
      <c r="E114" s="103"/>
      <c r="F114" s="17"/>
    </row>
    <row r="115" spans="1:6" s="189" customFormat="1" ht="18.75">
      <c r="A115" s="202" t="s">
        <v>145</v>
      </c>
      <c r="B115" s="234" t="s">
        <v>286</v>
      </c>
      <c r="C115" s="204"/>
      <c r="D115" s="204"/>
      <c r="E115" s="103"/>
      <c r="F115" s="17"/>
    </row>
    <row r="116" spans="1:6" s="189" customFormat="1" ht="25.5">
      <c r="A116" s="202" t="s">
        <v>279</v>
      </c>
      <c r="B116" s="234" t="s">
        <v>275</v>
      </c>
      <c r="C116" s="204"/>
      <c r="D116" s="204"/>
      <c r="E116" s="103"/>
      <c r="F116" s="17"/>
    </row>
    <row r="117" spans="1:6" s="189" customFormat="1" ht="18.75">
      <c r="A117" s="202" t="s">
        <v>280</v>
      </c>
      <c r="B117" s="234" t="s">
        <v>285</v>
      </c>
      <c r="C117" s="204"/>
      <c r="D117" s="204"/>
      <c r="E117" s="103"/>
      <c r="F117" s="17"/>
    </row>
    <row r="118" spans="1:6" s="189" customFormat="1" ht="26.25" thickBot="1">
      <c r="A118" s="238" t="s">
        <v>281</v>
      </c>
      <c r="B118" s="234" t="s">
        <v>284</v>
      </c>
      <c r="C118" s="204"/>
      <c r="D118" s="204"/>
      <c r="E118" s="103"/>
      <c r="F118" s="17"/>
    </row>
    <row r="119" spans="1:6" s="189" customFormat="1" ht="19.5" thickBot="1">
      <c r="A119" s="210" t="s">
        <v>12</v>
      </c>
      <c r="B119" s="213" t="s">
        <v>289</v>
      </c>
      <c r="C119" s="201">
        <f>+C120+C121</f>
        <v>0</v>
      </c>
      <c r="D119" s="201">
        <f>+D120+D121</f>
        <v>0</v>
      </c>
      <c r="E119" s="102">
        <f>+E120+E121</f>
        <v>0</v>
      </c>
      <c r="F119" s="17"/>
    </row>
    <row r="120" spans="1:6" s="189" customFormat="1" ht="18.75">
      <c r="A120" s="202" t="s">
        <v>62</v>
      </c>
      <c r="B120" s="245" t="s">
        <v>44</v>
      </c>
      <c r="C120" s="204"/>
      <c r="D120" s="204"/>
      <c r="E120" s="103"/>
      <c r="F120" s="17"/>
    </row>
    <row r="121" spans="1:6" s="189" customFormat="1" ht="19.5" thickBot="1">
      <c r="A121" s="208" t="s">
        <v>63</v>
      </c>
      <c r="B121" s="239" t="s">
        <v>45</v>
      </c>
      <c r="C121" s="204"/>
      <c r="D121" s="204"/>
      <c r="E121" s="103"/>
      <c r="F121" s="17"/>
    </row>
    <row r="122" spans="1:6" s="189" customFormat="1" ht="19.5" thickBot="1">
      <c r="A122" s="210" t="s">
        <v>13</v>
      </c>
      <c r="B122" s="213" t="s">
        <v>290</v>
      </c>
      <c r="C122" s="201">
        <f>+C89+C105+C119</f>
        <v>2500000</v>
      </c>
      <c r="D122" s="201">
        <f>+D89+D105+D119</f>
        <v>2760000</v>
      </c>
      <c r="E122" s="102">
        <f>+E89+E105+E119</f>
        <v>2760000</v>
      </c>
      <c r="F122" s="17"/>
    </row>
    <row r="123" spans="1:6" s="189" customFormat="1" ht="19.5" thickBot="1">
      <c r="A123" s="210" t="s">
        <v>14</v>
      </c>
      <c r="B123" s="213" t="s">
        <v>396</v>
      </c>
      <c r="C123" s="201">
        <f>+C124+C125+C126</f>
        <v>0</v>
      </c>
      <c r="D123" s="201">
        <f>+D124+D125+D126</f>
        <v>0</v>
      </c>
      <c r="E123" s="102">
        <f>+E124+E125+E126</f>
        <v>0</v>
      </c>
      <c r="F123" s="17"/>
    </row>
    <row r="124" spans="1:6" s="189" customFormat="1" ht="18.75">
      <c r="A124" s="202" t="s">
        <v>66</v>
      </c>
      <c r="B124" s="245" t="s">
        <v>291</v>
      </c>
      <c r="C124" s="204"/>
      <c r="D124" s="204"/>
      <c r="E124" s="103"/>
      <c r="F124" s="17"/>
    </row>
    <row r="125" spans="1:6" s="189" customFormat="1" ht="18.75">
      <c r="A125" s="202" t="s">
        <v>67</v>
      </c>
      <c r="B125" s="245" t="s">
        <v>397</v>
      </c>
      <c r="C125" s="204"/>
      <c r="D125" s="204"/>
      <c r="E125" s="103"/>
      <c r="F125" s="17"/>
    </row>
    <row r="126" spans="1:6" s="189" customFormat="1" ht="19.5" thickBot="1">
      <c r="A126" s="238" t="s">
        <v>68</v>
      </c>
      <c r="B126" s="246" t="s">
        <v>292</v>
      </c>
      <c r="C126" s="204"/>
      <c r="D126" s="204"/>
      <c r="E126" s="103"/>
      <c r="F126" s="17"/>
    </row>
    <row r="127" spans="1:6" s="189" customFormat="1" ht="19.5" thickBot="1">
      <c r="A127" s="210" t="s">
        <v>15</v>
      </c>
      <c r="B127" s="213" t="s">
        <v>327</v>
      </c>
      <c r="C127" s="201">
        <f>+C128+C129+C130+C131</f>
        <v>0</v>
      </c>
      <c r="D127" s="201">
        <f>+D128+D129+D130+D131</f>
        <v>0</v>
      </c>
      <c r="E127" s="102">
        <f>+E128+E129+E130+E131</f>
        <v>0</v>
      </c>
      <c r="F127" s="17"/>
    </row>
    <row r="128" spans="1:6" s="189" customFormat="1" ht="18.75">
      <c r="A128" s="202" t="s">
        <v>69</v>
      </c>
      <c r="B128" s="245" t="s">
        <v>293</v>
      </c>
      <c r="C128" s="204"/>
      <c r="D128" s="204"/>
      <c r="E128" s="103"/>
      <c r="F128" s="17"/>
    </row>
    <row r="129" spans="1:6" s="189" customFormat="1" ht="18.75">
      <c r="A129" s="202" t="s">
        <v>70</v>
      </c>
      <c r="B129" s="245" t="s">
        <v>294</v>
      </c>
      <c r="C129" s="204"/>
      <c r="D129" s="204"/>
      <c r="E129" s="103"/>
      <c r="F129" s="17"/>
    </row>
    <row r="130" spans="1:6" s="189" customFormat="1" ht="18.75">
      <c r="A130" s="202" t="s">
        <v>210</v>
      </c>
      <c r="B130" s="245" t="s">
        <v>295</v>
      </c>
      <c r="C130" s="204"/>
      <c r="D130" s="204"/>
      <c r="E130" s="103"/>
      <c r="F130" s="17"/>
    </row>
    <row r="131" spans="1:6" s="189" customFormat="1" ht="19.5" thickBot="1">
      <c r="A131" s="238" t="s">
        <v>211</v>
      </c>
      <c r="B131" s="246" t="s">
        <v>296</v>
      </c>
      <c r="C131" s="204"/>
      <c r="D131" s="204"/>
      <c r="E131" s="103"/>
      <c r="F131" s="17"/>
    </row>
    <row r="132" spans="1:6" s="189" customFormat="1" ht="19.5" thickBot="1">
      <c r="A132" s="210" t="s">
        <v>16</v>
      </c>
      <c r="B132" s="213" t="s">
        <v>297</v>
      </c>
      <c r="C132" s="201">
        <f>SUM(C133:C136)</f>
        <v>0</v>
      </c>
      <c r="D132" s="201">
        <f>SUM(D133:D136)</f>
        <v>0</v>
      </c>
      <c r="E132" s="102">
        <f>SUM(E133:E136)</f>
        <v>0</v>
      </c>
      <c r="F132" s="17"/>
    </row>
    <row r="133" spans="1:6" s="189" customFormat="1" ht="18.75">
      <c r="A133" s="202" t="s">
        <v>71</v>
      </c>
      <c r="B133" s="245" t="s">
        <v>298</v>
      </c>
      <c r="C133" s="204"/>
      <c r="D133" s="204"/>
      <c r="E133" s="103"/>
      <c r="F133" s="17"/>
    </row>
    <row r="134" spans="1:6" s="189" customFormat="1" ht="18.75">
      <c r="A134" s="202" t="s">
        <v>72</v>
      </c>
      <c r="B134" s="245" t="s">
        <v>307</v>
      </c>
      <c r="C134" s="204"/>
      <c r="D134" s="204"/>
      <c r="E134" s="103"/>
      <c r="F134" s="17"/>
    </row>
    <row r="135" spans="1:6" s="189" customFormat="1" ht="18.75">
      <c r="A135" s="202" t="s">
        <v>220</v>
      </c>
      <c r="B135" s="245" t="s">
        <v>299</v>
      </c>
      <c r="C135" s="204"/>
      <c r="D135" s="204"/>
      <c r="E135" s="103"/>
      <c r="F135" s="17"/>
    </row>
    <row r="136" spans="1:6" s="189" customFormat="1" ht="19.5" thickBot="1">
      <c r="A136" s="238" t="s">
        <v>221</v>
      </c>
      <c r="B136" s="246" t="s">
        <v>349</v>
      </c>
      <c r="C136" s="204"/>
      <c r="D136" s="204"/>
      <c r="E136" s="103"/>
      <c r="F136" s="17"/>
    </row>
    <row r="137" spans="1:6" s="189" customFormat="1" ht="19.5" thickBot="1">
      <c r="A137" s="210" t="s">
        <v>17</v>
      </c>
      <c r="B137" s="213" t="s">
        <v>300</v>
      </c>
      <c r="C137" s="270"/>
      <c r="D137" s="270"/>
      <c r="E137" s="130"/>
      <c r="F137" s="17"/>
    </row>
    <row r="138" spans="1:6" s="189" customFormat="1" ht="18.75">
      <c r="A138" s="202" t="s">
        <v>136</v>
      </c>
      <c r="B138" s="245" t="s">
        <v>301</v>
      </c>
      <c r="C138" s="204"/>
      <c r="D138" s="204"/>
      <c r="E138" s="103"/>
      <c r="F138" s="17"/>
    </row>
    <row r="139" spans="1:6" s="189" customFormat="1" ht="18.75">
      <c r="A139" s="202" t="s">
        <v>137</v>
      </c>
      <c r="B139" s="245" t="s">
        <v>302</v>
      </c>
      <c r="C139" s="204"/>
      <c r="D139" s="204"/>
      <c r="E139" s="103"/>
      <c r="F139" s="17"/>
    </row>
    <row r="140" spans="1:6" s="189" customFormat="1" ht="18.75">
      <c r="A140" s="202" t="s">
        <v>165</v>
      </c>
      <c r="B140" s="245" t="s">
        <v>303</v>
      </c>
      <c r="C140" s="204"/>
      <c r="D140" s="204"/>
      <c r="E140" s="103"/>
      <c r="F140" s="17"/>
    </row>
    <row r="141" spans="1:6" s="189" customFormat="1" ht="19.5" thickBot="1">
      <c r="A141" s="202" t="s">
        <v>223</v>
      </c>
      <c r="B141" s="245" t="s">
        <v>304</v>
      </c>
      <c r="C141" s="204"/>
      <c r="D141" s="204"/>
      <c r="E141" s="103"/>
      <c r="F141" s="17"/>
    </row>
    <row r="142" spans="1:6" s="189" customFormat="1" ht="19.5" thickBot="1">
      <c r="A142" s="210" t="s">
        <v>18</v>
      </c>
      <c r="B142" s="213" t="s">
        <v>305</v>
      </c>
      <c r="C142" s="250">
        <f>+C123+C127+C132+C137</f>
        <v>0</v>
      </c>
      <c r="D142" s="250">
        <f>+D123+D127+D132+D137</f>
        <v>0</v>
      </c>
      <c r="E142" s="131">
        <f>+E123+E127+E132+E137</f>
        <v>0</v>
      </c>
      <c r="F142" s="17"/>
    </row>
    <row r="143" spans="1:6" s="189" customFormat="1" ht="19.5" thickBot="1">
      <c r="A143" s="251" t="s">
        <v>19</v>
      </c>
      <c r="B143" s="252" t="s">
        <v>306</v>
      </c>
      <c r="C143" s="250">
        <f>+C122+C142</f>
        <v>2500000</v>
      </c>
      <c r="D143" s="250">
        <f>+D122+D142</f>
        <v>2760000</v>
      </c>
      <c r="E143" s="131">
        <f>+E122+E142</f>
        <v>2760000</v>
      </c>
      <c r="F143" s="17"/>
    </row>
    <row r="144" spans="1:6" s="189" customFormat="1" ht="19.5" thickBot="1">
      <c r="A144" s="267"/>
      <c r="B144" s="254"/>
      <c r="C144" s="255"/>
      <c r="D144" s="255"/>
      <c r="E144" s="121"/>
      <c r="F144" s="17"/>
    </row>
    <row r="145" spans="1:6" s="189" customFormat="1" ht="19.5" thickBot="1">
      <c r="A145" s="256" t="s">
        <v>367</v>
      </c>
      <c r="B145" s="268"/>
      <c r="C145" s="269"/>
      <c r="D145" s="269"/>
      <c r="E145" s="137"/>
      <c r="F145" s="24"/>
    </row>
    <row r="146" spans="1:6" s="198" customFormat="1" ht="19.5" thickBot="1">
      <c r="A146" s="256" t="s">
        <v>157</v>
      </c>
      <c r="B146" s="268"/>
      <c r="C146" s="269"/>
      <c r="D146" s="269"/>
      <c r="E146" s="137"/>
      <c r="F146" s="22"/>
    </row>
    <row r="147" spans="3:6" s="189" customFormat="1" ht="18.75">
      <c r="C147" s="260"/>
      <c r="D147" s="260"/>
      <c r="E147" s="25"/>
      <c r="F147" s="17"/>
    </row>
  </sheetData>
  <sheetProtection/>
  <mergeCells count="4">
    <mergeCell ref="A1:D1"/>
    <mergeCell ref="B2:C2"/>
    <mergeCell ref="A3:C3"/>
    <mergeCell ref="A4:B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5" r:id="rId1"/>
  <headerFooter alignWithMargins="0">
    <oddHeader>&amp;R&amp;"Times New Roman CE,Félkövér dőlt"&amp;11 9.1.2 melléklet  a 4/2020. (VII.10.)  önkormányzati rendelethez</oddHeader>
  </headerFooter>
  <rowBreaks count="1" manualBreakCount="1">
    <brk id="87" max="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Layout" workbookViewId="0" topLeftCell="A1">
      <selection activeCell="F6" sqref="F6"/>
    </sheetView>
  </sheetViews>
  <sheetFormatPr defaultColWidth="9.00390625" defaultRowHeight="12.75"/>
  <cols>
    <col min="1" max="1" width="7.625" style="11" customWidth="1"/>
    <col min="2" max="2" width="46.875" style="11" customWidth="1"/>
    <col min="3" max="3" width="21.625" style="12" customWidth="1"/>
    <col min="4" max="4" width="17.50390625" style="12" customWidth="1"/>
    <col min="5" max="5" width="19.625" style="12" customWidth="1"/>
    <col min="6" max="6" width="11.875" style="13" customWidth="1"/>
    <col min="7" max="16384" width="9.375" style="13" customWidth="1"/>
  </cols>
  <sheetData>
    <row r="1" spans="1:7" s="17" customFormat="1" ht="18.75">
      <c r="A1" s="1013" t="s">
        <v>405</v>
      </c>
      <c r="B1" s="1013"/>
      <c r="C1" s="1013"/>
      <c r="D1" s="1013"/>
      <c r="E1" s="1013"/>
      <c r="F1" s="759"/>
      <c r="G1" s="759"/>
    </row>
    <row r="2" spans="1:3" s="17" customFormat="1" ht="18.75">
      <c r="A2" s="146"/>
      <c r="B2" s="1011" t="s">
        <v>384</v>
      </c>
      <c r="C2" s="1011"/>
    </row>
    <row r="3" spans="1:3" s="17" customFormat="1" ht="18.75">
      <c r="A3" s="874" t="s">
        <v>7</v>
      </c>
      <c r="B3" s="874"/>
      <c r="C3" s="874"/>
    </row>
    <row r="4" spans="1:5" s="17" customFormat="1" ht="20.25" thickBot="1">
      <c r="A4" s="1012">
        <v>43830</v>
      </c>
      <c r="B4" s="1012"/>
      <c r="C4" s="18"/>
      <c r="D4" s="18"/>
      <c r="E4" s="18" t="s">
        <v>369</v>
      </c>
    </row>
    <row r="5" spans="1:6" s="17" customFormat="1" ht="32.25" thickBot="1">
      <c r="A5" s="181" t="s">
        <v>54</v>
      </c>
      <c r="B5" s="182" t="s">
        <v>9</v>
      </c>
      <c r="C5" s="183" t="s">
        <v>344</v>
      </c>
      <c r="D5" s="183" t="s">
        <v>420</v>
      </c>
      <c r="E5" s="760" t="s">
        <v>837</v>
      </c>
      <c r="F5" s="767" t="s">
        <v>838</v>
      </c>
    </row>
    <row r="6" spans="1:6" s="22" customFormat="1" ht="19.5" thickBot="1">
      <c r="A6" s="177">
        <v>1</v>
      </c>
      <c r="B6" s="178">
        <v>2</v>
      </c>
      <c r="C6" s="179">
        <v>3</v>
      </c>
      <c r="D6" s="179">
        <v>4</v>
      </c>
      <c r="E6" s="761">
        <v>5</v>
      </c>
      <c r="F6" s="768">
        <v>6</v>
      </c>
    </row>
    <row r="7" spans="1:6" s="22" customFormat="1" ht="26.25" thickBot="1">
      <c r="A7" s="101" t="s">
        <v>10</v>
      </c>
      <c r="B7" s="150" t="s">
        <v>185</v>
      </c>
      <c r="C7" s="102">
        <f>SUM(C8:C11)</f>
        <v>0</v>
      </c>
      <c r="D7" s="102">
        <f>SUM(D8:D11)</f>
        <v>0</v>
      </c>
      <c r="E7" s="762">
        <f>SUM(E8:E11)</f>
        <v>0</v>
      </c>
      <c r="F7" s="768"/>
    </row>
    <row r="8" spans="1:6" s="22" customFormat="1" ht="27">
      <c r="A8" s="108" t="s">
        <v>73</v>
      </c>
      <c r="B8" s="145" t="s">
        <v>350</v>
      </c>
      <c r="C8" s="103"/>
      <c r="D8" s="103"/>
      <c r="E8" s="763"/>
      <c r="F8" s="768"/>
    </row>
    <row r="9" spans="1:6" s="22" customFormat="1" ht="27">
      <c r="A9" s="109" t="s">
        <v>74</v>
      </c>
      <c r="B9" s="138" t="s">
        <v>351</v>
      </c>
      <c r="C9" s="103"/>
      <c r="D9" s="103"/>
      <c r="E9" s="763"/>
      <c r="F9" s="768"/>
    </row>
    <row r="10" spans="1:6" s="22" customFormat="1" ht="27">
      <c r="A10" s="109" t="s">
        <v>75</v>
      </c>
      <c r="B10" s="138" t="s">
        <v>352</v>
      </c>
      <c r="C10" s="103"/>
      <c r="D10" s="103"/>
      <c r="E10" s="763"/>
      <c r="F10" s="768"/>
    </row>
    <row r="11" spans="1:6" s="22" customFormat="1" ht="27">
      <c r="A11" s="109" t="s">
        <v>346</v>
      </c>
      <c r="B11" s="138" t="s">
        <v>353</v>
      </c>
      <c r="C11" s="103"/>
      <c r="D11" s="103"/>
      <c r="E11" s="763"/>
      <c r="F11" s="768"/>
    </row>
    <row r="12" spans="1:6" s="22" customFormat="1" ht="25.5">
      <c r="A12" s="109" t="s">
        <v>84</v>
      </c>
      <c r="B12" s="151" t="s">
        <v>355</v>
      </c>
      <c r="C12" s="105"/>
      <c r="D12" s="105"/>
      <c r="E12" s="764"/>
      <c r="F12" s="768"/>
    </row>
    <row r="13" spans="1:6" s="22" customFormat="1" ht="19.5" thickBot="1">
      <c r="A13" s="110" t="s">
        <v>347</v>
      </c>
      <c r="B13" s="138" t="s">
        <v>354</v>
      </c>
      <c r="C13" s="106"/>
      <c r="D13" s="106"/>
      <c r="E13" s="765"/>
      <c r="F13" s="768"/>
    </row>
    <row r="14" spans="1:6" s="22" customFormat="1" ht="26.25" thickBot="1">
      <c r="A14" s="107" t="s">
        <v>11</v>
      </c>
      <c r="B14" s="152" t="s">
        <v>391</v>
      </c>
      <c r="C14" s="102">
        <f>+C15+C16+C17+C18+C19</f>
        <v>0</v>
      </c>
      <c r="D14" s="102">
        <f>+D15+D16+D17+D18+D19</f>
        <v>0</v>
      </c>
      <c r="E14" s="762">
        <f>+E15+E16+E17+E18+E19</f>
        <v>0</v>
      </c>
      <c r="F14" s="768"/>
    </row>
    <row r="15" spans="1:6" s="22" customFormat="1" ht="18.75">
      <c r="A15" s="108" t="s">
        <v>79</v>
      </c>
      <c r="B15" s="145" t="s">
        <v>186</v>
      </c>
      <c r="C15" s="103"/>
      <c r="D15" s="103"/>
      <c r="E15" s="763"/>
      <c r="F15" s="768"/>
    </row>
    <row r="16" spans="1:6" s="22" customFormat="1" ht="27">
      <c r="A16" s="109" t="s">
        <v>80</v>
      </c>
      <c r="B16" s="138" t="s">
        <v>187</v>
      </c>
      <c r="C16" s="103"/>
      <c r="D16" s="103"/>
      <c r="E16" s="763"/>
      <c r="F16" s="768"/>
    </row>
    <row r="17" spans="1:6" s="22" customFormat="1" ht="27">
      <c r="A17" s="109" t="s">
        <v>81</v>
      </c>
      <c r="B17" s="138" t="s">
        <v>334</v>
      </c>
      <c r="C17" s="103"/>
      <c r="D17" s="103"/>
      <c r="E17" s="763"/>
      <c r="F17" s="768"/>
    </row>
    <row r="18" spans="1:6" s="22" customFormat="1" ht="27">
      <c r="A18" s="109" t="s">
        <v>82</v>
      </c>
      <c r="B18" s="138" t="s">
        <v>335</v>
      </c>
      <c r="C18" s="103"/>
      <c r="D18" s="103"/>
      <c r="E18" s="763"/>
      <c r="F18" s="768"/>
    </row>
    <row r="19" spans="1:6" s="22" customFormat="1" ht="25.5">
      <c r="A19" s="109" t="s">
        <v>83</v>
      </c>
      <c r="B19" s="100" t="s">
        <v>356</v>
      </c>
      <c r="C19" s="103"/>
      <c r="D19" s="103"/>
      <c r="E19" s="763"/>
      <c r="F19" s="768"/>
    </row>
    <row r="20" spans="1:6" s="22" customFormat="1" ht="19.5" thickBot="1">
      <c r="A20" s="110" t="s">
        <v>89</v>
      </c>
      <c r="B20" s="153" t="s">
        <v>188</v>
      </c>
      <c r="C20" s="103"/>
      <c r="D20" s="103"/>
      <c r="E20" s="763"/>
      <c r="F20" s="768"/>
    </row>
    <row r="21" spans="1:6" s="22" customFormat="1" ht="26.25" thickBot="1">
      <c r="A21" s="107" t="s">
        <v>12</v>
      </c>
      <c r="B21" s="154" t="s">
        <v>392</v>
      </c>
      <c r="C21" s="102">
        <f>+C22+C23+C24+C25+C26</f>
        <v>0</v>
      </c>
      <c r="D21" s="102">
        <f>+D22+D23+D24+D25+D26</f>
        <v>0</v>
      </c>
      <c r="E21" s="762">
        <f>+E22+E23+E24+E25+E26</f>
        <v>0</v>
      </c>
      <c r="F21" s="768"/>
    </row>
    <row r="22" spans="1:6" s="22" customFormat="1" ht="27">
      <c r="A22" s="108" t="s">
        <v>62</v>
      </c>
      <c r="B22" s="145" t="s">
        <v>348</v>
      </c>
      <c r="C22" s="103"/>
      <c r="D22" s="103"/>
      <c r="E22" s="763"/>
      <c r="F22" s="768"/>
    </row>
    <row r="23" spans="1:6" s="22" customFormat="1" ht="27">
      <c r="A23" s="109" t="s">
        <v>63</v>
      </c>
      <c r="B23" s="138" t="s">
        <v>189</v>
      </c>
      <c r="C23" s="103"/>
      <c r="D23" s="103"/>
      <c r="E23" s="763"/>
      <c r="F23" s="768"/>
    </row>
    <row r="24" spans="1:6" s="22" customFormat="1" ht="27">
      <c r="A24" s="109" t="s">
        <v>64</v>
      </c>
      <c r="B24" s="138" t="s">
        <v>336</v>
      </c>
      <c r="C24" s="103"/>
      <c r="D24" s="103"/>
      <c r="E24" s="763"/>
      <c r="F24" s="768"/>
    </row>
    <row r="25" spans="1:6" s="22" customFormat="1" ht="27">
      <c r="A25" s="109" t="s">
        <v>65</v>
      </c>
      <c r="B25" s="138" t="s">
        <v>337</v>
      </c>
      <c r="C25" s="103"/>
      <c r="D25" s="103"/>
      <c r="E25" s="763"/>
      <c r="F25" s="768"/>
    </row>
    <row r="26" spans="1:6" s="22" customFormat="1" ht="27">
      <c r="A26" s="109" t="s">
        <v>126</v>
      </c>
      <c r="B26" s="138" t="s">
        <v>190</v>
      </c>
      <c r="C26" s="103"/>
      <c r="D26" s="103"/>
      <c r="E26" s="763"/>
      <c r="F26" s="768"/>
    </row>
    <row r="27" spans="1:6" s="22" customFormat="1" ht="19.5" thickBot="1">
      <c r="A27" s="110" t="s">
        <v>127</v>
      </c>
      <c r="B27" s="153" t="s">
        <v>191</v>
      </c>
      <c r="C27" s="103"/>
      <c r="D27" s="103"/>
      <c r="E27" s="763"/>
      <c r="F27" s="768"/>
    </row>
    <row r="28" spans="1:6" s="22" customFormat="1" ht="26.25" thickBot="1">
      <c r="A28" s="107" t="s">
        <v>128</v>
      </c>
      <c r="B28" s="154" t="s">
        <v>192</v>
      </c>
      <c r="C28" s="102">
        <f>+C29+C32+C33+C34</f>
        <v>0</v>
      </c>
      <c r="D28" s="102">
        <f>+D29+D32+D33+D34</f>
        <v>0</v>
      </c>
      <c r="E28" s="762">
        <f>+E29+E32+E33+E34</f>
        <v>0</v>
      </c>
      <c r="F28" s="768"/>
    </row>
    <row r="29" spans="1:6" s="22" customFormat="1" ht="18.75">
      <c r="A29" s="108" t="s">
        <v>193</v>
      </c>
      <c r="B29" s="145" t="s">
        <v>199</v>
      </c>
      <c r="C29" s="112">
        <f>+C30+C31</f>
        <v>0</v>
      </c>
      <c r="D29" s="112">
        <f>+D30+D31</f>
        <v>0</v>
      </c>
      <c r="E29" s="766">
        <f>+E30+E31</f>
        <v>0</v>
      </c>
      <c r="F29" s="768"/>
    </row>
    <row r="30" spans="1:6" s="22" customFormat="1" ht="18.75">
      <c r="A30" s="109" t="s">
        <v>194</v>
      </c>
      <c r="B30" s="138" t="s">
        <v>358</v>
      </c>
      <c r="C30" s="103"/>
      <c r="D30" s="103"/>
      <c r="E30" s="763"/>
      <c r="F30" s="768"/>
    </row>
    <row r="31" spans="1:6" s="22" customFormat="1" ht="18.75">
      <c r="A31" s="109" t="s">
        <v>195</v>
      </c>
      <c r="B31" s="138" t="s">
        <v>359</v>
      </c>
      <c r="C31" s="103"/>
      <c r="D31" s="103"/>
      <c r="E31" s="763"/>
      <c r="F31" s="768"/>
    </row>
    <row r="32" spans="1:6" s="22" customFormat="1" ht="18.75">
      <c r="A32" s="109" t="s">
        <v>196</v>
      </c>
      <c r="B32" s="138" t="s">
        <v>360</v>
      </c>
      <c r="C32" s="103"/>
      <c r="D32" s="103"/>
      <c r="E32" s="763"/>
      <c r="F32" s="768"/>
    </row>
    <row r="33" spans="1:6" s="22" customFormat="1" ht="18.75">
      <c r="A33" s="109" t="s">
        <v>197</v>
      </c>
      <c r="B33" s="138" t="s">
        <v>200</v>
      </c>
      <c r="C33" s="103"/>
      <c r="D33" s="103"/>
      <c r="E33" s="763"/>
      <c r="F33" s="768"/>
    </row>
    <row r="34" spans="1:6" s="22" customFormat="1" ht="19.5" thickBot="1">
      <c r="A34" s="110" t="s">
        <v>198</v>
      </c>
      <c r="B34" s="153" t="s">
        <v>201</v>
      </c>
      <c r="C34" s="103"/>
      <c r="D34" s="103"/>
      <c r="E34" s="763"/>
      <c r="F34" s="768"/>
    </row>
    <row r="35" spans="1:6" s="22" customFormat="1" ht="19.5" thickBot="1">
      <c r="A35" s="107" t="s">
        <v>14</v>
      </c>
      <c r="B35" s="154" t="s">
        <v>202</v>
      </c>
      <c r="C35" s="102">
        <f>SUM(C36:C45)</f>
        <v>0</v>
      </c>
      <c r="D35" s="102">
        <f>SUM(D36:D45)</f>
        <v>0</v>
      </c>
      <c r="E35" s="762">
        <f>SUM(E36:E45)</f>
        <v>0</v>
      </c>
      <c r="F35" s="768"/>
    </row>
    <row r="36" spans="1:6" s="22" customFormat="1" ht="18.75">
      <c r="A36" s="108" t="s">
        <v>66</v>
      </c>
      <c r="B36" s="145" t="s">
        <v>205</v>
      </c>
      <c r="C36" s="103"/>
      <c r="D36" s="103"/>
      <c r="E36" s="763"/>
      <c r="F36" s="768"/>
    </row>
    <row r="37" spans="1:6" s="22" customFormat="1" ht="18.75">
      <c r="A37" s="109" t="s">
        <v>67</v>
      </c>
      <c r="B37" s="138" t="s">
        <v>361</v>
      </c>
      <c r="C37" s="103"/>
      <c r="D37" s="103"/>
      <c r="E37" s="763"/>
      <c r="F37" s="768"/>
    </row>
    <row r="38" spans="1:6" s="22" customFormat="1" ht="18.75">
      <c r="A38" s="109" t="s">
        <v>68</v>
      </c>
      <c r="B38" s="138" t="s">
        <v>362</v>
      </c>
      <c r="C38" s="103"/>
      <c r="D38" s="103"/>
      <c r="E38" s="763"/>
      <c r="F38" s="768"/>
    </row>
    <row r="39" spans="1:6" s="22" customFormat="1" ht="18.75">
      <c r="A39" s="109" t="s">
        <v>130</v>
      </c>
      <c r="B39" s="138" t="s">
        <v>363</v>
      </c>
      <c r="C39" s="103"/>
      <c r="D39" s="103"/>
      <c r="E39" s="763"/>
      <c r="F39" s="768"/>
    </row>
    <row r="40" spans="1:6" s="22" customFormat="1" ht="18.75">
      <c r="A40" s="109" t="s">
        <v>131</v>
      </c>
      <c r="B40" s="138" t="s">
        <v>364</v>
      </c>
      <c r="C40" s="103"/>
      <c r="D40" s="103"/>
      <c r="E40" s="763"/>
      <c r="F40" s="768"/>
    </row>
    <row r="41" spans="1:6" s="22" customFormat="1" ht="18.75">
      <c r="A41" s="109" t="s">
        <v>132</v>
      </c>
      <c r="B41" s="138" t="s">
        <v>365</v>
      </c>
      <c r="C41" s="103"/>
      <c r="D41" s="103"/>
      <c r="E41" s="763"/>
      <c r="F41" s="768"/>
    </row>
    <row r="42" spans="1:6" s="22" customFormat="1" ht="18.75">
      <c r="A42" s="109" t="s">
        <v>133</v>
      </c>
      <c r="B42" s="138" t="s">
        <v>206</v>
      </c>
      <c r="C42" s="103"/>
      <c r="D42" s="103"/>
      <c r="E42" s="763"/>
      <c r="F42" s="768"/>
    </row>
    <row r="43" spans="1:6" s="22" customFormat="1" ht="18.75">
      <c r="A43" s="109" t="s">
        <v>134</v>
      </c>
      <c r="B43" s="138" t="s">
        <v>207</v>
      </c>
      <c r="C43" s="103"/>
      <c r="D43" s="103"/>
      <c r="E43" s="763"/>
      <c r="F43" s="768"/>
    </row>
    <row r="44" spans="1:6" s="22" customFormat="1" ht="18.75">
      <c r="A44" s="109" t="s">
        <v>203</v>
      </c>
      <c r="B44" s="138" t="s">
        <v>208</v>
      </c>
      <c r="C44" s="103"/>
      <c r="D44" s="103"/>
      <c r="E44" s="763"/>
      <c r="F44" s="768"/>
    </row>
    <row r="45" spans="1:6" s="22" customFormat="1" ht="19.5" thickBot="1">
      <c r="A45" s="110" t="s">
        <v>204</v>
      </c>
      <c r="B45" s="153" t="s">
        <v>366</v>
      </c>
      <c r="C45" s="103"/>
      <c r="D45" s="103"/>
      <c r="E45" s="763"/>
      <c r="F45" s="768"/>
    </row>
    <row r="46" spans="1:6" s="22" customFormat="1" ht="19.5" thickBot="1">
      <c r="A46" s="107" t="s">
        <v>15</v>
      </c>
      <c r="B46" s="154" t="s">
        <v>209</v>
      </c>
      <c r="C46" s="102">
        <f>SUM(C47:C51)</f>
        <v>0</v>
      </c>
      <c r="D46" s="102">
        <f>SUM(D47:D51)</f>
        <v>0</v>
      </c>
      <c r="E46" s="762">
        <f>SUM(E47:E51)</f>
        <v>0</v>
      </c>
      <c r="F46" s="768"/>
    </row>
    <row r="47" spans="1:6" s="22" customFormat="1" ht="18.75">
      <c r="A47" s="108" t="s">
        <v>69</v>
      </c>
      <c r="B47" s="145" t="s">
        <v>213</v>
      </c>
      <c r="C47" s="103"/>
      <c r="D47" s="103"/>
      <c r="E47" s="763"/>
      <c r="F47" s="768"/>
    </row>
    <row r="48" spans="1:6" s="22" customFormat="1" ht="18.75">
      <c r="A48" s="109" t="s">
        <v>70</v>
      </c>
      <c r="B48" s="138" t="s">
        <v>214</v>
      </c>
      <c r="C48" s="103"/>
      <c r="D48" s="103"/>
      <c r="E48" s="763"/>
      <c r="F48" s="768"/>
    </row>
    <row r="49" spans="1:6" s="22" customFormat="1" ht="18.75">
      <c r="A49" s="109" t="s">
        <v>210</v>
      </c>
      <c r="B49" s="138" t="s">
        <v>215</v>
      </c>
      <c r="C49" s="103"/>
      <c r="D49" s="103"/>
      <c r="E49" s="763"/>
      <c r="F49" s="768"/>
    </row>
    <row r="50" spans="1:6" s="22" customFormat="1" ht="18.75">
      <c r="A50" s="109" t="s">
        <v>211</v>
      </c>
      <c r="B50" s="138" t="s">
        <v>216</v>
      </c>
      <c r="C50" s="103"/>
      <c r="D50" s="103"/>
      <c r="E50" s="763"/>
      <c r="F50" s="768"/>
    </row>
    <row r="51" spans="1:6" s="22" customFormat="1" ht="27.75" thickBot="1">
      <c r="A51" s="110" t="s">
        <v>212</v>
      </c>
      <c r="B51" s="153" t="s">
        <v>217</v>
      </c>
      <c r="C51" s="103"/>
      <c r="D51" s="103"/>
      <c r="E51" s="763"/>
      <c r="F51" s="768"/>
    </row>
    <row r="52" spans="1:6" s="22" customFormat="1" ht="26.25" thickBot="1">
      <c r="A52" s="107" t="s">
        <v>135</v>
      </c>
      <c r="B52" s="154" t="s">
        <v>357</v>
      </c>
      <c r="C52" s="102">
        <f>SUM(C53:C55)</f>
        <v>0</v>
      </c>
      <c r="D52" s="102">
        <f>SUM(D53:D55)</f>
        <v>0</v>
      </c>
      <c r="E52" s="762">
        <f>SUM(E53:E55)</f>
        <v>0</v>
      </c>
      <c r="F52" s="768"/>
    </row>
    <row r="53" spans="1:6" s="22" customFormat="1" ht="27">
      <c r="A53" s="108" t="s">
        <v>71</v>
      </c>
      <c r="B53" s="145" t="s">
        <v>340</v>
      </c>
      <c r="C53" s="103"/>
      <c r="D53" s="103"/>
      <c r="E53" s="763"/>
      <c r="F53" s="768"/>
    </row>
    <row r="54" spans="1:6" s="22" customFormat="1" ht="27">
      <c r="A54" s="109" t="s">
        <v>72</v>
      </c>
      <c r="B54" s="138" t="s">
        <v>341</v>
      </c>
      <c r="C54" s="103"/>
      <c r="D54" s="103"/>
      <c r="E54" s="763"/>
      <c r="F54" s="768"/>
    </row>
    <row r="55" spans="1:6" s="22" customFormat="1" ht="18.75">
      <c r="A55" s="109" t="s">
        <v>220</v>
      </c>
      <c r="B55" s="138" t="s">
        <v>218</v>
      </c>
      <c r="C55" s="103"/>
      <c r="D55" s="103"/>
      <c r="E55" s="763"/>
      <c r="F55" s="768"/>
    </row>
    <row r="56" spans="1:6" s="22" customFormat="1" ht="19.5" thickBot="1">
      <c r="A56" s="110" t="s">
        <v>221</v>
      </c>
      <c r="B56" s="153" t="s">
        <v>219</v>
      </c>
      <c r="C56" s="103"/>
      <c r="D56" s="103"/>
      <c r="E56" s="763"/>
      <c r="F56" s="768"/>
    </row>
    <row r="57" spans="1:6" s="22" customFormat="1" ht="26.25" thickBot="1">
      <c r="A57" s="107" t="s">
        <v>17</v>
      </c>
      <c r="B57" s="152" t="s">
        <v>222</v>
      </c>
      <c r="C57" s="102">
        <f>SUM(C58:C60)</f>
        <v>0</v>
      </c>
      <c r="D57" s="102">
        <f>SUM(D58:D60)</f>
        <v>0</v>
      </c>
      <c r="E57" s="762">
        <f>SUM(E58:E60)</f>
        <v>0</v>
      </c>
      <c r="F57" s="768"/>
    </row>
    <row r="58" spans="1:6" s="22" customFormat="1" ht="27">
      <c r="A58" s="108" t="s">
        <v>136</v>
      </c>
      <c r="B58" s="145" t="s">
        <v>342</v>
      </c>
      <c r="C58" s="103"/>
      <c r="D58" s="103"/>
      <c r="E58" s="763"/>
      <c r="F58" s="768"/>
    </row>
    <row r="59" spans="1:6" s="22" customFormat="1" ht="27">
      <c r="A59" s="109" t="s">
        <v>137</v>
      </c>
      <c r="B59" s="138" t="s">
        <v>343</v>
      </c>
      <c r="C59" s="103"/>
      <c r="D59" s="103"/>
      <c r="E59" s="763"/>
      <c r="F59" s="768"/>
    </row>
    <row r="60" spans="1:6" s="22" customFormat="1" ht="18.75">
      <c r="A60" s="109" t="s">
        <v>165</v>
      </c>
      <c r="B60" s="138" t="s">
        <v>224</v>
      </c>
      <c r="C60" s="103"/>
      <c r="D60" s="103"/>
      <c r="E60" s="763"/>
      <c r="F60" s="768"/>
    </row>
    <row r="61" spans="1:6" s="22" customFormat="1" ht="19.5" thickBot="1">
      <c r="A61" s="110" t="s">
        <v>223</v>
      </c>
      <c r="B61" s="153" t="s">
        <v>225</v>
      </c>
      <c r="C61" s="103"/>
      <c r="D61" s="103"/>
      <c r="E61" s="763"/>
      <c r="F61" s="768"/>
    </row>
    <row r="62" spans="1:6" s="22" customFormat="1" ht="26.25" thickBot="1">
      <c r="A62" s="107" t="s">
        <v>18</v>
      </c>
      <c r="B62" s="154" t="s">
        <v>226</v>
      </c>
      <c r="C62" s="102">
        <f>+C7+C14+C21+C28+C35+C46+C52+C57</f>
        <v>0</v>
      </c>
      <c r="D62" s="102">
        <f>+D7+D14+D21+D28+D35+D46+D52+D57</f>
        <v>0</v>
      </c>
      <c r="E62" s="762">
        <f>+E7+E14+E21+E28+E35+E46+E52+E57</f>
        <v>0</v>
      </c>
      <c r="F62" s="768"/>
    </row>
    <row r="63" spans="1:6" s="22" customFormat="1" ht="26.25" thickBot="1">
      <c r="A63" s="113" t="s">
        <v>328</v>
      </c>
      <c r="B63" s="152" t="s">
        <v>393</v>
      </c>
      <c r="C63" s="102">
        <f>SUM(C64:C66)</f>
        <v>0</v>
      </c>
      <c r="D63" s="102">
        <f>SUM(D64:D66)</f>
        <v>0</v>
      </c>
      <c r="E63" s="762">
        <f>SUM(E64:E66)</f>
        <v>0</v>
      </c>
      <c r="F63" s="768"/>
    </row>
    <row r="64" spans="1:6" s="22" customFormat="1" ht="18.75">
      <c r="A64" s="108" t="s">
        <v>255</v>
      </c>
      <c r="B64" s="145" t="s">
        <v>227</v>
      </c>
      <c r="C64" s="103"/>
      <c r="D64" s="103"/>
      <c r="E64" s="763"/>
      <c r="F64" s="768"/>
    </row>
    <row r="65" spans="1:6" s="22" customFormat="1" ht="27">
      <c r="A65" s="109" t="s">
        <v>264</v>
      </c>
      <c r="B65" s="138" t="s">
        <v>228</v>
      </c>
      <c r="C65" s="103"/>
      <c r="D65" s="103"/>
      <c r="E65" s="763"/>
      <c r="F65" s="768"/>
    </row>
    <row r="66" spans="1:6" s="22" customFormat="1" ht="19.5" thickBot="1">
      <c r="A66" s="110" t="s">
        <v>265</v>
      </c>
      <c r="B66" s="155" t="s">
        <v>229</v>
      </c>
      <c r="C66" s="103"/>
      <c r="D66" s="103"/>
      <c r="E66" s="763"/>
      <c r="F66" s="768"/>
    </row>
    <row r="67" spans="1:6" s="22" customFormat="1" ht="26.25" thickBot="1">
      <c r="A67" s="113" t="s">
        <v>230</v>
      </c>
      <c r="B67" s="152" t="s">
        <v>231</v>
      </c>
      <c r="C67" s="102">
        <f>SUM(C68:C71)</f>
        <v>0</v>
      </c>
      <c r="D67" s="102">
        <f>SUM(D68:D71)</f>
        <v>0</v>
      </c>
      <c r="E67" s="762">
        <f>SUM(E68:E71)</f>
        <v>0</v>
      </c>
      <c r="F67" s="768"/>
    </row>
    <row r="68" spans="1:6" s="22" customFormat="1" ht="27">
      <c r="A68" s="108" t="s">
        <v>111</v>
      </c>
      <c r="B68" s="145" t="s">
        <v>232</v>
      </c>
      <c r="C68" s="103"/>
      <c r="D68" s="103"/>
      <c r="E68" s="763"/>
      <c r="F68" s="768"/>
    </row>
    <row r="69" spans="1:6" s="22" customFormat="1" ht="27">
      <c r="A69" s="109" t="s">
        <v>112</v>
      </c>
      <c r="B69" s="138" t="s">
        <v>233</v>
      </c>
      <c r="C69" s="103"/>
      <c r="D69" s="103"/>
      <c r="E69" s="763"/>
      <c r="F69" s="768"/>
    </row>
    <row r="70" spans="1:6" s="22" customFormat="1" ht="27">
      <c r="A70" s="109" t="s">
        <v>256</v>
      </c>
      <c r="B70" s="138" t="s">
        <v>234</v>
      </c>
      <c r="C70" s="103"/>
      <c r="D70" s="103"/>
      <c r="E70" s="763"/>
      <c r="F70" s="768"/>
    </row>
    <row r="71" spans="1:6" s="22" customFormat="1" ht="27.75" thickBot="1">
      <c r="A71" s="110" t="s">
        <v>257</v>
      </c>
      <c r="B71" s="153" t="s">
        <v>235</v>
      </c>
      <c r="C71" s="103"/>
      <c r="D71" s="103"/>
      <c r="E71" s="763"/>
      <c r="F71" s="768"/>
    </row>
    <row r="72" spans="1:6" s="22" customFormat="1" ht="19.5" thickBot="1">
      <c r="A72" s="113" t="s">
        <v>236</v>
      </c>
      <c r="B72" s="152" t="s">
        <v>237</v>
      </c>
      <c r="C72" s="102">
        <f>SUM(C73:C74)</f>
        <v>0</v>
      </c>
      <c r="D72" s="102">
        <f>SUM(D73:D74)</f>
        <v>0</v>
      </c>
      <c r="E72" s="762">
        <f>SUM(E73:E74)</f>
        <v>0</v>
      </c>
      <c r="F72" s="768"/>
    </row>
    <row r="73" spans="1:6" s="22" customFormat="1" ht="27">
      <c r="A73" s="108" t="s">
        <v>258</v>
      </c>
      <c r="B73" s="145" t="s">
        <v>238</v>
      </c>
      <c r="C73" s="103">
        <v>0</v>
      </c>
      <c r="D73" s="103">
        <v>0</v>
      </c>
      <c r="E73" s="763">
        <v>0</v>
      </c>
      <c r="F73" s="768"/>
    </row>
    <row r="74" spans="1:6" s="22" customFormat="1" ht="27.75" thickBot="1">
      <c r="A74" s="110" t="s">
        <v>259</v>
      </c>
      <c r="B74" s="145" t="s">
        <v>398</v>
      </c>
      <c r="C74" s="103"/>
      <c r="D74" s="103"/>
      <c r="E74" s="763"/>
      <c r="F74" s="768"/>
    </row>
    <row r="75" spans="1:6" s="22" customFormat="1" ht="26.25" thickBot="1">
      <c r="A75" s="113" t="s">
        <v>239</v>
      </c>
      <c r="B75" s="152" t="s">
        <v>240</v>
      </c>
      <c r="C75" s="102">
        <f>SUM(C76:C78)</f>
        <v>0</v>
      </c>
      <c r="D75" s="102">
        <f>SUM(D76:D78)</f>
        <v>0</v>
      </c>
      <c r="E75" s="762">
        <f>SUM(E76:E78)</f>
        <v>0</v>
      </c>
      <c r="F75" s="768"/>
    </row>
    <row r="76" spans="1:6" s="22" customFormat="1" ht="18.75">
      <c r="A76" s="108" t="s">
        <v>260</v>
      </c>
      <c r="B76" s="145" t="s">
        <v>372</v>
      </c>
      <c r="C76" s="103"/>
      <c r="D76" s="103"/>
      <c r="E76" s="763"/>
      <c r="F76" s="768"/>
    </row>
    <row r="77" spans="1:6" s="22" customFormat="1" ht="27">
      <c r="A77" s="109" t="s">
        <v>261</v>
      </c>
      <c r="B77" s="138" t="s">
        <v>241</v>
      </c>
      <c r="C77" s="103"/>
      <c r="D77" s="103"/>
      <c r="E77" s="763"/>
      <c r="F77" s="768"/>
    </row>
    <row r="78" spans="1:6" s="22" customFormat="1" ht="19.5" thickBot="1">
      <c r="A78" s="110" t="s">
        <v>262</v>
      </c>
      <c r="B78" s="153" t="s">
        <v>390</v>
      </c>
      <c r="C78" s="103"/>
      <c r="D78" s="103"/>
      <c r="E78" s="763"/>
      <c r="F78" s="768"/>
    </row>
    <row r="79" spans="1:6" s="22" customFormat="1" ht="26.25" thickBot="1">
      <c r="A79" s="113" t="s">
        <v>243</v>
      </c>
      <c r="B79" s="152" t="s">
        <v>263</v>
      </c>
      <c r="C79" s="102">
        <f>SUM(C80:C83)</f>
        <v>0</v>
      </c>
      <c r="D79" s="102">
        <f>SUM(D80:D83)</f>
        <v>0</v>
      </c>
      <c r="E79" s="762">
        <f>SUM(E80:E83)</f>
        <v>0</v>
      </c>
      <c r="F79" s="768"/>
    </row>
    <row r="80" spans="1:6" s="22" customFormat="1" ht="30">
      <c r="A80" s="114" t="s">
        <v>244</v>
      </c>
      <c r="B80" s="145" t="s">
        <v>245</v>
      </c>
      <c r="C80" s="103"/>
      <c r="D80" s="103"/>
      <c r="E80" s="763"/>
      <c r="F80" s="768"/>
    </row>
    <row r="81" spans="1:6" s="22" customFormat="1" ht="30">
      <c r="A81" s="115" t="s">
        <v>246</v>
      </c>
      <c r="B81" s="138" t="s">
        <v>247</v>
      </c>
      <c r="C81" s="103"/>
      <c r="D81" s="103"/>
      <c r="E81" s="763"/>
      <c r="F81" s="768"/>
    </row>
    <row r="82" spans="1:6" s="22" customFormat="1" ht="30">
      <c r="A82" s="115" t="s">
        <v>248</v>
      </c>
      <c r="B82" s="138" t="s">
        <v>249</v>
      </c>
      <c r="C82" s="103"/>
      <c r="D82" s="103"/>
      <c r="E82" s="763"/>
      <c r="F82" s="768"/>
    </row>
    <row r="83" spans="1:6" s="22" customFormat="1" ht="30.75" thickBot="1">
      <c r="A83" s="116" t="s">
        <v>250</v>
      </c>
      <c r="B83" s="153" t="s">
        <v>251</v>
      </c>
      <c r="C83" s="103"/>
      <c r="D83" s="103"/>
      <c r="E83" s="763"/>
      <c r="F83" s="768"/>
    </row>
    <row r="84" spans="1:6" s="22" customFormat="1" ht="26.25" thickBot="1">
      <c r="A84" s="113" t="s">
        <v>252</v>
      </c>
      <c r="B84" s="152" t="s">
        <v>389</v>
      </c>
      <c r="C84" s="103"/>
      <c r="D84" s="103"/>
      <c r="E84" s="763"/>
      <c r="F84" s="768"/>
    </row>
    <row r="85" spans="1:6" s="22" customFormat="1" ht="27.75" thickBot="1">
      <c r="A85" s="113" t="s">
        <v>253</v>
      </c>
      <c r="B85" s="156" t="s">
        <v>254</v>
      </c>
      <c r="C85" s="102">
        <f>+C63+C67+C72+C75+C79+C84</f>
        <v>0</v>
      </c>
      <c r="D85" s="102">
        <f>+D63+D67+D72+D75+D79+D84</f>
        <v>0</v>
      </c>
      <c r="E85" s="762">
        <f>+E63+E67+E72+E75+E79+E84</f>
        <v>0</v>
      </c>
      <c r="F85" s="768"/>
    </row>
    <row r="86" spans="1:6" s="22" customFormat="1" ht="19.5" thickBot="1">
      <c r="A86" s="118" t="s">
        <v>266</v>
      </c>
      <c r="B86" s="157" t="s">
        <v>332</v>
      </c>
      <c r="C86" s="102">
        <f>+C62+C85</f>
        <v>0</v>
      </c>
      <c r="D86" s="102">
        <f>+D62+D85</f>
        <v>0</v>
      </c>
      <c r="E86" s="762">
        <f>+E62+E85</f>
        <v>0</v>
      </c>
      <c r="F86" s="768"/>
    </row>
    <row r="87" spans="1:5" s="22" customFormat="1" ht="19.5" thickBot="1">
      <c r="A87" s="119"/>
      <c r="B87" s="158"/>
      <c r="C87" s="120"/>
      <c r="D87" s="120"/>
      <c r="E87" s="120"/>
    </row>
    <row r="88" spans="1:5" s="17" customFormat="1" ht="19.5" thickBot="1">
      <c r="A88" s="147" t="s">
        <v>43</v>
      </c>
      <c r="B88" s="159"/>
      <c r="C88" s="148"/>
      <c r="D88" s="148"/>
      <c r="E88" s="148"/>
    </row>
    <row r="89" spans="1:5" s="23" customFormat="1" ht="19.5" thickBot="1">
      <c r="A89" s="107" t="s">
        <v>10</v>
      </c>
      <c r="B89" s="160" t="s">
        <v>387</v>
      </c>
      <c r="C89" s="149">
        <f>SUM(C90:C94)</f>
        <v>0</v>
      </c>
      <c r="D89" s="149">
        <f>SUM(D90:D94)</f>
        <v>0</v>
      </c>
      <c r="E89" s="149">
        <f>SUM(E90:E94)</f>
        <v>0</v>
      </c>
    </row>
    <row r="90" spans="1:5" s="17" customFormat="1" ht="18.75">
      <c r="A90" s="108" t="s">
        <v>73</v>
      </c>
      <c r="B90" s="161" t="s">
        <v>38</v>
      </c>
      <c r="C90" s="103"/>
      <c r="D90" s="103"/>
      <c r="E90" s="103"/>
    </row>
    <row r="91" spans="1:5" s="22" customFormat="1" ht="25.5">
      <c r="A91" s="109" t="s">
        <v>74</v>
      </c>
      <c r="B91" s="140" t="s">
        <v>138</v>
      </c>
      <c r="C91" s="103"/>
      <c r="D91" s="103"/>
      <c r="E91" s="103"/>
    </row>
    <row r="92" spans="1:5" s="17" customFormat="1" ht="18.75">
      <c r="A92" s="109" t="s">
        <v>75</v>
      </c>
      <c r="B92" s="140" t="s">
        <v>105</v>
      </c>
      <c r="C92" s="103">
        <v>0</v>
      </c>
      <c r="D92" s="103">
        <v>0</v>
      </c>
      <c r="E92" s="103">
        <v>0</v>
      </c>
    </row>
    <row r="93" spans="1:5" s="17" customFormat="1" ht="18.75">
      <c r="A93" s="109" t="s">
        <v>76</v>
      </c>
      <c r="B93" s="162" t="s">
        <v>139</v>
      </c>
      <c r="C93" s="103"/>
      <c r="D93" s="103"/>
      <c r="E93" s="103"/>
    </row>
    <row r="94" spans="1:5" s="17" customFormat="1" ht="18.75">
      <c r="A94" s="109" t="s">
        <v>84</v>
      </c>
      <c r="B94" s="163" t="s">
        <v>140</v>
      </c>
      <c r="C94" s="111">
        <f>SUM(C95:C104)</f>
        <v>0</v>
      </c>
      <c r="D94" s="111">
        <f>SUM(D95:D104)</f>
        <v>0</v>
      </c>
      <c r="E94" s="111">
        <f>SUM(E95:E104)</f>
        <v>0</v>
      </c>
    </row>
    <row r="95" spans="1:5" s="17" customFormat="1" ht="18.75">
      <c r="A95" s="109" t="s">
        <v>77</v>
      </c>
      <c r="B95" s="140" t="s">
        <v>269</v>
      </c>
      <c r="C95" s="103">
        <v>0</v>
      </c>
      <c r="D95" s="103">
        <v>0</v>
      </c>
      <c r="E95" s="103">
        <v>0</v>
      </c>
    </row>
    <row r="96" spans="1:5" s="17" customFormat="1" ht="27">
      <c r="A96" s="109" t="s">
        <v>78</v>
      </c>
      <c r="B96" s="141" t="s">
        <v>270</v>
      </c>
      <c r="C96" s="103">
        <v>0</v>
      </c>
      <c r="D96" s="103">
        <v>0</v>
      </c>
      <c r="E96" s="103">
        <v>0</v>
      </c>
    </row>
    <row r="97" spans="1:5" s="17" customFormat="1" ht="25.5">
      <c r="A97" s="109" t="s">
        <v>85</v>
      </c>
      <c r="B97" s="140" t="s">
        <v>271</v>
      </c>
      <c r="C97" s="103">
        <v>0</v>
      </c>
      <c r="D97" s="103">
        <v>0</v>
      </c>
      <c r="E97" s="103">
        <v>0</v>
      </c>
    </row>
    <row r="98" spans="1:5" s="17" customFormat="1" ht="25.5">
      <c r="A98" s="109" t="s">
        <v>86</v>
      </c>
      <c r="B98" s="140" t="s">
        <v>394</v>
      </c>
      <c r="C98" s="103">
        <v>0</v>
      </c>
      <c r="D98" s="103">
        <v>0</v>
      </c>
      <c r="E98" s="103">
        <v>0</v>
      </c>
    </row>
    <row r="99" spans="1:5" s="17" customFormat="1" ht="27">
      <c r="A99" s="109" t="s">
        <v>87</v>
      </c>
      <c r="B99" s="141" t="s">
        <v>273</v>
      </c>
      <c r="C99" s="103">
        <v>0</v>
      </c>
      <c r="D99" s="103">
        <v>0</v>
      </c>
      <c r="E99" s="103">
        <v>0</v>
      </c>
    </row>
    <row r="100" spans="1:5" s="17" customFormat="1" ht="27">
      <c r="A100" s="109" t="s">
        <v>88</v>
      </c>
      <c r="B100" s="141" t="s">
        <v>274</v>
      </c>
      <c r="C100" s="103">
        <v>0</v>
      </c>
      <c r="D100" s="103">
        <v>0</v>
      </c>
      <c r="E100" s="103">
        <v>0</v>
      </c>
    </row>
    <row r="101" spans="1:5" s="17" customFormat="1" ht="25.5">
      <c r="A101" s="109" t="s">
        <v>90</v>
      </c>
      <c r="B101" s="140" t="s">
        <v>395</v>
      </c>
      <c r="C101" s="103">
        <v>0</v>
      </c>
      <c r="D101" s="103">
        <v>0</v>
      </c>
      <c r="E101" s="103">
        <v>0</v>
      </c>
    </row>
    <row r="102" spans="1:5" s="17" customFormat="1" ht="18.75">
      <c r="A102" s="127" t="s">
        <v>141</v>
      </c>
      <c r="B102" s="142" t="s">
        <v>276</v>
      </c>
      <c r="C102" s="103">
        <v>0</v>
      </c>
      <c r="D102" s="103">
        <v>0</v>
      </c>
      <c r="E102" s="103">
        <v>0</v>
      </c>
    </row>
    <row r="103" spans="1:5" s="17" customFormat="1" ht="18.75">
      <c r="A103" s="109" t="s">
        <v>267</v>
      </c>
      <c r="B103" s="142" t="s">
        <v>277</v>
      </c>
      <c r="C103" s="103">
        <v>0</v>
      </c>
      <c r="D103" s="103">
        <v>0</v>
      </c>
      <c r="E103" s="103">
        <v>0</v>
      </c>
    </row>
    <row r="104" spans="1:5" s="17" customFormat="1" ht="26.25" thickBot="1">
      <c r="A104" s="128" t="s">
        <v>268</v>
      </c>
      <c r="B104" s="143" t="s">
        <v>278</v>
      </c>
      <c r="C104" s="103">
        <v>0</v>
      </c>
      <c r="D104" s="103">
        <v>0</v>
      </c>
      <c r="E104" s="103">
        <v>0</v>
      </c>
    </row>
    <row r="105" spans="1:5" s="17" customFormat="1" ht="26.25" thickBot="1">
      <c r="A105" s="107" t="s">
        <v>11</v>
      </c>
      <c r="B105" s="164" t="s">
        <v>388</v>
      </c>
      <c r="C105" s="102">
        <f>+C106+C108+C110</f>
        <v>0</v>
      </c>
      <c r="D105" s="102">
        <f>+D106+D108+D110</f>
        <v>0</v>
      </c>
      <c r="E105" s="102">
        <f>+E106+E108+E110</f>
        <v>0</v>
      </c>
    </row>
    <row r="106" spans="1:5" s="17" customFormat="1" ht="18.75">
      <c r="A106" s="108" t="s">
        <v>79</v>
      </c>
      <c r="B106" s="140" t="s">
        <v>164</v>
      </c>
      <c r="C106" s="103">
        <v>0</v>
      </c>
      <c r="D106" s="103">
        <v>0</v>
      </c>
      <c r="E106" s="103">
        <v>0</v>
      </c>
    </row>
    <row r="107" spans="1:5" s="17" customFormat="1" ht="25.5">
      <c r="A107" s="108" t="s">
        <v>80</v>
      </c>
      <c r="B107" s="142" t="s">
        <v>282</v>
      </c>
      <c r="C107" s="103">
        <v>0</v>
      </c>
      <c r="D107" s="103">
        <v>0</v>
      </c>
      <c r="E107" s="103">
        <v>0</v>
      </c>
    </row>
    <row r="108" spans="1:5" s="17" customFormat="1" ht="18.75">
      <c r="A108" s="108" t="s">
        <v>81</v>
      </c>
      <c r="B108" s="142" t="s">
        <v>142</v>
      </c>
      <c r="C108" s="103">
        <v>0</v>
      </c>
      <c r="D108" s="103">
        <v>0</v>
      </c>
      <c r="E108" s="103">
        <v>0</v>
      </c>
    </row>
    <row r="109" spans="1:5" s="17" customFormat="1" ht="18.75">
      <c r="A109" s="108" t="s">
        <v>82</v>
      </c>
      <c r="B109" s="142" t="s">
        <v>283</v>
      </c>
      <c r="C109" s="103">
        <v>0</v>
      </c>
      <c r="D109" s="103">
        <v>0</v>
      </c>
      <c r="E109" s="103">
        <v>0</v>
      </c>
    </row>
    <row r="110" spans="1:5" s="17" customFormat="1" ht="18.75">
      <c r="A110" s="108" t="s">
        <v>83</v>
      </c>
      <c r="B110" s="165" t="s">
        <v>166</v>
      </c>
      <c r="C110" s="129">
        <f>SUM(C111:C118)</f>
        <v>0</v>
      </c>
      <c r="D110" s="129">
        <f>SUM(D111:D118)</f>
        <v>0</v>
      </c>
      <c r="E110" s="129">
        <f>SUM(E111:E118)</f>
        <v>0</v>
      </c>
    </row>
    <row r="111" spans="1:5" s="17" customFormat="1" ht="25.5">
      <c r="A111" s="108" t="s">
        <v>89</v>
      </c>
      <c r="B111" s="166" t="s">
        <v>338</v>
      </c>
      <c r="C111" s="103">
        <v>0</v>
      </c>
      <c r="D111" s="103">
        <v>0</v>
      </c>
      <c r="E111" s="103">
        <v>0</v>
      </c>
    </row>
    <row r="112" spans="1:5" s="17" customFormat="1" ht="25.5">
      <c r="A112" s="108" t="s">
        <v>91</v>
      </c>
      <c r="B112" s="144" t="s">
        <v>288</v>
      </c>
      <c r="C112" s="103"/>
      <c r="D112" s="103"/>
      <c r="E112" s="103"/>
    </row>
    <row r="113" spans="1:5" s="17" customFormat="1" ht="25.5">
      <c r="A113" s="108" t="s">
        <v>143</v>
      </c>
      <c r="B113" s="140" t="s">
        <v>272</v>
      </c>
      <c r="C113" s="103"/>
      <c r="D113" s="103"/>
      <c r="E113" s="103"/>
    </row>
    <row r="114" spans="1:5" s="17" customFormat="1" ht="25.5">
      <c r="A114" s="108" t="s">
        <v>144</v>
      </c>
      <c r="B114" s="140" t="s">
        <v>287</v>
      </c>
      <c r="C114" s="103"/>
      <c r="D114" s="103"/>
      <c r="E114" s="103"/>
    </row>
    <row r="115" spans="1:5" s="17" customFormat="1" ht="25.5">
      <c r="A115" s="108" t="s">
        <v>145</v>
      </c>
      <c r="B115" s="140" t="s">
        <v>286</v>
      </c>
      <c r="C115" s="103"/>
      <c r="D115" s="103"/>
      <c r="E115" s="103"/>
    </row>
    <row r="116" spans="1:5" s="17" customFormat="1" ht="25.5">
      <c r="A116" s="108" t="s">
        <v>279</v>
      </c>
      <c r="B116" s="140" t="s">
        <v>275</v>
      </c>
      <c r="C116" s="103"/>
      <c r="D116" s="103"/>
      <c r="E116" s="103"/>
    </row>
    <row r="117" spans="1:5" s="17" customFormat="1" ht="18.75">
      <c r="A117" s="108" t="s">
        <v>280</v>
      </c>
      <c r="B117" s="140" t="s">
        <v>285</v>
      </c>
      <c r="C117" s="103"/>
      <c r="D117" s="103"/>
      <c r="E117" s="103"/>
    </row>
    <row r="118" spans="1:5" s="17" customFormat="1" ht="26.25" thickBot="1">
      <c r="A118" s="127" t="s">
        <v>281</v>
      </c>
      <c r="B118" s="140" t="s">
        <v>284</v>
      </c>
      <c r="C118" s="103"/>
      <c r="D118" s="103"/>
      <c r="E118" s="103"/>
    </row>
    <row r="119" spans="1:5" s="17" customFormat="1" ht="19.5" thickBot="1">
      <c r="A119" s="107" t="s">
        <v>12</v>
      </c>
      <c r="B119" s="154" t="s">
        <v>289</v>
      </c>
      <c r="C119" s="102">
        <f>+C120+C121</f>
        <v>0</v>
      </c>
      <c r="D119" s="102">
        <f>+D120+D121</f>
        <v>0</v>
      </c>
      <c r="E119" s="102">
        <f>+E120+E121</f>
        <v>0</v>
      </c>
    </row>
    <row r="120" spans="1:5" s="17" customFormat="1" ht="18.75">
      <c r="A120" s="108" t="s">
        <v>62</v>
      </c>
      <c r="B120" s="144" t="s">
        <v>44</v>
      </c>
      <c r="C120" s="103"/>
      <c r="D120" s="103"/>
      <c r="E120" s="103"/>
    </row>
    <row r="121" spans="1:5" s="17" customFormat="1" ht="19.5" thickBot="1">
      <c r="A121" s="110" t="s">
        <v>63</v>
      </c>
      <c r="B121" s="142" t="s">
        <v>45</v>
      </c>
      <c r="C121" s="103"/>
      <c r="D121" s="103"/>
      <c r="E121" s="103"/>
    </row>
    <row r="122" spans="1:5" s="17" customFormat="1" ht="26.25" thickBot="1">
      <c r="A122" s="107" t="s">
        <v>13</v>
      </c>
      <c r="B122" s="154" t="s">
        <v>290</v>
      </c>
      <c r="C122" s="102">
        <f>+C89+C105+C119</f>
        <v>0</v>
      </c>
      <c r="D122" s="102">
        <f>+D89+D105+D119</f>
        <v>0</v>
      </c>
      <c r="E122" s="102">
        <f>+E89+E105+E119</f>
        <v>0</v>
      </c>
    </row>
    <row r="123" spans="1:5" s="17" customFormat="1" ht="26.25" thickBot="1">
      <c r="A123" s="107" t="s">
        <v>14</v>
      </c>
      <c r="B123" s="154" t="s">
        <v>396</v>
      </c>
      <c r="C123" s="102">
        <f>+C124+C125+C126</f>
        <v>0</v>
      </c>
      <c r="D123" s="102">
        <f>+D124+D125+D126</f>
        <v>0</v>
      </c>
      <c r="E123" s="102">
        <f>+E124+E125+E126</f>
        <v>0</v>
      </c>
    </row>
    <row r="124" spans="1:5" s="17" customFormat="1" ht="25.5">
      <c r="A124" s="108" t="s">
        <v>66</v>
      </c>
      <c r="B124" s="144" t="s">
        <v>291</v>
      </c>
      <c r="C124" s="103"/>
      <c r="D124" s="103"/>
      <c r="E124" s="103"/>
    </row>
    <row r="125" spans="1:5" s="17" customFormat="1" ht="25.5">
      <c r="A125" s="108" t="s">
        <v>67</v>
      </c>
      <c r="B125" s="144" t="s">
        <v>397</v>
      </c>
      <c r="C125" s="103"/>
      <c r="D125" s="103"/>
      <c r="E125" s="103"/>
    </row>
    <row r="126" spans="1:5" s="17" customFormat="1" ht="26.25" thickBot="1">
      <c r="A126" s="127" t="s">
        <v>68</v>
      </c>
      <c r="B126" s="167" t="s">
        <v>292</v>
      </c>
      <c r="C126" s="103"/>
      <c r="D126" s="103"/>
      <c r="E126" s="103"/>
    </row>
    <row r="127" spans="1:5" s="17" customFormat="1" ht="26.25" thickBot="1">
      <c r="A127" s="107" t="s">
        <v>15</v>
      </c>
      <c r="B127" s="154" t="s">
        <v>327</v>
      </c>
      <c r="C127" s="102">
        <f>+C128+C129+C130+C131</f>
        <v>0</v>
      </c>
      <c r="D127" s="102">
        <f>+D128+D129+D130+D131</f>
        <v>0</v>
      </c>
      <c r="E127" s="102">
        <f>+E128+E129+E130+E131</f>
        <v>0</v>
      </c>
    </row>
    <row r="128" spans="1:5" s="17" customFormat="1" ht="25.5">
      <c r="A128" s="108" t="s">
        <v>69</v>
      </c>
      <c r="B128" s="144" t="s">
        <v>293</v>
      </c>
      <c r="C128" s="103"/>
      <c r="D128" s="103"/>
      <c r="E128" s="103"/>
    </row>
    <row r="129" spans="1:5" s="17" customFormat="1" ht="25.5">
      <c r="A129" s="108" t="s">
        <v>70</v>
      </c>
      <c r="B129" s="144" t="s">
        <v>294</v>
      </c>
      <c r="C129" s="103"/>
      <c r="D129" s="103"/>
      <c r="E129" s="103"/>
    </row>
    <row r="130" spans="1:5" s="17" customFormat="1" ht="25.5">
      <c r="A130" s="108" t="s">
        <v>210</v>
      </c>
      <c r="B130" s="144" t="s">
        <v>295</v>
      </c>
      <c r="C130" s="103"/>
      <c r="D130" s="103"/>
      <c r="E130" s="103"/>
    </row>
    <row r="131" spans="1:5" s="17" customFormat="1" ht="26.25" thickBot="1">
      <c r="A131" s="127" t="s">
        <v>211</v>
      </c>
      <c r="B131" s="167" t="s">
        <v>296</v>
      </c>
      <c r="C131" s="103"/>
      <c r="D131" s="103"/>
      <c r="E131" s="103"/>
    </row>
    <row r="132" spans="1:5" s="17" customFormat="1" ht="26.25" thickBot="1">
      <c r="A132" s="107" t="s">
        <v>16</v>
      </c>
      <c r="B132" s="154" t="s">
        <v>297</v>
      </c>
      <c r="C132" s="102">
        <f>SUM(C133:C136)</f>
        <v>0</v>
      </c>
      <c r="D132" s="102">
        <f>SUM(D133:D136)</f>
        <v>0</v>
      </c>
      <c r="E132" s="102">
        <f>SUM(E133:E136)</f>
        <v>0</v>
      </c>
    </row>
    <row r="133" spans="1:5" s="17" customFormat="1" ht="25.5">
      <c r="A133" s="108" t="s">
        <v>71</v>
      </c>
      <c r="B133" s="144" t="s">
        <v>298</v>
      </c>
      <c r="C133" s="103"/>
      <c r="D133" s="103"/>
      <c r="E133" s="103"/>
    </row>
    <row r="134" spans="1:5" s="17" customFormat="1" ht="25.5">
      <c r="A134" s="108" t="s">
        <v>72</v>
      </c>
      <c r="B134" s="144" t="s">
        <v>307</v>
      </c>
      <c r="C134" s="103"/>
      <c r="D134" s="103"/>
      <c r="E134" s="103"/>
    </row>
    <row r="135" spans="1:5" s="17" customFormat="1" ht="18.75">
      <c r="A135" s="108" t="s">
        <v>220</v>
      </c>
      <c r="B135" s="144" t="s">
        <v>299</v>
      </c>
      <c r="C135" s="103"/>
      <c r="D135" s="103"/>
      <c r="E135" s="103"/>
    </row>
    <row r="136" spans="1:5" s="17" customFormat="1" ht="19.5" thickBot="1">
      <c r="A136" s="127" t="s">
        <v>221</v>
      </c>
      <c r="B136" s="167" t="s">
        <v>349</v>
      </c>
      <c r="C136" s="103"/>
      <c r="D136" s="103"/>
      <c r="E136" s="103"/>
    </row>
    <row r="137" spans="1:5" s="17" customFormat="1" ht="26.25" thickBot="1">
      <c r="A137" s="107" t="s">
        <v>17</v>
      </c>
      <c r="B137" s="154" t="s">
        <v>300</v>
      </c>
      <c r="C137" s="130"/>
      <c r="D137" s="130"/>
      <c r="E137" s="130"/>
    </row>
    <row r="138" spans="1:5" s="17" customFormat="1" ht="25.5">
      <c r="A138" s="108" t="s">
        <v>136</v>
      </c>
      <c r="B138" s="144" t="s">
        <v>301</v>
      </c>
      <c r="C138" s="103"/>
      <c r="D138" s="103"/>
      <c r="E138" s="103"/>
    </row>
    <row r="139" spans="1:5" s="17" customFormat="1" ht="25.5">
      <c r="A139" s="108" t="s">
        <v>137</v>
      </c>
      <c r="B139" s="144" t="s">
        <v>302</v>
      </c>
      <c r="C139" s="103"/>
      <c r="D139" s="103"/>
      <c r="E139" s="103"/>
    </row>
    <row r="140" spans="1:5" s="17" customFormat="1" ht="18.75">
      <c r="A140" s="108" t="s">
        <v>165</v>
      </c>
      <c r="B140" s="144" t="s">
        <v>303</v>
      </c>
      <c r="C140" s="103"/>
      <c r="D140" s="103"/>
      <c r="E140" s="103"/>
    </row>
    <row r="141" spans="1:5" s="17" customFormat="1" ht="19.5" thickBot="1">
      <c r="A141" s="108" t="s">
        <v>223</v>
      </c>
      <c r="B141" s="144" t="s">
        <v>304</v>
      </c>
      <c r="C141" s="103"/>
      <c r="D141" s="103"/>
      <c r="E141" s="103"/>
    </row>
    <row r="142" spans="1:5" s="17" customFormat="1" ht="26.25" thickBot="1">
      <c r="A142" s="107" t="s">
        <v>18</v>
      </c>
      <c r="B142" s="154" t="s">
        <v>305</v>
      </c>
      <c r="C142" s="131">
        <f>+C123+C127+C132+C137</f>
        <v>0</v>
      </c>
      <c r="D142" s="131">
        <f>+D123+D127+D132+D137</f>
        <v>0</v>
      </c>
      <c r="E142" s="131">
        <f>+E123+E127+E132+E137</f>
        <v>0</v>
      </c>
    </row>
    <row r="143" spans="1:5" s="17" customFormat="1" ht="19.5" thickBot="1">
      <c r="A143" s="132" t="s">
        <v>19</v>
      </c>
      <c r="B143" s="168" t="s">
        <v>306</v>
      </c>
      <c r="C143" s="131">
        <f>+C122+C142</f>
        <v>0</v>
      </c>
      <c r="D143" s="131">
        <f>+D122+D142</f>
        <v>0</v>
      </c>
      <c r="E143" s="131">
        <f>+E122+E142</f>
        <v>0</v>
      </c>
    </row>
    <row r="144" spans="1:5" s="17" customFormat="1" ht="19.5" thickBot="1">
      <c r="A144" s="133"/>
      <c r="B144" s="134"/>
      <c r="C144" s="121"/>
      <c r="D144" s="121"/>
      <c r="E144" s="121"/>
    </row>
    <row r="145" spans="1:7" s="17" customFormat="1" ht="19.5" thickBot="1">
      <c r="A145" s="135" t="s">
        <v>367</v>
      </c>
      <c r="B145" s="136"/>
      <c r="C145" s="137"/>
      <c r="D145" s="137"/>
      <c r="E145" s="137"/>
      <c r="F145" s="24"/>
      <c r="G145" s="24"/>
    </row>
    <row r="146" spans="1:5" s="22" customFormat="1" ht="19.5" thickBot="1">
      <c r="A146" s="135" t="s">
        <v>157</v>
      </c>
      <c r="B146" s="136"/>
      <c r="C146" s="137"/>
      <c r="D146" s="137"/>
      <c r="E146" s="137"/>
    </row>
    <row r="147" spans="3:5" s="17" customFormat="1" ht="18.75">
      <c r="C147" s="25"/>
      <c r="D147" s="25"/>
      <c r="E147" s="25"/>
    </row>
  </sheetData>
  <sheetProtection/>
  <mergeCells count="4">
    <mergeCell ref="B2:C2"/>
    <mergeCell ref="A3:C3"/>
    <mergeCell ref="A4:B4"/>
    <mergeCell ref="A1:E1"/>
  </mergeCells>
  <printOptions horizontalCentered="1"/>
  <pageMargins left="0.7874015748031497" right="0.9244791666666666" top="1.4566929133858268" bottom="0.8661417322834646" header="0.7874015748031497" footer="0.5905511811023623"/>
  <pageSetup fitToHeight="2" horizontalDpi="600" verticalDpi="600" orientation="portrait" paperSize="9" scale="63" r:id="rId1"/>
  <headerFooter alignWithMargins="0">
    <oddHeader>&amp;R&amp;"Times New Roman CE,Félkövér dőlt"&amp;11 9.1.3 melléklet  a 4/2020. (VII.10.)  önkormányzati rendelethez</oddHeader>
  </headerFooter>
  <rowBreaks count="2" manualBreakCount="2">
    <brk id="43" max="6" man="1"/>
    <brk id="87" max="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7"/>
  <sheetViews>
    <sheetView view="pageLayout" workbookViewId="0" topLeftCell="A1">
      <selection activeCell="E106" sqref="E106"/>
    </sheetView>
  </sheetViews>
  <sheetFormatPr defaultColWidth="9.00390625" defaultRowHeight="12.75"/>
  <cols>
    <col min="1" max="1" width="7.625" style="261" customWidth="1"/>
    <col min="2" max="2" width="51.875" style="261" customWidth="1"/>
    <col min="3" max="3" width="19.125" style="262" customWidth="1"/>
    <col min="4" max="4" width="17.00390625" style="262" customWidth="1"/>
    <col min="5" max="5" width="19.625" style="12" customWidth="1"/>
    <col min="6" max="6" width="11.875" style="13" customWidth="1"/>
    <col min="7" max="16384" width="9.375" style="261" customWidth="1"/>
  </cols>
  <sheetData>
    <row r="1" spans="1:6" s="189" customFormat="1" ht="18.75" customHeight="1">
      <c r="A1" s="1014" t="s">
        <v>430</v>
      </c>
      <c r="B1" s="1014"/>
      <c r="C1" s="1014"/>
      <c r="D1" s="1014"/>
      <c r="E1" s="1014"/>
      <c r="F1" s="1014"/>
    </row>
    <row r="2" spans="1:6" s="189" customFormat="1" ht="18.75">
      <c r="A2" s="188"/>
      <c r="B2" s="1009" t="s">
        <v>383</v>
      </c>
      <c r="C2" s="1009"/>
      <c r="D2" s="361"/>
      <c r="E2" s="17"/>
      <c r="F2" s="17"/>
    </row>
    <row r="3" spans="1:6" s="189" customFormat="1" ht="18.75">
      <c r="A3" s="872" t="s">
        <v>7</v>
      </c>
      <c r="B3" s="872"/>
      <c r="C3" s="872"/>
      <c r="E3" s="17"/>
      <c r="F3" s="17"/>
    </row>
    <row r="4" spans="1:6" s="189" customFormat="1" ht="20.25" thickBot="1">
      <c r="A4" s="873"/>
      <c r="B4" s="873"/>
      <c r="C4" s="191"/>
      <c r="D4" s="191"/>
      <c r="E4" s="18" t="s">
        <v>369</v>
      </c>
      <c r="F4" s="17"/>
    </row>
    <row r="5" spans="1:6" s="189" customFormat="1" ht="29.25" thickBot="1">
      <c r="A5" s="263" t="s">
        <v>54</v>
      </c>
      <c r="B5" s="264" t="s">
        <v>9</v>
      </c>
      <c r="C5" s="265" t="s">
        <v>344</v>
      </c>
      <c r="D5" s="265" t="s">
        <v>419</v>
      </c>
      <c r="E5" s="760" t="s">
        <v>837</v>
      </c>
      <c r="F5" s="767" t="s">
        <v>838</v>
      </c>
    </row>
    <row r="6" spans="1:6" s="198" customFormat="1" ht="19.5" thickBot="1">
      <c r="A6" s="195">
        <v>1</v>
      </c>
      <c r="B6" s="196">
        <v>2</v>
      </c>
      <c r="C6" s="197">
        <v>3</v>
      </c>
      <c r="D6" s="197">
        <v>4</v>
      </c>
      <c r="E6" s="761">
        <v>5</v>
      </c>
      <c r="F6" s="768">
        <v>6</v>
      </c>
    </row>
    <row r="7" spans="1:6" s="198" customFormat="1" ht="26.25" thickBot="1">
      <c r="A7" s="199" t="s">
        <v>10</v>
      </c>
      <c r="B7" s="200" t="s">
        <v>185</v>
      </c>
      <c r="C7" s="201">
        <f>SUM(C8:C11)</f>
        <v>0</v>
      </c>
      <c r="D7" s="201">
        <f>SUM(D8:D11)</f>
        <v>0</v>
      </c>
      <c r="E7" s="762">
        <f>SUM(E8:E11)</f>
        <v>0</v>
      </c>
      <c r="F7" s="768"/>
    </row>
    <row r="8" spans="1:6" s="198" customFormat="1" ht="27">
      <c r="A8" s="202" t="s">
        <v>73</v>
      </c>
      <c r="B8" s="203" t="s">
        <v>350</v>
      </c>
      <c r="C8" s="204">
        <f>SUM('9.2.1'!C8,'9.2.2'!C8)</f>
        <v>0</v>
      </c>
      <c r="D8" s="204">
        <f>SUM('9.2.1'!D8,'9.2.2'!D8)</f>
        <v>0</v>
      </c>
      <c r="E8" s="204">
        <f>SUM('9.2.1'!E8,'9.2.2'!E8)</f>
        <v>0</v>
      </c>
      <c r="F8" s="768"/>
    </row>
    <row r="9" spans="1:6" s="198" customFormat="1" ht="27">
      <c r="A9" s="205" t="s">
        <v>74</v>
      </c>
      <c r="B9" s="206" t="s">
        <v>351</v>
      </c>
      <c r="C9" s="204">
        <f>SUM('9.2.1'!C9,'9.2.2'!C9)</f>
        <v>0</v>
      </c>
      <c r="D9" s="204">
        <f>SUM('9.2.1'!D9,'9.2.2'!D9)</f>
        <v>0</v>
      </c>
      <c r="E9" s="204">
        <f>SUM('9.2.1'!E9,'9.2.2'!E9)</f>
        <v>0</v>
      </c>
      <c r="F9" s="768"/>
    </row>
    <row r="10" spans="1:6" s="198" customFormat="1" ht="27">
      <c r="A10" s="205" t="s">
        <v>75</v>
      </c>
      <c r="B10" s="206" t="s">
        <v>352</v>
      </c>
      <c r="C10" s="204">
        <f>SUM('9.2.1'!C10,'9.2.2'!C10)</f>
        <v>0</v>
      </c>
      <c r="D10" s="204">
        <f>SUM('9.2.1'!D10,'9.2.2'!D10)</f>
        <v>0</v>
      </c>
      <c r="E10" s="204">
        <f>SUM('9.2.1'!E10,'9.2.2'!E10)</f>
        <v>0</v>
      </c>
      <c r="F10" s="768"/>
    </row>
    <row r="11" spans="1:6" s="198" customFormat="1" ht="27">
      <c r="A11" s="205" t="s">
        <v>346</v>
      </c>
      <c r="B11" s="206" t="s">
        <v>353</v>
      </c>
      <c r="C11" s="204">
        <f>SUM('9.2.1'!C11,'9.2.2'!C11)</f>
        <v>0</v>
      </c>
      <c r="D11" s="204">
        <f>SUM('9.2.1'!D11,'9.2.2'!D11)</f>
        <v>0</v>
      </c>
      <c r="E11" s="204">
        <f>SUM('9.2.1'!E11,'9.2.2'!E11)</f>
        <v>0</v>
      </c>
      <c r="F11" s="768"/>
    </row>
    <row r="12" spans="1:6" s="198" customFormat="1" ht="25.5">
      <c r="A12" s="205" t="s">
        <v>84</v>
      </c>
      <c r="B12" s="151" t="s">
        <v>355</v>
      </c>
      <c r="C12" s="207"/>
      <c r="D12" s="207"/>
      <c r="E12" s="764"/>
      <c r="F12" s="768"/>
    </row>
    <row r="13" spans="1:6" s="198" customFormat="1" ht="19.5" thickBot="1">
      <c r="A13" s="208" t="s">
        <v>347</v>
      </c>
      <c r="B13" s="206" t="s">
        <v>354</v>
      </c>
      <c r="C13" s="209"/>
      <c r="D13" s="209"/>
      <c r="E13" s="765"/>
      <c r="F13" s="768"/>
    </row>
    <row r="14" spans="1:6" s="198" customFormat="1" ht="26.25" thickBot="1">
      <c r="A14" s="210" t="s">
        <v>11</v>
      </c>
      <c r="B14" s="211" t="s">
        <v>391</v>
      </c>
      <c r="C14" s="201">
        <f>+C15+C16+C17+C18+C19</f>
        <v>0</v>
      </c>
      <c r="D14" s="201">
        <f>+D15+D16+D17+D18+D19</f>
        <v>9261070</v>
      </c>
      <c r="E14" s="762">
        <f>+E15+E16+E17+E18+E19</f>
        <v>1965837</v>
      </c>
      <c r="F14" s="768"/>
    </row>
    <row r="15" spans="1:6" s="198" customFormat="1" ht="18.75">
      <c r="A15" s="202" t="s">
        <v>79</v>
      </c>
      <c r="B15" s="203" t="s">
        <v>186</v>
      </c>
      <c r="C15" s="204">
        <f>SUM('9.2.1'!C15,'9.2.2'!C15)</f>
        <v>0</v>
      </c>
      <c r="D15" s="204">
        <f>SUM('9.2.1'!D15,'9.2.2'!D15)</f>
        <v>0</v>
      </c>
      <c r="E15" s="204">
        <f>SUM('9.2.1'!E15,'9.2.2'!E15)</f>
        <v>0</v>
      </c>
      <c r="F15" s="768"/>
    </row>
    <row r="16" spans="1:6" s="198" customFormat="1" ht="27">
      <c r="A16" s="205" t="s">
        <v>80</v>
      </c>
      <c r="B16" s="206" t="s">
        <v>187</v>
      </c>
      <c r="C16" s="204">
        <f>SUM('9.2.1'!C16,'9.2.2'!C16)</f>
        <v>0</v>
      </c>
      <c r="D16" s="204">
        <f>SUM('9.2.1'!D16,'9.2.2'!D16)</f>
        <v>0</v>
      </c>
      <c r="E16" s="204">
        <f>SUM('9.2.1'!E16,'9.2.2'!E16)</f>
        <v>0</v>
      </c>
      <c r="F16" s="768"/>
    </row>
    <row r="17" spans="1:6" s="198" customFormat="1" ht="27">
      <c r="A17" s="205" t="s">
        <v>81</v>
      </c>
      <c r="B17" s="206" t="s">
        <v>334</v>
      </c>
      <c r="C17" s="204">
        <f>SUM('9.2.1'!C17,'9.2.2'!C17)</f>
        <v>0</v>
      </c>
      <c r="D17" s="204">
        <f>SUM('9.2.1'!D17,'9.2.2'!D17)</f>
        <v>0</v>
      </c>
      <c r="E17" s="204">
        <f>SUM('9.2.1'!E17,'9.2.2'!E17)</f>
        <v>0</v>
      </c>
      <c r="F17" s="768"/>
    </row>
    <row r="18" spans="1:6" s="198" customFormat="1" ht="27">
      <c r="A18" s="205" t="s">
        <v>82</v>
      </c>
      <c r="B18" s="206" t="s">
        <v>335</v>
      </c>
      <c r="C18" s="204">
        <f>SUM('9.2.1'!C18,'9.2.2'!C18)</f>
        <v>0</v>
      </c>
      <c r="D18" s="204">
        <f>SUM('9.2.1'!D18,'9.2.2'!D18)</f>
        <v>0</v>
      </c>
      <c r="E18" s="204">
        <f>SUM('9.2.1'!E18,'9.2.2'!E18)</f>
        <v>0</v>
      </c>
      <c r="F18" s="768"/>
    </row>
    <row r="19" spans="1:6" s="198" customFormat="1" ht="25.5">
      <c r="A19" s="205" t="s">
        <v>83</v>
      </c>
      <c r="B19" s="100" t="s">
        <v>356</v>
      </c>
      <c r="C19" s="204">
        <f>SUM('9.2.1'!C19,'9.2.2'!C19)</f>
        <v>0</v>
      </c>
      <c r="D19" s="204">
        <f>SUM('9.2.1'!D19,'9.2.2'!D19)</f>
        <v>9261070</v>
      </c>
      <c r="E19" s="204">
        <f>SUM('9.2.1'!E19,'9.2.2'!E19)</f>
        <v>1965837</v>
      </c>
      <c r="F19" s="768"/>
    </row>
    <row r="20" spans="1:6" s="198" customFormat="1" ht="19.5" thickBot="1">
      <c r="A20" s="208" t="s">
        <v>89</v>
      </c>
      <c r="B20" s="212" t="s">
        <v>188</v>
      </c>
      <c r="C20" s="204">
        <f>SUM('9.2.1'!C20,'9.2.2'!C20)</f>
        <v>0</v>
      </c>
      <c r="D20" s="204">
        <f>SUM('9.2.1'!D20,'9.2.2'!D20)</f>
        <v>0</v>
      </c>
      <c r="E20" s="204">
        <f>SUM('9.2.1'!E20,'9.2.2'!E20)</f>
        <v>0</v>
      </c>
      <c r="F20" s="768"/>
    </row>
    <row r="21" spans="1:6" s="198" customFormat="1" ht="26.25" thickBot="1">
      <c r="A21" s="210" t="s">
        <v>12</v>
      </c>
      <c r="B21" s="213" t="s">
        <v>392</v>
      </c>
      <c r="C21" s="201">
        <f>+C22+C23+C24+C25+C26</f>
        <v>0</v>
      </c>
      <c r="D21" s="201">
        <f>+D22+D23+D24+D25+D26</f>
        <v>0</v>
      </c>
      <c r="E21" s="762">
        <f>+E22+E23+E24+E25+E26</f>
        <v>0</v>
      </c>
      <c r="F21" s="768"/>
    </row>
    <row r="22" spans="1:6" s="198" customFormat="1" ht="27">
      <c r="A22" s="202" t="s">
        <v>62</v>
      </c>
      <c r="B22" s="203" t="s">
        <v>348</v>
      </c>
      <c r="C22" s="204">
        <f>SUM('9.2.1'!C22,'9.2.2'!C22)</f>
        <v>0</v>
      </c>
      <c r="D22" s="204">
        <f>SUM('9.2.1'!D22,'9.2.2'!D22)</f>
        <v>0</v>
      </c>
      <c r="E22" s="204">
        <f>SUM('9.2.1'!E22,'9.2.2'!E22)</f>
        <v>0</v>
      </c>
      <c r="F22" s="768"/>
    </row>
    <row r="23" spans="1:6" s="198" customFormat="1" ht="27">
      <c r="A23" s="205" t="s">
        <v>63</v>
      </c>
      <c r="B23" s="206" t="s">
        <v>189</v>
      </c>
      <c r="C23" s="204">
        <f>SUM('9.2.1'!C23,'9.2.2'!C23)</f>
        <v>0</v>
      </c>
      <c r="D23" s="204">
        <f>SUM('9.2.1'!D23,'9.2.2'!D23)</f>
        <v>0</v>
      </c>
      <c r="E23" s="204">
        <f>SUM('9.2.1'!E23,'9.2.2'!E23)</f>
        <v>0</v>
      </c>
      <c r="F23" s="768"/>
    </row>
    <row r="24" spans="1:6" s="198" customFormat="1" ht="27">
      <c r="A24" s="205" t="s">
        <v>64</v>
      </c>
      <c r="B24" s="206" t="s">
        <v>336</v>
      </c>
      <c r="C24" s="204">
        <f>SUM('9.2.1'!C24,'9.2.2'!C24)</f>
        <v>0</v>
      </c>
      <c r="D24" s="204">
        <f>SUM('9.2.1'!D24,'9.2.2'!D24)</f>
        <v>0</v>
      </c>
      <c r="E24" s="204">
        <f>SUM('9.2.1'!E24,'9.2.2'!E24)</f>
        <v>0</v>
      </c>
      <c r="F24" s="768"/>
    </row>
    <row r="25" spans="1:6" s="198" customFormat="1" ht="27">
      <c r="A25" s="205" t="s">
        <v>65</v>
      </c>
      <c r="B25" s="206" t="s">
        <v>337</v>
      </c>
      <c r="C25" s="204">
        <f>SUM('9.2.1'!C25,'9.2.2'!C25)</f>
        <v>0</v>
      </c>
      <c r="D25" s="204">
        <f>SUM('9.2.1'!D25,'9.2.2'!D25)</f>
        <v>0</v>
      </c>
      <c r="E25" s="204">
        <f>SUM('9.2.1'!E25,'9.2.2'!E25)</f>
        <v>0</v>
      </c>
      <c r="F25" s="768"/>
    </row>
    <row r="26" spans="1:6" s="198" customFormat="1" ht="18.75">
      <c r="A26" s="205" t="s">
        <v>126</v>
      </c>
      <c r="B26" s="206" t="s">
        <v>190</v>
      </c>
      <c r="C26" s="204">
        <f>SUM('9.2.1'!C26,'9.2.2'!C26)</f>
        <v>0</v>
      </c>
      <c r="D26" s="204">
        <f>SUM('9.2.1'!D26,'9.2.2'!D26)</f>
        <v>0</v>
      </c>
      <c r="E26" s="204">
        <f>SUM('9.2.1'!E26,'9.2.2'!E26)</f>
        <v>0</v>
      </c>
      <c r="F26" s="768"/>
    </row>
    <row r="27" spans="1:6" s="198" customFormat="1" ht="19.5" thickBot="1">
      <c r="A27" s="208" t="s">
        <v>127</v>
      </c>
      <c r="B27" s="212" t="s">
        <v>191</v>
      </c>
      <c r="C27" s="204">
        <f>SUM('9.2.1'!C27,'9.2.2'!C27)</f>
        <v>0</v>
      </c>
      <c r="D27" s="204">
        <f>SUM('9.2.1'!D27,'9.2.2'!D27)</f>
        <v>0</v>
      </c>
      <c r="E27" s="204">
        <f>SUM('9.2.1'!E27,'9.2.2'!E27)</f>
        <v>0</v>
      </c>
      <c r="F27" s="768"/>
    </row>
    <row r="28" spans="1:6" s="198" customFormat="1" ht="19.5" thickBot="1">
      <c r="A28" s="210" t="s">
        <v>128</v>
      </c>
      <c r="B28" s="213" t="s">
        <v>192</v>
      </c>
      <c r="C28" s="201">
        <f>+C29+C32+C33+C34</f>
        <v>0</v>
      </c>
      <c r="D28" s="201">
        <f>+D29+D32+D33+D34</f>
        <v>0</v>
      </c>
      <c r="E28" s="762">
        <f>+E29+E32+E33+E34</f>
        <v>80000</v>
      </c>
      <c r="F28" s="768"/>
    </row>
    <row r="29" spans="1:6" s="198" customFormat="1" ht="18.75">
      <c r="A29" s="202" t="s">
        <v>193</v>
      </c>
      <c r="B29" s="203" t="s">
        <v>199</v>
      </c>
      <c r="C29" s="204">
        <f>SUM('9.2.1'!C29,'9.2.2'!C29)</f>
        <v>0</v>
      </c>
      <c r="D29" s="204">
        <f>SUM('9.2.1'!D29,'9.2.2'!D29)</f>
        <v>0</v>
      </c>
      <c r="E29" s="204">
        <f>SUM('9.2.1'!E29,'9.2.2'!E29)</f>
        <v>0</v>
      </c>
      <c r="F29" s="768"/>
    </row>
    <row r="30" spans="1:6" s="198" customFormat="1" ht="18.75">
      <c r="A30" s="205" t="s">
        <v>194</v>
      </c>
      <c r="B30" s="206" t="s">
        <v>358</v>
      </c>
      <c r="C30" s="204">
        <f>SUM('9.2.1'!C30,'9.2.2'!C30)</f>
        <v>0</v>
      </c>
      <c r="D30" s="204">
        <f>SUM('9.2.1'!D30,'9.2.2'!D30)</f>
        <v>0</v>
      </c>
      <c r="E30" s="204">
        <f>SUM('9.2.1'!E30,'9.2.2'!E30)</f>
        <v>0</v>
      </c>
      <c r="F30" s="768"/>
    </row>
    <row r="31" spans="1:6" s="198" customFormat="1" ht="18.75">
      <c r="A31" s="205" t="s">
        <v>195</v>
      </c>
      <c r="B31" s="206" t="s">
        <v>359</v>
      </c>
      <c r="C31" s="204">
        <f>SUM('9.2.1'!C31,'9.2.2'!C31)</f>
        <v>0</v>
      </c>
      <c r="D31" s="204">
        <f>SUM('9.2.1'!D31,'9.2.2'!D31)</f>
        <v>0</v>
      </c>
      <c r="E31" s="204">
        <f>SUM('9.2.1'!E31,'9.2.2'!E31)</f>
        <v>0</v>
      </c>
      <c r="F31" s="768"/>
    </row>
    <row r="32" spans="1:6" s="198" customFormat="1" ht="18.75">
      <c r="A32" s="205" t="s">
        <v>196</v>
      </c>
      <c r="B32" s="206" t="s">
        <v>360</v>
      </c>
      <c r="C32" s="204">
        <f>SUM('9.2.1'!C32,'9.2.2'!C32)</f>
        <v>0</v>
      </c>
      <c r="D32" s="204">
        <f>SUM('9.2.1'!D32,'9.2.2'!D32)</f>
        <v>0</v>
      </c>
      <c r="E32" s="204">
        <f>SUM('9.2.1'!E32,'9.2.2'!E32)</f>
        <v>0</v>
      </c>
      <c r="F32" s="768"/>
    </row>
    <row r="33" spans="1:6" s="198" customFormat="1" ht="18.75">
      <c r="A33" s="205" t="s">
        <v>197</v>
      </c>
      <c r="B33" s="206" t="s">
        <v>200</v>
      </c>
      <c r="C33" s="204">
        <f>SUM('9.2.1'!C33,'9.2.2'!C33)</f>
        <v>0</v>
      </c>
      <c r="D33" s="204">
        <f>SUM('9.2.1'!D33,'9.2.2'!D33)</f>
        <v>0</v>
      </c>
      <c r="E33" s="204">
        <f>SUM('9.2.1'!E33,'9.2.2'!E33)</f>
        <v>0</v>
      </c>
      <c r="F33" s="768"/>
    </row>
    <row r="34" spans="1:6" s="198" customFormat="1" ht="19.5" thickBot="1">
      <c r="A34" s="208" t="s">
        <v>198</v>
      </c>
      <c r="B34" s="212" t="s">
        <v>201</v>
      </c>
      <c r="C34" s="204">
        <f>SUM('9.2.1'!C34,'9.2.2'!C34)</f>
        <v>0</v>
      </c>
      <c r="D34" s="204">
        <f>SUM('9.2.1'!D34,'9.2.2'!D34)</f>
        <v>0</v>
      </c>
      <c r="E34" s="204">
        <f>SUM('9.2.1'!E34,'9.2.2'!E34)</f>
        <v>80000</v>
      </c>
      <c r="F34" s="768"/>
    </row>
    <row r="35" spans="1:6" s="198" customFormat="1" ht="19.5" thickBot="1">
      <c r="A35" s="210" t="s">
        <v>14</v>
      </c>
      <c r="B35" s="213" t="s">
        <v>202</v>
      </c>
      <c r="C35" s="201">
        <f>SUM(C36:C45)</f>
        <v>0</v>
      </c>
      <c r="D35" s="201">
        <f>SUM(D36:D45)</f>
        <v>0</v>
      </c>
      <c r="E35" s="762">
        <f>SUM(E36:E45)</f>
        <v>3060</v>
      </c>
      <c r="F35" s="768"/>
    </row>
    <row r="36" spans="1:6" s="198" customFormat="1" ht="18.75">
      <c r="A36" s="202" t="s">
        <v>66</v>
      </c>
      <c r="B36" s="203" t="s">
        <v>205</v>
      </c>
      <c r="C36" s="204">
        <f>SUM('9.2.1'!C36,'9.2.2'!C36)</f>
        <v>0</v>
      </c>
      <c r="D36" s="204">
        <f>SUM('9.2.1'!D36,'9.2.2'!D36)</f>
        <v>0</v>
      </c>
      <c r="E36" s="204">
        <f>SUM('9.2.1'!E36,'9.2.2'!E36)</f>
        <v>0</v>
      </c>
      <c r="F36" s="768"/>
    </row>
    <row r="37" spans="1:6" s="198" customFormat="1" ht="18.75">
      <c r="A37" s="205" t="s">
        <v>67</v>
      </c>
      <c r="B37" s="206" t="s">
        <v>361</v>
      </c>
      <c r="C37" s="204">
        <f>SUM('9.2.1'!C37,'9.2.2'!C37)</f>
        <v>0</v>
      </c>
      <c r="D37" s="204">
        <f>SUM('9.2.1'!D37,'9.2.2'!D37)</f>
        <v>0</v>
      </c>
      <c r="E37" s="204">
        <f>SUM('9.2.1'!E37,'9.2.2'!E37)</f>
        <v>0</v>
      </c>
      <c r="F37" s="768"/>
    </row>
    <row r="38" spans="1:6" s="198" customFormat="1" ht="18.75">
      <c r="A38" s="205" t="s">
        <v>68</v>
      </c>
      <c r="B38" s="206" t="s">
        <v>362</v>
      </c>
      <c r="C38" s="204">
        <f>SUM('9.2.1'!C38,'9.2.2'!C38)</f>
        <v>0</v>
      </c>
      <c r="D38" s="204">
        <f>SUM('9.2.1'!D38,'9.2.2'!D38)</f>
        <v>0</v>
      </c>
      <c r="E38" s="204">
        <f>SUM('9.2.1'!E38,'9.2.2'!E38)</f>
        <v>0</v>
      </c>
      <c r="F38" s="768"/>
    </row>
    <row r="39" spans="1:6" s="198" customFormat="1" ht="18.75">
      <c r="A39" s="205" t="s">
        <v>130</v>
      </c>
      <c r="B39" s="206" t="s">
        <v>363</v>
      </c>
      <c r="C39" s="204">
        <f>SUM('9.2.1'!C39,'9.2.2'!C39)</f>
        <v>0</v>
      </c>
      <c r="D39" s="204">
        <f>SUM('9.2.1'!D39,'9.2.2'!D39)</f>
        <v>0</v>
      </c>
      <c r="E39" s="204">
        <f>SUM('9.2.1'!E39,'9.2.2'!E39)</f>
        <v>0</v>
      </c>
      <c r="F39" s="768"/>
    </row>
    <row r="40" spans="1:6" s="198" customFormat="1" ht="18.75">
      <c r="A40" s="205" t="s">
        <v>131</v>
      </c>
      <c r="B40" s="206" t="s">
        <v>364</v>
      </c>
      <c r="C40" s="204">
        <f>SUM('9.2.1'!C40,'9.2.2'!C40)</f>
        <v>0</v>
      </c>
      <c r="D40" s="204">
        <f>SUM('9.2.1'!D40,'9.2.2'!D40)</f>
        <v>0</v>
      </c>
      <c r="E40" s="204">
        <f>SUM('9.2.1'!E40,'9.2.2'!E40)</f>
        <v>0</v>
      </c>
      <c r="F40" s="768"/>
    </row>
    <row r="41" spans="1:6" s="198" customFormat="1" ht="18.75">
      <c r="A41" s="205" t="s">
        <v>132</v>
      </c>
      <c r="B41" s="206" t="s">
        <v>365</v>
      </c>
      <c r="C41" s="204">
        <f>SUM('9.2.1'!C41,'9.2.2'!C41)</f>
        <v>0</v>
      </c>
      <c r="D41" s="204">
        <f>SUM('9.2.1'!D41,'9.2.2'!D41)</f>
        <v>0</v>
      </c>
      <c r="E41" s="204">
        <f>SUM('9.2.1'!E41,'9.2.2'!E41)</f>
        <v>0</v>
      </c>
      <c r="F41" s="768"/>
    </row>
    <row r="42" spans="1:6" s="198" customFormat="1" ht="18.75">
      <c r="A42" s="205" t="s">
        <v>133</v>
      </c>
      <c r="B42" s="206" t="s">
        <v>206</v>
      </c>
      <c r="C42" s="204">
        <f>SUM('9.2.1'!C42,'9.2.2'!C42)</f>
        <v>0</v>
      </c>
      <c r="D42" s="204">
        <f>SUM('9.2.1'!D42,'9.2.2'!D42)</f>
        <v>0</v>
      </c>
      <c r="E42" s="204">
        <f>SUM('9.2.1'!E42,'9.2.2'!E42)</f>
        <v>0</v>
      </c>
      <c r="F42" s="768"/>
    </row>
    <row r="43" spans="1:6" s="198" customFormat="1" ht="18.75">
      <c r="A43" s="205" t="s">
        <v>134</v>
      </c>
      <c r="B43" s="206" t="s">
        <v>207</v>
      </c>
      <c r="C43" s="204">
        <f>SUM('9.2.1'!C43,'9.2.2'!C43)</f>
        <v>0</v>
      </c>
      <c r="D43" s="204">
        <f>SUM('9.2.1'!D43,'9.2.2'!D43)</f>
        <v>0</v>
      </c>
      <c r="E43" s="204">
        <f>SUM('9.2.1'!E43,'9.2.2'!E43)</f>
        <v>0</v>
      </c>
      <c r="F43" s="768"/>
    </row>
    <row r="44" spans="1:6" s="198" customFormat="1" ht="18.75">
      <c r="A44" s="205" t="s">
        <v>203</v>
      </c>
      <c r="B44" s="206" t="s">
        <v>208</v>
      </c>
      <c r="C44" s="204">
        <f>SUM('9.2.1'!C44,'9.2.2'!C44)</f>
        <v>0</v>
      </c>
      <c r="D44" s="204">
        <f>SUM('9.2.1'!D44,'9.2.2'!D44)</f>
        <v>0</v>
      </c>
      <c r="E44" s="204">
        <f>SUM('9.2.1'!E44,'9.2.2'!E44)</f>
        <v>0</v>
      </c>
      <c r="F44" s="768"/>
    </row>
    <row r="45" spans="1:6" s="198" customFormat="1" ht="19.5" thickBot="1">
      <c r="A45" s="208" t="s">
        <v>204</v>
      </c>
      <c r="B45" s="212" t="s">
        <v>366</v>
      </c>
      <c r="C45" s="204">
        <f>SUM('9.2.1'!C45,'9.2.2'!C45)</f>
        <v>0</v>
      </c>
      <c r="D45" s="204">
        <f>SUM('9.2.1'!D45,'9.2.2'!D45)</f>
        <v>0</v>
      </c>
      <c r="E45" s="204">
        <f>SUM('9.2.1'!E45,'9.2.2'!E45)</f>
        <v>3060</v>
      </c>
      <c r="F45" s="768"/>
    </row>
    <row r="46" spans="1:6" s="198" customFormat="1" ht="19.5" thickBot="1">
      <c r="A46" s="210" t="s">
        <v>15</v>
      </c>
      <c r="B46" s="213" t="s">
        <v>209</v>
      </c>
      <c r="C46" s="201">
        <f>SUM(C47:C51)</f>
        <v>0</v>
      </c>
      <c r="D46" s="201">
        <f>SUM(D47:D51)</f>
        <v>0</v>
      </c>
      <c r="E46" s="762">
        <f>SUM(E47:E51)</f>
        <v>0</v>
      </c>
      <c r="F46" s="768"/>
    </row>
    <row r="47" spans="1:6" s="198" customFormat="1" ht="18.75">
      <c r="A47" s="202" t="s">
        <v>69</v>
      </c>
      <c r="B47" s="203" t="s">
        <v>213</v>
      </c>
      <c r="C47" s="204">
        <f>SUM('9.2.1'!C47,'9.2.2'!C47)</f>
        <v>0</v>
      </c>
      <c r="D47" s="204">
        <f>SUM('9.2.1'!D47,'9.2.2'!D47)</f>
        <v>0</v>
      </c>
      <c r="E47" s="204">
        <f>SUM('9.2.1'!E47,'9.2.2'!E47)</f>
        <v>0</v>
      </c>
      <c r="F47" s="768"/>
    </row>
    <row r="48" spans="1:6" s="198" customFormat="1" ht="18.75">
      <c r="A48" s="205" t="s">
        <v>70</v>
      </c>
      <c r="B48" s="206" t="s">
        <v>214</v>
      </c>
      <c r="C48" s="204">
        <f>SUM('9.2.1'!C48,'9.2.2'!C48)</f>
        <v>0</v>
      </c>
      <c r="D48" s="204">
        <f>SUM('9.2.1'!D48,'9.2.2'!D48)</f>
        <v>0</v>
      </c>
      <c r="E48" s="204">
        <f>SUM('9.2.1'!E48,'9.2.2'!E48)</f>
        <v>0</v>
      </c>
      <c r="F48" s="768"/>
    </row>
    <row r="49" spans="1:6" s="198" customFormat="1" ht="18.75">
      <c r="A49" s="205" t="s">
        <v>210</v>
      </c>
      <c r="B49" s="206" t="s">
        <v>215</v>
      </c>
      <c r="C49" s="204">
        <f>SUM('9.2.1'!C49,'9.2.2'!C49)</f>
        <v>0</v>
      </c>
      <c r="D49" s="204">
        <f>SUM('9.2.1'!D49,'9.2.2'!D49)</f>
        <v>0</v>
      </c>
      <c r="E49" s="204">
        <f>SUM('9.2.1'!E49,'9.2.2'!E49)</f>
        <v>0</v>
      </c>
      <c r="F49" s="768"/>
    </row>
    <row r="50" spans="1:6" s="198" customFormat="1" ht="18.75">
      <c r="A50" s="205" t="s">
        <v>211</v>
      </c>
      <c r="B50" s="206" t="s">
        <v>216</v>
      </c>
      <c r="C50" s="204">
        <f>SUM('9.2.1'!C50,'9.2.2'!C50)</f>
        <v>0</v>
      </c>
      <c r="D50" s="204">
        <f>SUM('9.2.1'!D50,'9.2.2'!D50)</f>
        <v>0</v>
      </c>
      <c r="E50" s="204">
        <f>SUM('9.2.1'!E50,'9.2.2'!E50)</f>
        <v>0</v>
      </c>
      <c r="F50" s="768"/>
    </row>
    <row r="51" spans="1:6" s="198" customFormat="1" ht="27.75" thickBot="1">
      <c r="A51" s="208" t="s">
        <v>212</v>
      </c>
      <c r="B51" s="212" t="s">
        <v>217</v>
      </c>
      <c r="C51" s="204">
        <f>SUM('9.2.1'!C51,'9.2.2'!C51)</f>
        <v>0</v>
      </c>
      <c r="D51" s="204">
        <f>SUM('9.2.1'!D51,'9.2.2'!D51)</f>
        <v>0</v>
      </c>
      <c r="E51" s="204">
        <f>SUM('9.2.1'!E51,'9.2.2'!E51)</f>
        <v>0</v>
      </c>
      <c r="F51" s="768"/>
    </row>
    <row r="52" spans="1:6" s="198" customFormat="1" ht="26.25" thickBot="1">
      <c r="A52" s="210" t="s">
        <v>135</v>
      </c>
      <c r="B52" s="213" t="s">
        <v>357</v>
      </c>
      <c r="C52" s="201">
        <f>SUM(C53:C55)</f>
        <v>0</v>
      </c>
      <c r="D52" s="201">
        <f>SUM(D53:D55)</f>
        <v>0</v>
      </c>
      <c r="E52" s="762">
        <f>SUM(E53:E55)</f>
        <v>0</v>
      </c>
      <c r="F52" s="768"/>
    </row>
    <row r="53" spans="1:6" s="198" customFormat="1" ht="27">
      <c r="A53" s="202" t="s">
        <v>71</v>
      </c>
      <c r="B53" s="203" t="s">
        <v>340</v>
      </c>
      <c r="C53" s="204">
        <f>SUM('9.2.1'!C53,'9.2.2'!C53)</f>
        <v>0</v>
      </c>
      <c r="D53" s="204">
        <f>SUM('9.2.1'!D53,'9.2.2'!D53)</f>
        <v>0</v>
      </c>
      <c r="E53" s="204">
        <f>SUM('9.2.1'!E53,'9.2.2'!E53)</f>
        <v>0</v>
      </c>
      <c r="F53" s="768"/>
    </row>
    <row r="54" spans="1:6" s="198" customFormat="1" ht="27">
      <c r="A54" s="205" t="s">
        <v>72</v>
      </c>
      <c r="B54" s="206" t="s">
        <v>341</v>
      </c>
      <c r="C54" s="204">
        <f>SUM('9.2.1'!C54,'9.2.2'!C54)</f>
        <v>0</v>
      </c>
      <c r="D54" s="204">
        <f>SUM('9.2.1'!D54,'9.2.2'!D54)</f>
        <v>0</v>
      </c>
      <c r="E54" s="204">
        <f>SUM('9.2.1'!E54,'9.2.2'!E54)</f>
        <v>0</v>
      </c>
      <c r="F54" s="768"/>
    </row>
    <row r="55" spans="1:6" s="198" customFormat="1" ht="18.75">
      <c r="A55" s="205" t="s">
        <v>220</v>
      </c>
      <c r="B55" s="206" t="s">
        <v>218</v>
      </c>
      <c r="C55" s="204">
        <f>SUM('9.2.1'!C55,'9.2.2'!C55)</f>
        <v>0</v>
      </c>
      <c r="D55" s="204">
        <f>SUM('9.2.1'!D55,'9.2.2'!D55)</f>
        <v>0</v>
      </c>
      <c r="E55" s="204">
        <f>SUM('9.2.1'!E55,'9.2.2'!E55)</f>
        <v>0</v>
      </c>
      <c r="F55" s="768"/>
    </row>
    <row r="56" spans="1:6" s="198" customFormat="1" ht="19.5" thickBot="1">
      <c r="A56" s="208" t="s">
        <v>221</v>
      </c>
      <c r="B56" s="212" t="s">
        <v>219</v>
      </c>
      <c r="C56" s="204">
        <f>SUM('9.2.1'!C56,'9.2.2'!C56)</f>
        <v>0</v>
      </c>
      <c r="D56" s="204">
        <f>SUM('9.2.1'!D56,'9.2.2'!D56)</f>
        <v>0</v>
      </c>
      <c r="E56" s="204">
        <f>SUM('9.2.1'!E56,'9.2.2'!E56)</f>
        <v>0</v>
      </c>
      <c r="F56" s="768"/>
    </row>
    <row r="57" spans="1:6" s="198" customFormat="1" ht="26.25" thickBot="1">
      <c r="A57" s="210" t="s">
        <v>17</v>
      </c>
      <c r="B57" s="211" t="s">
        <v>222</v>
      </c>
      <c r="C57" s="201">
        <f>SUM(C58:C60)</f>
        <v>0</v>
      </c>
      <c r="D57" s="201">
        <f>SUM(D58:D60)</f>
        <v>0</v>
      </c>
      <c r="E57" s="762">
        <f>SUM(E58:E60)</f>
        <v>0</v>
      </c>
      <c r="F57" s="768"/>
    </row>
    <row r="58" spans="1:6" s="198" customFormat="1" ht="27">
      <c r="A58" s="202" t="s">
        <v>136</v>
      </c>
      <c r="B58" s="203" t="s">
        <v>342</v>
      </c>
      <c r="C58" s="204">
        <f>SUM('9.2.1'!C58,'9.2.2'!C58)</f>
        <v>0</v>
      </c>
      <c r="D58" s="204">
        <f>SUM('9.2.1'!D58,'9.2.2'!D58)</f>
        <v>0</v>
      </c>
      <c r="E58" s="204">
        <f>SUM('9.2.1'!E58,'9.2.2'!E58)</f>
        <v>0</v>
      </c>
      <c r="F58" s="768"/>
    </row>
    <row r="59" spans="1:6" s="198" customFormat="1" ht="27">
      <c r="A59" s="205" t="s">
        <v>137</v>
      </c>
      <c r="B59" s="206" t="s">
        <v>343</v>
      </c>
      <c r="C59" s="204">
        <f>SUM('9.2.1'!C59,'9.2.2'!C59)</f>
        <v>0</v>
      </c>
      <c r="D59" s="204">
        <f>SUM('9.2.1'!D59,'9.2.2'!D59)</f>
        <v>0</v>
      </c>
      <c r="E59" s="204">
        <f>SUM('9.2.1'!E59,'9.2.2'!E59)</f>
        <v>0</v>
      </c>
      <c r="F59" s="768"/>
    </row>
    <row r="60" spans="1:6" s="198" customFormat="1" ht="18.75">
      <c r="A60" s="205" t="s">
        <v>165</v>
      </c>
      <c r="B60" s="206" t="s">
        <v>224</v>
      </c>
      <c r="C60" s="204">
        <f>SUM('9.2.1'!C60,'9.2.2'!C60)</f>
        <v>0</v>
      </c>
      <c r="D60" s="204">
        <f>SUM('9.2.1'!D60,'9.2.2'!D60)</f>
        <v>0</v>
      </c>
      <c r="E60" s="204">
        <f>SUM('9.2.1'!E60,'9.2.2'!E60)</f>
        <v>0</v>
      </c>
      <c r="F60" s="768"/>
    </row>
    <row r="61" spans="1:6" s="198" customFormat="1" ht="19.5" thickBot="1">
      <c r="A61" s="208" t="s">
        <v>223</v>
      </c>
      <c r="B61" s="212" t="s">
        <v>225</v>
      </c>
      <c r="C61" s="204">
        <f>SUM('9.2.1'!C61,'9.2.2'!C61)</f>
        <v>0</v>
      </c>
      <c r="D61" s="204">
        <f>SUM('9.2.1'!D61,'9.2.2'!D61)</f>
        <v>0</v>
      </c>
      <c r="E61" s="204">
        <f>SUM('9.2.1'!E61,'9.2.2'!E61)</f>
        <v>0</v>
      </c>
      <c r="F61" s="768"/>
    </row>
    <row r="62" spans="1:6" s="198" customFormat="1" ht="26.25" thickBot="1">
      <c r="A62" s="210" t="s">
        <v>18</v>
      </c>
      <c r="B62" s="213" t="s">
        <v>226</v>
      </c>
      <c r="C62" s="201">
        <f>+C7+C14+C21+C28+C35+C46+C52+C57</f>
        <v>0</v>
      </c>
      <c r="D62" s="201">
        <f>+D7+D14+D21+D28+D35+D46+D52+D57</f>
        <v>9261070</v>
      </c>
      <c r="E62" s="762">
        <f>+E7+E14+E21+E28+E35+E46+E52+E57</f>
        <v>2048897</v>
      </c>
      <c r="F62" s="768"/>
    </row>
    <row r="63" spans="1:6" s="198" customFormat="1" ht="26.25" thickBot="1">
      <c r="A63" s="215" t="s">
        <v>328</v>
      </c>
      <c r="B63" s="211" t="s">
        <v>393</v>
      </c>
      <c r="C63" s="201">
        <f>SUM(C64:C66)</f>
        <v>0</v>
      </c>
      <c r="D63" s="201">
        <f>SUM(D64:D66)</f>
        <v>0</v>
      </c>
      <c r="E63" s="762">
        <f>SUM(E64:E66)</f>
        <v>0</v>
      </c>
      <c r="F63" s="768"/>
    </row>
    <row r="64" spans="1:6" s="198" customFormat="1" ht="18.75">
      <c r="A64" s="202" t="s">
        <v>255</v>
      </c>
      <c r="B64" s="203" t="s">
        <v>227</v>
      </c>
      <c r="C64" s="204">
        <f>SUM('9.2.1'!C64,'9.2.2'!C64)</f>
        <v>0</v>
      </c>
      <c r="D64" s="204">
        <f>SUM('9.2.1'!D64,'9.2.2'!D64)</f>
        <v>0</v>
      </c>
      <c r="E64" s="204">
        <f>SUM('9.2.1'!E64,'9.2.2'!E64)</f>
        <v>0</v>
      </c>
      <c r="F64" s="768"/>
    </row>
    <row r="65" spans="1:6" s="198" customFormat="1" ht="27">
      <c r="A65" s="205" t="s">
        <v>264</v>
      </c>
      <c r="B65" s="206" t="s">
        <v>228</v>
      </c>
      <c r="C65" s="204">
        <f>SUM('9.2.1'!C65,'9.2.2'!C65)</f>
        <v>0</v>
      </c>
      <c r="D65" s="204">
        <f>SUM('9.2.1'!D65,'9.2.2'!D65)</f>
        <v>0</v>
      </c>
      <c r="E65" s="204">
        <f>SUM('9.2.1'!E65,'9.2.2'!E65)</f>
        <v>0</v>
      </c>
      <c r="F65" s="768"/>
    </row>
    <row r="66" spans="1:6" s="198" customFormat="1" ht="19.5" thickBot="1">
      <c r="A66" s="208" t="s">
        <v>265</v>
      </c>
      <c r="B66" s="216" t="s">
        <v>229</v>
      </c>
      <c r="C66" s="204">
        <f>SUM('9.2.1'!C66,'9.2.2'!C66)</f>
        <v>0</v>
      </c>
      <c r="D66" s="204">
        <f>SUM('9.2.1'!D66,'9.2.2'!D66)</f>
        <v>0</v>
      </c>
      <c r="E66" s="204">
        <f>SUM('9.2.1'!E66,'9.2.2'!E66)</f>
        <v>0</v>
      </c>
      <c r="F66" s="768"/>
    </row>
    <row r="67" spans="1:6" s="198" customFormat="1" ht="26.25" thickBot="1">
      <c r="A67" s="215" t="s">
        <v>230</v>
      </c>
      <c r="B67" s="211" t="s">
        <v>231</v>
      </c>
      <c r="C67" s="201">
        <f>SUM(C68:C71)</f>
        <v>0</v>
      </c>
      <c r="D67" s="201">
        <f>SUM(D68:D71)</f>
        <v>0</v>
      </c>
      <c r="E67" s="762">
        <f>SUM(E68:E71)</f>
        <v>0</v>
      </c>
      <c r="F67" s="768"/>
    </row>
    <row r="68" spans="1:6" s="198" customFormat="1" ht="27">
      <c r="A68" s="202" t="s">
        <v>111</v>
      </c>
      <c r="B68" s="203" t="s">
        <v>232</v>
      </c>
      <c r="C68" s="204">
        <f>SUM('9.2.1'!C68,'9.2.2'!C68)</f>
        <v>0</v>
      </c>
      <c r="D68" s="204">
        <f>SUM('9.2.1'!D68,'9.2.2'!D68)</f>
        <v>0</v>
      </c>
      <c r="E68" s="204">
        <f>SUM('9.2.1'!E68,'9.2.2'!E68)</f>
        <v>0</v>
      </c>
      <c r="F68" s="768"/>
    </row>
    <row r="69" spans="1:6" s="198" customFormat="1" ht="18.75">
      <c r="A69" s="205" t="s">
        <v>112</v>
      </c>
      <c r="B69" s="206" t="s">
        <v>233</v>
      </c>
      <c r="C69" s="204">
        <f>SUM('9.2.1'!C69,'9.2.2'!C69)</f>
        <v>0</v>
      </c>
      <c r="D69" s="204">
        <f>SUM('9.2.1'!D69,'9.2.2'!D69)</f>
        <v>0</v>
      </c>
      <c r="E69" s="204">
        <f>SUM('9.2.1'!E69,'9.2.2'!E69)</f>
        <v>0</v>
      </c>
      <c r="F69" s="768"/>
    </row>
    <row r="70" spans="1:6" s="198" customFormat="1" ht="27">
      <c r="A70" s="205" t="s">
        <v>256</v>
      </c>
      <c r="B70" s="206" t="s">
        <v>234</v>
      </c>
      <c r="C70" s="204">
        <f>SUM('9.2.1'!C70,'9.2.2'!C70)</f>
        <v>0</v>
      </c>
      <c r="D70" s="204">
        <f>SUM('9.2.1'!D70,'9.2.2'!D70)</f>
        <v>0</v>
      </c>
      <c r="E70" s="204">
        <f>SUM('9.2.1'!E70,'9.2.2'!E70)</f>
        <v>0</v>
      </c>
      <c r="F70" s="768"/>
    </row>
    <row r="71" spans="1:6" s="198" customFormat="1" ht="19.5" thickBot="1">
      <c r="A71" s="208" t="s">
        <v>257</v>
      </c>
      <c r="B71" s="212" t="s">
        <v>235</v>
      </c>
      <c r="C71" s="204">
        <f>SUM('9.2.1'!C71,'9.2.2'!C71)</f>
        <v>0</v>
      </c>
      <c r="D71" s="204">
        <f>SUM('9.2.1'!D71,'9.2.2'!D71)</f>
        <v>0</v>
      </c>
      <c r="E71" s="204">
        <f>SUM('9.2.1'!E71,'9.2.2'!E71)</f>
        <v>0</v>
      </c>
      <c r="F71" s="768"/>
    </row>
    <row r="72" spans="1:6" s="198" customFormat="1" ht="19.5" thickBot="1">
      <c r="A72" s="215" t="s">
        <v>236</v>
      </c>
      <c r="B72" s="211" t="s">
        <v>237</v>
      </c>
      <c r="C72" s="201">
        <f>SUM(C73:C74)</f>
        <v>584266</v>
      </c>
      <c r="D72" s="201">
        <f>SUM(D73:D74)</f>
        <v>545986</v>
      </c>
      <c r="E72" s="762">
        <f>SUM(E73:E74)</f>
        <v>545986</v>
      </c>
      <c r="F72" s="833">
        <f>E72/C72</f>
        <v>0.9344818969442</v>
      </c>
    </row>
    <row r="73" spans="1:6" s="198" customFormat="1" ht="27">
      <c r="A73" s="202" t="s">
        <v>258</v>
      </c>
      <c r="B73" s="203" t="s">
        <v>238</v>
      </c>
      <c r="C73" s="204">
        <f>SUM('9.2.1'!C73,'9.2.2'!C73)</f>
        <v>584266</v>
      </c>
      <c r="D73" s="204">
        <f>SUM('9.2.1'!D73,'9.2.2'!D73)</f>
        <v>545986</v>
      </c>
      <c r="E73" s="204">
        <f>SUM('9.2.1'!E73,'9.2.2'!E73)</f>
        <v>545986</v>
      </c>
      <c r="F73" s="833">
        <f>E73/C73</f>
        <v>0.9344818969442</v>
      </c>
    </row>
    <row r="74" spans="1:6" s="198" customFormat="1" ht="19.5" thickBot="1">
      <c r="A74" s="208" t="s">
        <v>259</v>
      </c>
      <c r="B74" s="203" t="s">
        <v>398</v>
      </c>
      <c r="C74" s="204">
        <f>SUM('9.2.1'!C74,'9.2.2'!C74)</f>
        <v>0</v>
      </c>
      <c r="D74" s="204">
        <f>SUM('9.2.1'!D74,'9.2.2'!D74)</f>
        <v>0</v>
      </c>
      <c r="E74" s="204">
        <f>SUM('9.2.1'!E74,'9.2.2'!E74)</f>
        <v>0</v>
      </c>
      <c r="F74" s="768"/>
    </row>
    <row r="75" spans="1:6" s="198" customFormat="1" ht="26.25" thickBot="1">
      <c r="A75" s="215" t="s">
        <v>239</v>
      </c>
      <c r="B75" s="211" t="s">
        <v>240</v>
      </c>
      <c r="C75" s="201">
        <f>SUM(C76:C78)</f>
        <v>66023000</v>
      </c>
      <c r="D75" s="201">
        <f>SUM(D76:D78)</f>
        <v>70008749</v>
      </c>
      <c r="E75" s="762">
        <f>SUM(E76:E78)</f>
        <v>54205233</v>
      </c>
      <c r="F75" s="833">
        <f>E75/C75</f>
        <v>0.8210053011829211</v>
      </c>
    </row>
    <row r="76" spans="1:6" s="198" customFormat="1" ht="18.75">
      <c r="A76" s="202" t="s">
        <v>260</v>
      </c>
      <c r="B76" s="203" t="s">
        <v>372</v>
      </c>
      <c r="C76" s="204">
        <f>SUM('9.2.1'!C76,'9.2.2'!C76)</f>
        <v>0</v>
      </c>
      <c r="D76" s="204">
        <f>SUM('9.2.1'!D76,'9.2.2'!D76)</f>
        <v>0</v>
      </c>
      <c r="E76" s="204">
        <f>SUM('9.2.1'!E76,'9.2.2'!E76)</f>
        <v>0</v>
      </c>
      <c r="F76" s="768"/>
    </row>
    <row r="77" spans="1:6" s="198" customFormat="1" ht="27">
      <c r="A77" s="205" t="s">
        <v>261</v>
      </c>
      <c r="B77" s="206" t="s">
        <v>241</v>
      </c>
      <c r="C77" s="204">
        <f>SUM('9.2.1'!C77,'9.2.2'!C77)</f>
        <v>0</v>
      </c>
      <c r="D77" s="204">
        <f>SUM('9.2.1'!D77,'9.2.2'!D77)</f>
        <v>0</v>
      </c>
      <c r="E77" s="204">
        <f>SUM('9.2.1'!E77,'9.2.2'!E77)</f>
        <v>0</v>
      </c>
      <c r="F77" s="768"/>
    </row>
    <row r="78" spans="1:6" s="198" customFormat="1" ht="19.5" thickBot="1">
      <c r="A78" s="208" t="s">
        <v>262</v>
      </c>
      <c r="B78" s="212" t="s">
        <v>390</v>
      </c>
      <c r="C78" s="204">
        <f>SUM('9.2.1'!C78,'9.2.2'!C78)</f>
        <v>66023000</v>
      </c>
      <c r="D78" s="204">
        <f>SUM('9.2.1'!D78,'9.2.2'!D78)</f>
        <v>70008749</v>
      </c>
      <c r="E78" s="204">
        <f>SUM('9.2.1'!E78,'9.2.2'!E78)</f>
        <v>54205233</v>
      </c>
      <c r="F78" s="833">
        <f>E78/C78</f>
        <v>0.8210053011829211</v>
      </c>
    </row>
    <row r="79" spans="1:6" s="198" customFormat="1" ht="26.25" thickBot="1">
      <c r="A79" s="215" t="s">
        <v>243</v>
      </c>
      <c r="B79" s="211" t="s">
        <v>263</v>
      </c>
      <c r="C79" s="201">
        <f>SUM(C80:C83)</f>
        <v>0</v>
      </c>
      <c r="D79" s="201">
        <f>SUM(D80:D83)</f>
        <v>0</v>
      </c>
      <c r="E79" s="762">
        <f>SUM(E80:E83)</f>
        <v>0</v>
      </c>
      <c r="F79" s="768"/>
    </row>
    <row r="80" spans="1:6" s="198" customFormat="1" ht="30">
      <c r="A80" s="217" t="s">
        <v>244</v>
      </c>
      <c r="B80" s="203" t="s">
        <v>245</v>
      </c>
      <c r="C80" s="204">
        <f>SUM('9.2.1'!C80,'9.2.2'!C80)</f>
        <v>0</v>
      </c>
      <c r="D80" s="204">
        <f>SUM('9.2.1'!D80,'9.2.2'!D80)</f>
        <v>0</v>
      </c>
      <c r="E80" s="763"/>
      <c r="F80" s="768"/>
    </row>
    <row r="81" spans="1:6" s="198" customFormat="1" ht="30">
      <c r="A81" s="218" t="s">
        <v>246</v>
      </c>
      <c r="B81" s="206" t="s">
        <v>247</v>
      </c>
      <c r="C81" s="204">
        <f>SUM('9.2.1'!C81,'9.2.2'!C81)</f>
        <v>0</v>
      </c>
      <c r="D81" s="204">
        <f>SUM('9.2.1'!D81,'9.2.2'!D81)</f>
        <v>0</v>
      </c>
      <c r="E81" s="763"/>
      <c r="F81" s="768"/>
    </row>
    <row r="82" spans="1:6" s="198" customFormat="1" ht="30">
      <c r="A82" s="218" t="s">
        <v>248</v>
      </c>
      <c r="B82" s="206" t="s">
        <v>249</v>
      </c>
      <c r="C82" s="204">
        <f>SUM('9.2.1'!C82,'9.2.2'!C82)</f>
        <v>0</v>
      </c>
      <c r="D82" s="204">
        <f>SUM('9.2.1'!D82,'9.2.2'!D82)</f>
        <v>0</v>
      </c>
      <c r="E82" s="763"/>
      <c r="F82" s="768"/>
    </row>
    <row r="83" spans="1:6" s="198" customFormat="1" ht="30.75" thickBot="1">
      <c r="A83" s="219" t="s">
        <v>250</v>
      </c>
      <c r="B83" s="212" t="s">
        <v>251</v>
      </c>
      <c r="C83" s="204">
        <f>SUM('9.2.1'!C83,'9.2.2'!C83)</f>
        <v>0</v>
      </c>
      <c r="D83" s="204">
        <f>SUM('9.2.1'!D83,'9.2.2'!D83)</f>
        <v>0</v>
      </c>
      <c r="E83" s="763"/>
      <c r="F83" s="768"/>
    </row>
    <row r="84" spans="1:6" s="198" customFormat="1" ht="26.25" thickBot="1">
      <c r="A84" s="215" t="s">
        <v>252</v>
      </c>
      <c r="B84" s="211" t="s">
        <v>389</v>
      </c>
      <c r="C84" s="204">
        <f>SUM('9.2.1'!C84,'9.2.2'!C84)</f>
        <v>0</v>
      </c>
      <c r="D84" s="204">
        <f>SUM('9.2.1'!D84,'9.2.2'!D84)</f>
        <v>0</v>
      </c>
      <c r="E84" s="763"/>
      <c r="F84" s="768"/>
    </row>
    <row r="85" spans="1:6" s="198" customFormat="1" ht="27.75" thickBot="1">
      <c r="A85" s="215" t="s">
        <v>253</v>
      </c>
      <c r="B85" s="220" t="s">
        <v>254</v>
      </c>
      <c r="C85" s="201">
        <f>+C63+C67+C72+C75+C79+C84</f>
        <v>66607266</v>
      </c>
      <c r="D85" s="201">
        <f>+D63+D67+D72+D75+D79+D84</f>
        <v>70554735</v>
      </c>
      <c r="E85" s="762">
        <f>+E63+E67+E72+E75+E79+E84</f>
        <v>54751219</v>
      </c>
      <c r="F85" s="833">
        <f>E85/C85</f>
        <v>0.8220006958400004</v>
      </c>
    </row>
    <row r="86" spans="1:6" s="198" customFormat="1" ht="19.5" thickBot="1">
      <c r="A86" s="221" t="s">
        <v>266</v>
      </c>
      <c r="B86" s="222" t="s">
        <v>332</v>
      </c>
      <c r="C86" s="201">
        <f>+C62+C85</f>
        <v>66607266</v>
      </c>
      <c r="D86" s="201">
        <f>+D62+D85</f>
        <v>79815805</v>
      </c>
      <c r="E86" s="762">
        <f>+E62+E85</f>
        <v>56800116</v>
      </c>
      <c r="F86" s="833">
        <f>E86/C86</f>
        <v>0.852761559076753</v>
      </c>
    </row>
    <row r="87" spans="1:6" s="198" customFormat="1" ht="19.5" thickBot="1">
      <c r="A87" s="266"/>
      <c r="B87" s="224"/>
      <c r="C87" s="225"/>
      <c r="D87" s="225"/>
      <c r="E87" s="120"/>
      <c r="F87" s="22"/>
    </row>
    <row r="88" spans="1:6" s="189" customFormat="1" ht="19.5" thickBot="1">
      <c r="A88" s="226" t="s">
        <v>43</v>
      </c>
      <c r="B88" s="227"/>
      <c r="C88" s="228"/>
      <c r="D88" s="228"/>
      <c r="E88" s="148"/>
      <c r="F88" s="17"/>
    </row>
    <row r="89" spans="1:6" s="189" customFormat="1" ht="19.5" thickBot="1">
      <c r="A89" s="229" t="s">
        <v>10</v>
      </c>
      <c r="B89" s="230" t="s">
        <v>387</v>
      </c>
      <c r="C89" s="231">
        <f>SUM(C90:C94)</f>
        <v>65607776</v>
      </c>
      <c r="D89" s="231">
        <f>SUM(D90:D94)</f>
        <v>78780370</v>
      </c>
      <c r="E89" s="762">
        <f>SUM(E90:E94)</f>
        <v>56620115</v>
      </c>
      <c r="F89" s="833">
        <f>E89/C89</f>
        <v>0.8630092109813324</v>
      </c>
    </row>
    <row r="90" spans="1:6" s="189" customFormat="1" ht="18.75">
      <c r="A90" s="232" t="s">
        <v>73</v>
      </c>
      <c r="B90" s="233" t="s">
        <v>38</v>
      </c>
      <c r="C90" s="204">
        <f>SUM('9.2.1'!C90,'9.2.2'!C90)</f>
        <v>47089373</v>
      </c>
      <c r="D90" s="204">
        <f>SUM('9.2.1'!D90,'9.2.2'!D90)</f>
        <v>51226113</v>
      </c>
      <c r="E90" s="834">
        <f>SUM('9.2.1'!E90,'9.2.2'!E90)</f>
        <v>42742057</v>
      </c>
      <c r="F90" s="833">
        <f>E90/C90</f>
        <v>0.907679467297218</v>
      </c>
    </row>
    <row r="91" spans="1:6" s="198" customFormat="1" ht="25.5">
      <c r="A91" s="205" t="s">
        <v>74</v>
      </c>
      <c r="B91" s="234" t="s">
        <v>138</v>
      </c>
      <c r="C91" s="204">
        <f>SUM('9.2.1'!C91,'9.2.2'!C91)</f>
        <v>9808655</v>
      </c>
      <c r="D91" s="204">
        <f>SUM('9.2.1'!D91,'9.2.2'!D91)</f>
        <v>19895338</v>
      </c>
      <c r="E91" s="834">
        <f>SUM('9.2.1'!E91,'9.2.2'!E91)</f>
        <v>8409323</v>
      </c>
      <c r="F91" s="833">
        <f>E91/C91</f>
        <v>0.857337015115732</v>
      </c>
    </row>
    <row r="92" spans="1:6" s="189" customFormat="1" ht="18.75">
      <c r="A92" s="205" t="s">
        <v>75</v>
      </c>
      <c r="B92" s="234" t="s">
        <v>105</v>
      </c>
      <c r="C92" s="204">
        <f>SUM('9.2.1'!C92,'9.2.2'!C92)</f>
        <v>8709748</v>
      </c>
      <c r="D92" s="204">
        <f>SUM('9.2.1'!D92,'9.2.2'!D92)</f>
        <v>7658919</v>
      </c>
      <c r="E92" s="834">
        <f>SUM('9.2.1'!E92,'9.2.2'!E92)</f>
        <v>5468735</v>
      </c>
      <c r="F92" s="833">
        <f>E92/C92</f>
        <v>0.6278867080884545</v>
      </c>
    </row>
    <row r="93" spans="1:6" s="189" customFormat="1" ht="18.75">
      <c r="A93" s="205" t="s">
        <v>76</v>
      </c>
      <c r="B93" s="235" t="s">
        <v>139</v>
      </c>
      <c r="C93" s="204">
        <f>SUM('9.2.1'!C93,'9.2.2'!C93)</f>
        <v>0</v>
      </c>
      <c r="D93" s="204">
        <f>SUM('9.2.1'!D93,'9.2.2'!D93)</f>
        <v>0</v>
      </c>
      <c r="E93" s="834">
        <f>SUM('9.2.1'!E93,'9.2.2'!E93)</f>
        <v>0</v>
      </c>
      <c r="F93" s="837"/>
    </row>
    <row r="94" spans="1:6" s="189" customFormat="1" ht="18.75">
      <c r="A94" s="205" t="s">
        <v>84</v>
      </c>
      <c r="B94" s="236" t="s">
        <v>140</v>
      </c>
      <c r="C94" s="204">
        <f>SUM('9.2.1'!C94,'9.2.2'!C94)</f>
        <v>0</v>
      </c>
      <c r="D94" s="204">
        <f>SUM('9.2.1'!D94,'9.2.2'!D94)</f>
        <v>0</v>
      </c>
      <c r="E94" s="834">
        <f>SUM('9.2.1'!E94,'9.2.2'!E94)</f>
        <v>0</v>
      </c>
      <c r="F94" s="837"/>
    </row>
    <row r="95" spans="1:6" s="189" customFormat="1" ht="18.75">
      <c r="A95" s="205" t="s">
        <v>77</v>
      </c>
      <c r="B95" s="234" t="s">
        <v>269</v>
      </c>
      <c r="C95" s="204">
        <f>SUM('9.2.1'!C95,'9.2.2'!C95)</f>
        <v>0</v>
      </c>
      <c r="D95" s="204">
        <f>SUM('9.2.1'!D95,'9.2.2'!D95)</f>
        <v>0</v>
      </c>
      <c r="E95" s="834">
        <f>SUM('9.2.1'!E95,'9.2.2'!E95)</f>
        <v>0</v>
      </c>
      <c r="F95" s="837"/>
    </row>
    <row r="96" spans="1:6" s="189" customFormat="1" ht="27">
      <c r="A96" s="205" t="s">
        <v>78</v>
      </c>
      <c r="B96" s="237" t="s">
        <v>270</v>
      </c>
      <c r="C96" s="204">
        <f>SUM('9.2.1'!C96,'9.2.2'!C96)</f>
        <v>0</v>
      </c>
      <c r="D96" s="204">
        <f>SUM('9.2.1'!D96,'9.2.2'!D96)</f>
        <v>0</v>
      </c>
      <c r="E96" s="834">
        <f>SUM('9.2.1'!E96,'9.2.2'!E96)</f>
        <v>0</v>
      </c>
      <c r="F96" s="837"/>
    </row>
    <row r="97" spans="1:6" s="189" customFormat="1" ht="25.5">
      <c r="A97" s="205" t="s">
        <v>85</v>
      </c>
      <c r="B97" s="234" t="s">
        <v>271</v>
      </c>
      <c r="C97" s="204">
        <f>SUM('9.2.1'!C97,'9.2.2'!C97)</f>
        <v>0</v>
      </c>
      <c r="D97" s="204">
        <f>SUM('9.2.1'!D97,'9.2.2'!D97)</f>
        <v>0</v>
      </c>
      <c r="E97" s="834">
        <f>SUM('9.2.1'!E97,'9.2.2'!E97)</f>
        <v>0</v>
      </c>
      <c r="F97" s="837"/>
    </row>
    <row r="98" spans="1:6" s="189" customFormat="1" ht="25.5">
      <c r="A98" s="205" t="s">
        <v>86</v>
      </c>
      <c r="B98" s="234" t="s">
        <v>394</v>
      </c>
      <c r="C98" s="204">
        <f>SUM('9.2.1'!C98,'9.2.2'!C98)</f>
        <v>0</v>
      </c>
      <c r="D98" s="204">
        <f>SUM('9.2.1'!D98,'9.2.2'!D98)</f>
        <v>0</v>
      </c>
      <c r="E98" s="834">
        <f>SUM('9.2.1'!E98,'9.2.2'!E98)</f>
        <v>0</v>
      </c>
      <c r="F98" s="837"/>
    </row>
    <row r="99" spans="1:6" s="189" customFormat="1" ht="27">
      <c r="A99" s="205" t="s">
        <v>87</v>
      </c>
      <c r="B99" s="237" t="s">
        <v>273</v>
      </c>
      <c r="C99" s="204">
        <f>SUM('9.2.1'!C99,'9.2.2'!C99)</f>
        <v>0</v>
      </c>
      <c r="D99" s="204">
        <f>SUM('9.2.1'!D99,'9.2.2'!D99)</f>
        <v>0</v>
      </c>
      <c r="E99" s="834">
        <f>SUM('9.2.1'!E99,'9.2.2'!E99)</f>
        <v>0</v>
      </c>
      <c r="F99" s="837"/>
    </row>
    <row r="100" spans="1:6" s="189" customFormat="1" ht="27">
      <c r="A100" s="205" t="s">
        <v>88</v>
      </c>
      <c r="B100" s="237" t="s">
        <v>274</v>
      </c>
      <c r="C100" s="204">
        <f>SUM('9.2.1'!C100,'9.2.2'!C100)</f>
        <v>0</v>
      </c>
      <c r="D100" s="204">
        <f>SUM('9.2.1'!D100,'9.2.2'!D100)</f>
        <v>0</v>
      </c>
      <c r="E100" s="834">
        <f>SUM('9.2.1'!E100,'9.2.2'!E100)</f>
        <v>0</v>
      </c>
      <c r="F100" s="837"/>
    </row>
    <row r="101" spans="1:6" s="189" customFormat="1" ht="25.5">
      <c r="A101" s="205" t="s">
        <v>90</v>
      </c>
      <c r="B101" s="234" t="s">
        <v>395</v>
      </c>
      <c r="C101" s="204">
        <f>SUM('9.2.1'!C101,'9.2.2'!C101)</f>
        <v>0</v>
      </c>
      <c r="D101" s="204">
        <f>SUM('9.2.1'!D101,'9.2.2'!D101)</f>
        <v>0</v>
      </c>
      <c r="E101" s="834">
        <f>SUM('9.2.1'!E101,'9.2.2'!E101)</f>
        <v>0</v>
      </c>
      <c r="F101" s="837"/>
    </row>
    <row r="102" spans="1:6" s="189" customFormat="1" ht="18.75">
      <c r="A102" s="238" t="s">
        <v>141</v>
      </c>
      <c r="B102" s="239" t="s">
        <v>276</v>
      </c>
      <c r="C102" s="204">
        <f>SUM('9.2.1'!C102,'9.2.2'!C102)</f>
        <v>0</v>
      </c>
      <c r="D102" s="204">
        <f>SUM('9.2.1'!D102,'9.2.2'!D102)</f>
        <v>0</v>
      </c>
      <c r="E102" s="834">
        <f>SUM('9.2.1'!E102,'9.2.2'!E102)</f>
        <v>0</v>
      </c>
      <c r="F102" s="837"/>
    </row>
    <row r="103" spans="1:6" s="189" customFormat="1" ht="18.75">
      <c r="A103" s="205" t="s">
        <v>267</v>
      </c>
      <c r="B103" s="239" t="s">
        <v>277</v>
      </c>
      <c r="C103" s="204">
        <f>SUM('9.2.1'!C103,'9.2.2'!C103)</f>
        <v>0</v>
      </c>
      <c r="D103" s="204">
        <f>SUM('9.2.1'!D103,'9.2.2'!D103)</f>
        <v>0</v>
      </c>
      <c r="E103" s="834">
        <f>SUM('9.2.1'!E103,'9.2.2'!E103)</f>
        <v>0</v>
      </c>
      <c r="F103" s="837"/>
    </row>
    <row r="104" spans="1:6" s="189" customFormat="1" ht="26.25" thickBot="1">
      <c r="A104" s="240" t="s">
        <v>268</v>
      </c>
      <c r="B104" s="241" t="s">
        <v>278</v>
      </c>
      <c r="C104" s="204">
        <f>SUM('9.2.1'!C104,'9.2.2'!C104)</f>
        <v>0</v>
      </c>
      <c r="D104" s="204">
        <f>SUM('9.2.1'!D104,'9.2.2'!D104)</f>
        <v>0</v>
      </c>
      <c r="E104" s="834">
        <f>SUM('9.2.1'!E104,'9.2.2'!E104)</f>
        <v>0</v>
      </c>
      <c r="F104" s="837"/>
    </row>
    <row r="105" spans="1:6" s="189" customFormat="1" ht="26.25" thickBot="1">
      <c r="A105" s="210" t="s">
        <v>11</v>
      </c>
      <c r="B105" s="242" t="s">
        <v>388</v>
      </c>
      <c r="C105" s="336">
        <f>+C106+C108+C110</f>
        <v>999490</v>
      </c>
      <c r="D105" s="336">
        <f>+D106+D108+D110</f>
        <v>1035435</v>
      </c>
      <c r="E105" s="762">
        <f>+E106+E108+E110</f>
        <v>169530</v>
      </c>
      <c r="F105" s="833">
        <f>E105/C105</f>
        <v>0.1696165044172528</v>
      </c>
    </row>
    <row r="106" spans="1:6" s="189" customFormat="1" ht="18.75">
      <c r="A106" s="202" t="s">
        <v>79</v>
      </c>
      <c r="B106" s="234" t="s">
        <v>164</v>
      </c>
      <c r="C106" s="204">
        <f>SUM('9.2.1'!C106,'9.2.2'!C106)</f>
        <v>999490</v>
      </c>
      <c r="D106" s="204">
        <f>SUM('9.2.1'!D106,'9.2.2'!D106)</f>
        <v>1035435</v>
      </c>
      <c r="E106" s="834">
        <f>SUM('9.2.1'!E106,'9.2.2'!E106)</f>
        <v>169530</v>
      </c>
      <c r="F106" s="833">
        <f>E106/C106</f>
        <v>0.1696165044172528</v>
      </c>
    </row>
    <row r="107" spans="1:6" s="189" customFormat="1" ht="18.75">
      <c r="A107" s="202" t="s">
        <v>80</v>
      </c>
      <c r="B107" s="239" t="s">
        <v>282</v>
      </c>
      <c r="C107" s="204">
        <f>SUM('9.2.1'!C107,'9.2.2'!C107)</f>
        <v>0</v>
      </c>
      <c r="D107" s="204">
        <f>SUM('9.2.1'!D107,'9.2.2'!D107)</f>
        <v>0</v>
      </c>
      <c r="E107" s="834">
        <f>SUM('9.2.1'!E107,'9.2.2'!E107)</f>
        <v>0</v>
      </c>
      <c r="F107" s="837"/>
    </row>
    <row r="108" spans="1:6" s="189" customFormat="1" ht="18.75">
      <c r="A108" s="202" t="s">
        <v>81</v>
      </c>
      <c r="B108" s="239" t="s">
        <v>142</v>
      </c>
      <c r="C108" s="204">
        <f>SUM('9.2.1'!C108,'9.2.2'!C108)</f>
        <v>0</v>
      </c>
      <c r="D108" s="204">
        <f>SUM('9.2.1'!D108,'9.2.2'!D108)</f>
        <v>0</v>
      </c>
      <c r="E108" s="834">
        <f>SUM('9.2.1'!E108,'9.2.2'!E108)</f>
        <v>0</v>
      </c>
      <c r="F108" s="837"/>
    </row>
    <row r="109" spans="1:6" s="189" customFormat="1" ht="18.75">
      <c r="A109" s="202" t="s">
        <v>82</v>
      </c>
      <c r="B109" s="239" t="s">
        <v>283</v>
      </c>
      <c r="C109" s="204">
        <f>SUM('9.2.1'!C109,'9.2.2'!C109)</f>
        <v>0</v>
      </c>
      <c r="D109" s="204">
        <f>SUM('9.2.1'!D109,'9.2.2'!D109)</f>
        <v>0</v>
      </c>
      <c r="E109" s="834">
        <f>SUM('9.2.1'!E109,'9.2.2'!E109)</f>
        <v>0</v>
      </c>
      <c r="F109" s="837"/>
    </row>
    <row r="110" spans="1:6" s="189" customFormat="1" ht="18.75">
      <c r="A110" s="202" t="s">
        <v>83</v>
      </c>
      <c r="B110" s="243" t="s">
        <v>166</v>
      </c>
      <c r="C110" s="204">
        <f>SUM('9.2.1'!C110,'9.2.2'!C110)</f>
        <v>0</v>
      </c>
      <c r="D110" s="204">
        <f>SUM('9.2.1'!D110,'9.2.2'!D110)</f>
        <v>0</v>
      </c>
      <c r="E110" s="834">
        <f>SUM('9.2.1'!E110,'9.2.2'!E110)</f>
        <v>0</v>
      </c>
      <c r="F110" s="837"/>
    </row>
    <row r="111" spans="1:6" s="189" customFormat="1" ht="25.5">
      <c r="A111" s="202" t="s">
        <v>89</v>
      </c>
      <c r="B111" s="244" t="s">
        <v>338</v>
      </c>
      <c r="C111" s="204">
        <f>SUM('9.2.1'!C111,'9.2.2'!C111)</f>
        <v>0</v>
      </c>
      <c r="D111" s="204">
        <f>SUM('9.2.1'!D111,'9.2.2'!D111)</f>
        <v>0</v>
      </c>
      <c r="E111" s="834">
        <f>SUM('9.2.1'!E111,'9.2.2'!E111)</f>
        <v>0</v>
      </c>
      <c r="F111" s="837"/>
    </row>
    <row r="112" spans="1:6" s="189" customFormat="1" ht="25.5">
      <c r="A112" s="202" t="s">
        <v>91</v>
      </c>
      <c r="B112" s="245" t="s">
        <v>288</v>
      </c>
      <c r="C112" s="204">
        <f>SUM('9.2.1'!C112,'9.2.2'!C112)</f>
        <v>0</v>
      </c>
      <c r="D112" s="204">
        <f>SUM('9.2.1'!D112,'9.2.2'!D112)</f>
        <v>0</v>
      </c>
      <c r="E112" s="834">
        <f>SUM('9.2.1'!E112,'9.2.2'!E112)</f>
        <v>0</v>
      </c>
      <c r="F112" s="837"/>
    </row>
    <row r="113" spans="1:6" s="189" customFormat="1" ht="25.5">
      <c r="A113" s="202" t="s">
        <v>143</v>
      </c>
      <c r="B113" s="234" t="s">
        <v>272</v>
      </c>
      <c r="C113" s="204">
        <f>SUM('9.2.1'!C113,'9.2.2'!C113)</f>
        <v>0</v>
      </c>
      <c r="D113" s="204">
        <f>SUM('9.2.1'!D113,'9.2.2'!D113)</f>
        <v>0</v>
      </c>
      <c r="E113" s="834">
        <f>SUM('9.2.1'!E113,'9.2.2'!E113)</f>
        <v>0</v>
      </c>
      <c r="F113" s="837"/>
    </row>
    <row r="114" spans="1:6" s="189" customFormat="1" ht="25.5">
      <c r="A114" s="202" t="s">
        <v>144</v>
      </c>
      <c r="B114" s="234" t="s">
        <v>287</v>
      </c>
      <c r="C114" s="204">
        <f>SUM('9.2.1'!C114,'9.2.2'!C114)</f>
        <v>0</v>
      </c>
      <c r="D114" s="204">
        <f>SUM('9.2.1'!D114,'9.2.2'!D114)</f>
        <v>0</v>
      </c>
      <c r="E114" s="834">
        <f>SUM('9.2.1'!E114,'9.2.2'!E114)</f>
        <v>0</v>
      </c>
      <c r="F114" s="837"/>
    </row>
    <row r="115" spans="1:6" s="189" customFormat="1" ht="25.5">
      <c r="A115" s="202" t="s">
        <v>145</v>
      </c>
      <c r="B115" s="234" t="s">
        <v>286</v>
      </c>
      <c r="C115" s="204">
        <f>SUM('9.2.1'!C115,'9.2.2'!C115)</f>
        <v>0</v>
      </c>
      <c r="D115" s="204">
        <f>SUM('9.2.1'!D115,'9.2.2'!D115)</f>
        <v>0</v>
      </c>
      <c r="E115" s="834">
        <f>SUM('9.2.1'!E115,'9.2.2'!E115)</f>
        <v>0</v>
      </c>
      <c r="F115" s="837"/>
    </row>
    <row r="116" spans="1:6" s="189" customFormat="1" ht="25.5">
      <c r="A116" s="202" t="s">
        <v>279</v>
      </c>
      <c r="B116" s="234" t="s">
        <v>275</v>
      </c>
      <c r="C116" s="204">
        <f>SUM('9.2.1'!C116,'9.2.2'!C116)</f>
        <v>0</v>
      </c>
      <c r="D116" s="204">
        <f>SUM('9.2.1'!D116,'9.2.2'!D116)</f>
        <v>0</v>
      </c>
      <c r="E116" s="834">
        <f>SUM('9.2.1'!E116,'9.2.2'!E116)</f>
        <v>0</v>
      </c>
      <c r="F116" s="837"/>
    </row>
    <row r="117" spans="1:6" s="189" customFormat="1" ht="18.75">
      <c r="A117" s="202" t="s">
        <v>280</v>
      </c>
      <c r="B117" s="234" t="s">
        <v>285</v>
      </c>
      <c r="C117" s="204">
        <f>SUM('9.2.1'!C117,'9.2.2'!C117)</f>
        <v>0</v>
      </c>
      <c r="D117" s="204">
        <f>SUM('9.2.1'!D117,'9.2.2'!D117)</f>
        <v>0</v>
      </c>
      <c r="E117" s="834">
        <f>SUM('9.2.1'!E117,'9.2.2'!E117)</f>
        <v>0</v>
      </c>
      <c r="F117" s="837"/>
    </row>
    <row r="118" spans="1:6" s="189" customFormat="1" ht="26.25" thickBot="1">
      <c r="A118" s="238" t="s">
        <v>281</v>
      </c>
      <c r="B118" s="234" t="s">
        <v>284</v>
      </c>
      <c r="C118" s="204">
        <f>SUM('9.2.1'!C118,'9.2.2'!C118)</f>
        <v>0</v>
      </c>
      <c r="D118" s="204">
        <f>SUM('9.2.1'!D118,'9.2.2'!D118)</f>
        <v>0</v>
      </c>
      <c r="E118" s="834">
        <f>SUM('9.2.1'!E118,'9.2.2'!E118)</f>
        <v>0</v>
      </c>
      <c r="F118" s="837"/>
    </row>
    <row r="119" spans="1:6" s="189" customFormat="1" ht="19.5" thickBot="1">
      <c r="A119" s="210" t="s">
        <v>12</v>
      </c>
      <c r="B119" s="213" t="s">
        <v>289</v>
      </c>
      <c r="C119" s="201">
        <f>+C120+C121</f>
        <v>0</v>
      </c>
      <c r="D119" s="201">
        <f>+D120+D121</f>
        <v>0</v>
      </c>
      <c r="E119" s="762">
        <f>+E120+E121</f>
        <v>0</v>
      </c>
      <c r="F119" s="837"/>
    </row>
    <row r="120" spans="1:6" s="189" customFormat="1" ht="18.75">
      <c r="A120" s="202" t="s">
        <v>62</v>
      </c>
      <c r="B120" s="245" t="s">
        <v>44</v>
      </c>
      <c r="C120" s="204">
        <f>SUM('9.2.1'!C120,'9.2.2'!C120)</f>
        <v>0</v>
      </c>
      <c r="D120" s="204">
        <f>SUM('9.2.1'!D120,'9.2.2'!D120)</f>
        <v>0</v>
      </c>
      <c r="E120" s="763"/>
      <c r="F120" s="837"/>
    </row>
    <row r="121" spans="1:6" s="189" customFormat="1" ht="19.5" thickBot="1">
      <c r="A121" s="208" t="s">
        <v>63</v>
      </c>
      <c r="B121" s="239" t="s">
        <v>45</v>
      </c>
      <c r="C121" s="204">
        <f>SUM('9.2.1'!C121,'9.2.2'!C121)</f>
        <v>0</v>
      </c>
      <c r="D121" s="204">
        <f>SUM('9.2.1'!D121,'9.2.2'!D121)</f>
        <v>0</v>
      </c>
      <c r="E121" s="763"/>
      <c r="F121" s="837"/>
    </row>
    <row r="122" spans="1:6" s="189" customFormat="1" ht="26.25" thickBot="1">
      <c r="A122" s="210" t="s">
        <v>13</v>
      </c>
      <c r="B122" s="213" t="s">
        <v>290</v>
      </c>
      <c r="C122" s="201">
        <f>+C89+C105+C119</f>
        <v>66607266</v>
      </c>
      <c r="D122" s="201">
        <f>+D89+D105+D119</f>
        <v>79815805</v>
      </c>
      <c r="E122" s="762">
        <f>+E89+E105+E119</f>
        <v>56789645</v>
      </c>
      <c r="F122" s="833">
        <f>E122/C122</f>
        <v>0.8526043540054624</v>
      </c>
    </row>
    <row r="123" spans="1:6" s="189" customFormat="1" ht="26.25" thickBot="1">
      <c r="A123" s="210" t="s">
        <v>14</v>
      </c>
      <c r="B123" s="213" t="s">
        <v>396</v>
      </c>
      <c r="C123" s="201">
        <f>+C124+C125+C126</f>
        <v>0</v>
      </c>
      <c r="D123" s="201">
        <f>+D124+D125+D126</f>
        <v>0</v>
      </c>
      <c r="E123" s="762">
        <f>+E124+E125+E126</f>
        <v>0</v>
      </c>
      <c r="F123" s="837"/>
    </row>
    <row r="124" spans="1:6" s="189" customFormat="1" ht="18.75">
      <c r="A124" s="202" t="s">
        <v>66</v>
      </c>
      <c r="B124" s="245" t="s">
        <v>291</v>
      </c>
      <c r="C124" s="204">
        <f>SUM('9.2.1'!C124,'9.2.2'!C124)</f>
        <v>0</v>
      </c>
      <c r="D124" s="204">
        <f>SUM('9.2.1'!D124,'9.2.2'!D124)</f>
        <v>0</v>
      </c>
      <c r="E124" s="834">
        <f>SUM('9.2.1'!E124,'9.2.2'!E124)</f>
        <v>0</v>
      </c>
      <c r="F124" s="837"/>
    </row>
    <row r="125" spans="1:6" s="189" customFormat="1" ht="25.5">
      <c r="A125" s="202" t="s">
        <v>67</v>
      </c>
      <c r="B125" s="245" t="s">
        <v>397</v>
      </c>
      <c r="C125" s="204">
        <f>SUM('9.2.1'!C125,'9.2.2'!C125)</f>
        <v>0</v>
      </c>
      <c r="D125" s="204">
        <f>SUM('9.2.1'!D125,'9.2.2'!D125)</f>
        <v>0</v>
      </c>
      <c r="E125" s="834">
        <f>SUM('9.2.1'!E125,'9.2.2'!E125)</f>
        <v>0</v>
      </c>
      <c r="F125" s="837"/>
    </row>
    <row r="126" spans="1:6" s="189" customFormat="1" ht="19.5" thickBot="1">
      <c r="A126" s="238" t="s">
        <v>68</v>
      </c>
      <c r="B126" s="246" t="s">
        <v>292</v>
      </c>
      <c r="C126" s="204">
        <f>SUM('9.2.1'!C126,'9.2.2'!C126)</f>
        <v>0</v>
      </c>
      <c r="D126" s="204">
        <f>SUM('9.2.1'!D126,'9.2.2'!D126)</f>
        <v>0</v>
      </c>
      <c r="E126" s="834">
        <f>SUM('9.2.1'!E126,'9.2.2'!E126)</f>
        <v>0</v>
      </c>
      <c r="F126" s="837"/>
    </row>
    <row r="127" spans="1:6" s="189" customFormat="1" ht="26.25" thickBot="1">
      <c r="A127" s="210" t="s">
        <v>15</v>
      </c>
      <c r="B127" s="213" t="s">
        <v>327</v>
      </c>
      <c r="C127" s="201">
        <f>+C128+C129+C130+C131</f>
        <v>0</v>
      </c>
      <c r="D127" s="201">
        <f>+D128+D129+D130+D131</f>
        <v>0</v>
      </c>
      <c r="E127" s="762">
        <f>+E128+E129+E130+E131</f>
        <v>0</v>
      </c>
      <c r="F127" s="837"/>
    </row>
    <row r="128" spans="1:6" s="189" customFormat="1" ht="18.75">
      <c r="A128" s="202" t="s">
        <v>69</v>
      </c>
      <c r="B128" s="245" t="s">
        <v>293</v>
      </c>
      <c r="C128" s="204">
        <f>SUM('9.2.1'!C128,'9.2.2'!C128)</f>
        <v>0</v>
      </c>
      <c r="D128" s="204">
        <f>SUM('9.2.1'!D128,'9.2.2'!D128)</f>
        <v>0</v>
      </c>
      <c r="E128" s="834">
        <f>SUM('9.2.1'!E128,'9.2.2'!E128)</f>
        <v>0</v>
      </c>
      <c r="F128" s="837"/>
    </row>
    <row r="129" spans="1:6" s="189" customFormat="1" ht="18.75">
      <c r="A129" s="202" t="s">
        <v>70</v>
      </c>
      <c r="B129" s="245" t="s">
        <v>294</v>
      </c>
      <c r="C129" s="204">
        <f>SUM('9.2.1'!C129,'9.2.2'!C129)</f>
        <v>0</v>
      </c>
      <c r="D129" s="204">
        <f>SUM('9.2.1'!D129,'9.2.2'!D129)</f>
        <v>0</v>
      </c>
      <c r="E129" s="834">
        <f>SUM('9.2.1'!E129,'9.2.2'!E129)</f>
        <v>0</v>
      </c>
      <c r="F129" s="837"/>
    </row>
    <row r="130" spans="1:6" s="189" customFormat="1" ht="18.75">
      <c r="A130" s="202" t="s">
        <v>210</v>
      </c>
      <c r="B130" s="245" t="s">
        <v>295</v>
      </c>
      <c r="C130" s="204">
        <f>SUM('9.2.1'!C130,'9.2.2'!C130)</f>
        <v>0</v>
      </c>
      <c r="D130" s="204">
        <f>SUM('9.2.1'!D130,'9.2.2'!D130)</f>
        <v>0</v>
      </c>
      <c r="E130" s="834">
        <f>SUM('9.2.1'!E130,'9.2.2'!E130)</f>
        <v>0</v>
      </c>
      <c r="F130" s="837"/>
    </row>
    <row r="131" spans="1:6" s="189" customFormat="1" ht="19.5" thickBot="1">
      <c r="A131" s="238" t="s">
        <v>211</v>
      </c>
      <c r="B131" s="246" t="s">
        <v>296</v>
      </c>
      <c r="C131" s="204">
        <f>SUM('9.2.1'!C131,'9.2.2'!C131)</f>
        <v>0</v>
      </c>
      <c r="D131" s="204">
        <f>SUM('9.2.1'!D131,'9.2.2'!D131)</f>
        <v>0</v>
      </c>
      <c r="E131" s="834">
        <f>SUM('9.2.1'!E131,'9.2.2'!E131)</f>
        <v>0</v>
      </c>
      <c r="F131" s="837"/>
    </row>
    <row r="132" spans="1:6" s="189" customFormat="1" ht="26.25" thickBot="1">
      <c r="A132" s="210" t="s">
        <v>16</v>
      </c>
      <c r="B132" s="213" t="s">
        <v>297</v>
      </c>
      <c r="C132" s="201">
        <f>SUM(C133:C136)</f>
        <v>0</v>
      </c>
      <c r="D132" s="201">
        <f>SUM(D133:D136)</f>
        <v>0</v>
      </c>
      <c r="E132" s="762">
        <f>SUM(E133:E136)</f>
        <v>0</v>
      </c>
      <c r="F132" s="837"/>
    </row>
    <row r="133" spans="1:6" s="189" customFormat="1" ht="25.5">
      <c r="A133" s="202" t="s">
        <v>71</v>
      </c>
      <c r="B133" s="245" t="s">
        <v>298</v>
      </c>
      <c r="C133" s="204">
        <f>SUM('9.2.1'!C133,'9.2.2'!C133)</f>
        <v>0</v>
      </c>
      <c r="D133" s="204">
        <f>SUM('9.2.1'!D133,'9.2.2'!D133)</f>
        <v>0</v>
      </c>
      <c r="E133" s="834">
        <f>SUM('9.2.1'!E133,'9.2.2'!E133)</f>
        <v>0</v>
      </c>
      <c r="F133" s="837"/>
    </row>
    <row r="134" spans="1:6" s="189" customFormat="1" ht="25.5">
      <c r="A134" s="202" t="s">
        <v>72</v>
      </c>
      <c r="B134" s="245" t="s">
        <v>307</v>
      </c>
      <c r="C134" s="204">
        <f>SUM('9.2.1'!C134,'9.2.2'!C134)</f>
        <v>0</v>
      </c>
      <c r="D134" s="204">
        <f>SUM('9.2.1'!D134,'9.2.2'!D134)</f>
        <v>0</v>
      </c>
      <c r="E134" s="834">
        <f>SUM('9.2.1'!E134,'9.2.2'!E134)</f>
        <v>0</v>
      </c>
      <c r="F134" s="837"/>
    </row>
    <row r="135" spans="1:6" s="189" customFormat="1" ht="18.75">
      <c r="A135" s="202" t="s">
        <v>220</v>
      </c>
      <c r="B135" s="245" t="s">
        <v>299</v>
      </c>
      <c r="C135" s="204">
        <f>SUM('9.2.1'!C135,'9.2.2'!C135)</f>
        <v>0</v>
      </c>
      <c r="D135" s="204">
        <f>SUM('9.2.1'!D135,'9.2.2'!D135)</f>
        <v>0</v>
      </c>
      <c r="E135" s="834">
        <f>SUM('9.2.1'!E135,'9.2.2'!E135)</f>
        <v>0</v>
      </c>
      <c r="F135" s="837"/>
    </row>
    <row r="136" spans="1:6" s="189" customFormat="1" ht="19.5" thickBot="1">
      <c r="A136" s="238" t="s">
        <v>221</v>
      </c>
      <c r="B136" s="246" t="s">
        <v>349</v>
      </c>
      <c r="C136" s="204">
        <f>SUM('9.2.1'!C136,'9.2.2'!C136)</f>
        <v>0</v>
      </c>
      <c r="D136" s="204">
        <f>SUM('9.2.1'!D136,'9.2.2'!D136)</f>
        <v>0</v>
      </c>
      <c r="E136" s="834">
        <f>SUM('9.2.1'!E136,'9.2.2'!E136)</f>
        <v>0</v>
      </c>
      <c r="F136" s="837"/>
    </row>
    <row r="137" spans="1:6" s="189" customFormat="1" ht="26.25" thickBot="1">
      <c r="A137" s="210" t="s">
        <v>17</v>
      </c>
      <c r="B137" s="213" t="s">
        <v>300</v>
      </c>
      <c r="C137" s="270">
        <f>SUM(C138:C141)</f>
        <v>0</v>
      </c>
      <c r="D137" s="270">
        <f>SUM(D138:D141)</f>
        <v>0</v>
      </c>
      <c r="E137" s="835"/>
      <c r="F137" s="837"/>
    </row>
    <row r="138" spans="1:6" s="189" customFormat="1" ht="18.75">
      <c r="A138" s="202" t="s">
        <v>136</v>
      </c>
      <c r="B138" s="245" t="s">
        <v>301</v>
      </c>
      <c r="C138" s="204">
        <f>SUM('9.2.1'!C138,'9.2.2'!C138)</f>
        <v>0</v>
      </c>
      <c r="D138" s="204">
        <f>SUM('9.2.1'!D138,'9.2.2'!D138)</f>
        <v>0</v>
      </c>
      <c r="E138" s="834">
        <f>SUM('9.2.1'!E138,'9.2.2'!E138)</f>
        <v>0</v>
      </c>
      <c r="F138" s="837"/>
    </row>
    <row r="139" spans="1:6" s="189" customFormat="1" ht="18.75">
      <c r="A139" s="202" t="s">
        <v>137</v>
      </c>
      <c r="B139" s="245" t="s">
        <v>302</v>
      </c>
      <c r="C139" s="204">
        <f>SUM('9.2.1'!C139,'9.2.2'!C139)</f>
        <v>0</v>
      </c>
      <c r="D139" s="204">
        <f>SUM('9.2.1'!D139,'9.2.2'!D139)</f>
        <v>0</v>
      </c>
      <c r="E139" s="834">
        <f>SUM('9.2.1'!E139,'9.2.2'!E139)</f>
        <v>0</v>
      </c>
      <c r="F139" s="837"/>
    </row>
    <row r="140" spans="1:6" s="189" customFormat="1" ht="18.75">
      <c r="A140" s="202" t="s">
        <v>165</v>
      </c>
      <c r="B140" s="245" t="s">
        <v>303</v>
      </c>
      <c r="C140" s="204">
        <f>SUM('9.2.1'!C140,'9.2.2'!C140)</f>
        <v>0</v>
      </c>
      <c r="D140" s="204">
        <f>SUM('9.2.1'!D140,'9.2.2'!D140)</f>
        <v>0</v>
      </c>
      <c r="E140" s="834">
        <f>SUM('9.2.1'!E140,'9.2.2'!E140)</f>
        <v>0</v>
      </c>
      <c r="F140" s="837"/>
    </row>
    <row r="141" spans="1:6" s="189" customFormat="1" ht="19.5" thickBot="1">
      <c r="A141" s="202" t="s">
        <v>223</v>
      </c>
      <c r="B141" s="245" t="s">
        <v>304</v>
      </c>
      <c r="C141" s="204">
        <f>SUM('9.2.1'!C141,'9.2.2'!C141)</f>
        <v>0</v>
      </c>
      <c r="D141" s="204">
        <f>SUM('9.2.1'!D141,'9.2.2'!D141)</f>
        <v>0</v>
      </c>
      <c r="E141" s="834">
        <f>SUM('9.2.1'!E141,'9.2.2'!E141)</f>
        <v>0</v>
      </c>
      <c r="F141" s="837"/>
    </row>
    <row r="142" spans="1:6" s="189" customFormat="1" ht="26.25" thickBot="1">
      <c r="A142" s="210" t="s">
        <v>18</v>
      </c>
      <c r="B142" s="213" t="s">
        <v>305</v>
      </c>
      <c r="C142" s="250">
        <f>+C123+C127+C132+C137</f>
        <v>0</v>
      </c>
      <c r="D142" s="250">
        <f>+D123+D127+D132+D137</f>
        <v>0</v>
      </c>
      <c r="E142" s="836">
        <f>+E123+E127+E132+E137</f>
        <v>0</v>
      </c>
      <c r="F142" s="837"/>
    </row>
    <row r="143" spans="1:6" s="189" customFormat="1" ht="19.5" thickBot="1">
      <c r="A143" s="251" t="s">
        <v>19</v>
      </c>
      <c r="B143" s="252" t="s">
        <v>306</v>
      </c>
      <c r="C143" s="250">
        <f>+C122+C142</f>
        <v>66607266</v>
      </c>
      <c r="D143" s="250">
        <f>+D122+D142</f>
        <v>79815805</v>
      </c>
      <c r="E143" s="836">
        <f>+E122+E142</f>
        <v>56789645</v>
      </c>
      <c r="F143" s="833">
        <f>E143/C143</f>
        <v>0.8526043540054624</v>
      </c>
    </row>
    <row r="144" spans="1:6" s="189" customFormat="1" ht="19.5" thickBot="1">
      <c r="A144" s="267"/>
      <c r="B144" s="254"/>
      <c r="C144" s="255"/>
      <c r="D144" s="255"/>
      <c r="E144" s="121"/>
      <c r="F144" s="17"/>
    </row>
    <row r="145" spans="1:6" s="189" customFormat="1" ht="19.5" thickBot="1">
      <c r="A145" s="256" t="s">
        <v>367</v>
      </c>
      <c r="B145" s="268"/>
      <c r="C145" s="204">
        <f>SUM('9.2.1'!C145,'9.2.2'!C145)</f>
        <v>10</v>
      </c>
      <c r="D145" s="204">
        <f>SUM('9.2.1'!D145,'9.2.2'!D145)</f>
        <v>10</v>
      </c>
      <c r="E145" s="204">
        <f>SUM('9.2.1'!E145,'9.2.2'!E145)</f>
        <v>10</v>
      </c>
      <c r="F145" s="24"/>
    </row>
    <row r="146" spans="1:6" s="198" customFormat="1" ht="19.5" thickBot="1">
      <c r="A146" s="256" t="s">
        <v>157</v>
      </c>
      <c r="B146" s="268"/>
      <c r="C146" s="204">
        <f>SUM('9.2.1'!C146,'9.2.2'!C146)</f>
        <v>0</v>
      </c>
      <c r="D146" s="204">
        <f>SUM('9.2.1'!D146,'9.2.2'!D146)</f>
        <v>0</v>
      </c>
      <c r="E146" s="137"/>
      <c r="F146" s="22"/>
    </row>
    <row r="147" spans="3:6" s="189" customFormat="1" ht="18.75">
      <c r="C147" s="260"/>
      <c r="D147" s="260"/>
      <c r="E147" s="25"/>
      <c r="F147" s="17"/>
    </row>
  </sheetData>
  <sheetProtection/>
  <mergeCells count="4">
    <mergeCell ref="B2:C2"/>
    <mergeCell ref="A3:C3"/>
    <mergeCell ref="A4:B4"/>
    <mergeCell ref="A1:F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0" r:id="rId1"/>
  <headerFooter alignWithMargins="0">
    <oddHeader>&amp;R&amp;"Times New Roman CE,Félkövér dőlt"&amp;11 9.2. melléklet  a 4/2020. (VII.10.)  önkormányzati rendelethez</oddHeader>
  </headerFooter>
  <rowBreaks count="1" manualBreakCount="1">
    <brk id="8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5"/>
  <sheetViews>
    <sheetView view="pageLayout" zoomScaleSheetLayoutView="100" workbookViewId="0" topLeftCell="A1">
      <selection activeCell="E1" sqref="D1:E1"/>
    </sheetView>
  </sheetViews>
  <sheetFormatPr defaultColWidth="9.00390625" defaultRowHeight="12.75"/>
  <cols>
    <col min="1" max="1" width="7.625" style="261" customWidth="1"/>
    <col min="2" max="2" width="50.375" style="261" customWidth="1"/>
    <col min="3" max="3" width="17.625" style="262" bestFit="1" customWidth="1"/>
    <col min="4" max="4" width="21.625" style="262" customWidth="1"/>
    <col min="5" max="5" width="18.375" style="12" bestFit="1" customWidth="1"/>
    <col min="6" max="6" width="15.125" style="13" customWidth="1"/>
    <col min="7" max="16384" width="9.375" style="261" customWidth="1"/>
  </cols>
  <sheetData>
    <row r="1" spans="1:6" s="189" customFormat="1" ht="18.75">
      <c r="A1" s="872" t="s">
        <v>7</v>
      </c>
      <c r="B1" s="872"/>
      <c r="C1" s="872"/>
      <c r="E1" s="17"/>
      <c r="F1" s="17"/>
    </row>
    <row r="2" spans="1:6" s="189" customFormat="1" ht="20.25" thickBot="1">
      <c r="A2" s="873"/>
      <c r="B2" s="873"/>
      <c r="C2" s="191"/>
      <c r="D2" s="191"/>
      <c r="E2" s="18" t="s">
        <v>369</v>
      </c>
      <c r="F2" s="17"/>
    </row>
    <row r="3" spans="1:6" s="189" customFormat="1" ht="29.25" thickBot="1">
      <c r="A3" s="263" t="s">
        <v>54</v>
      </c>
      <c r="B3" s="264" t="s">
        <v>9</v>
      </c>
      <c r="C3" s="265" t="s">
        <v>344</v>
      </c>
      <c r="D3" s="265" t="s">
        <v>420</v>
      </c>
      <c r="E3" s="760" t="s">
        <v>837</v>
      </c>
      <c r="F3" s="767" t="s">
        <v>838</v>
      </c>
    </row>
    <row r="4" spans="1:6" s="198" customFormat="1" ht="19.5" thickBot="1">
      <c r="A4" s="195">
        <v>1</v>
      </c>
      <c r="B4" s="196">
        <v>2</v>
      </c>
      <c r="C4" s="197">
        <v>3</v>
      </c>
      <c r="D4" s="197">
        <v>4</v>
      </c>
      <c r="E4" s="761">
        <v>5</v>
      </c>
      <c r="F4" s="768">
        <v>6</v>
      </c>
    </row>
    <row r="5" spans="1:6" s="198" customFormat="1" ht="26.25" thickBot="1">
      <c r="A5" s="199" t="s">
        <v>10</v>
      </c>
      <c r="B5" s="200" t="s">
        <v>185</v>
      </c>
      <c r="C5" s="201">
        <f>SUM(C6:C9)</f>
        <v>173437622</v>
      </c>
      <c r="D5" s="201">
        <f>SUM(D6:D9)</f>
        <v>185144194</v>
      </c>
      <c r="E5" s="762">
        <f>SUM(E6:E9)</f>
        <v>185144194</v>
      </c>
      <c r="F5" s="768"/>
    </row>
    <row r="6" spans="1:6" s="198" customFormat="1" ht="27">
      <c r="A6" s="202" t="s">
        <v>73</v>
      </c>
      <c r="B6" s="203" t="s">
        <v>350</v>
      </c>
      <c r="C6" s="204">
        <f>SUM('9.1.1'!C8,'9.2.1'!C8,'9.3.1'!C8,'9.4.1'!C8)</f>
        <v>68777184</v>
      </c>
      <c r="D6" s="204">
        <f>SUM('9.1.1'!D8,'9.2.1'!D8,'9.3.1'!D8,'9.4.1'!D8)</f>
        <v>71651719</v>
      </c>
      <c r="E6" s="204">
        <f>SUM('9.1.1'!E8,'9.2.1'!E8,'9.3.1'!E8,'9.4.1'!E8)</f>
        <v>71651719</v>
      </c>
      <c r="F6" s="768"/>
    </row>
    <row r="7" spans="1:6" s="198" customFormat="1" ht="27">
      <c r="A7" s="205" t="s">
        <v>74</v>
      </c>
      <c r="B7" s="206" t="s">
        <v>351</v>
      </c>
      <c r="C7" s="204">
        <f>SUM('9.1.1'!C9,'9.2.1'!C9,'9.3.1'!C9,'9.4.1'!C9)</f>
        <v>54487601</v>
      </c>
      <c r="D7" s="204">
        <f>SUM('9.1.1'!D9,'9.2.1'!D9,'9.3.1'!D9,'9.4.1'!D9)</f>
        <v>60612000</v>
      </c>
      <c r="E7" s="204">
        <f>SUM('9.1.1'!E9,'9.2.1'!E9,'9.3.1'!E9,'9.4.1'!E9)</f>
        <v>60612000</v>
      </c>
      <c r="F7" s="768"/>
    </row>
    <row r="8" spans="1:6" s="198" customFormat="1" ht="27">
      <c r="A8" s="205" t="s">
        <v>75</v>
      </c>
      <c r="B8" s="206" t="s">
        <v>352</v>
      </c>
      <c r="C8" s="204">
        <f>SUM('9.1.1'!C10,'9.2.1'!C10,'9.3.1'!C10,'9.4.1'!C10)</f>
        <v>47372897</v>
      </c>
      <c r="D8" s="204">
        <f>SUM('9.1.1'!D10,'9.2.1'!D10,'9.3.1'!D10,'9.4.1'!D10)</f>
        <v>49830535</v>
      </c>
      <c r="E8" s="204">
        <f>SUM('9.1.1'!E10,'9.2.1'!E10,'9.3.1'!E10,'9.4.1'!E10)</f>
        <v>49830535</v>
      </c>
      <c r="F8" s="768"/>
    </row>
    <row r="9" spans="1:6" s="198" customFormat="1" ht="27">
      <c r="A9" s="205" t="s">
        <v>346</v>
      </c>
      <c r="B9" s="206" t="s">
        <v>353</v>
      </c>
      <c r="C9" s="204">
        <f>SUM('9.1.1'!C11,'9.2.1'!C11,'9.3.1'!C11,'9.4.1'!C11)</f>
        <v>2799940</v>
      </c>
      <c r="D9" s="204">
        <f>SUM('9.1.1'!D11,'9.2.1'!D11,'9.3.1'!D11,'9.4.1'!D11)</f>
        <v>3049940</v>
      </c>
      <c r="E9" s="204">
        <f>SUM('9.1.1'!E11,'9.2.1'!E11,'9.3.1'!E11,'9.4.1'!E11)</f>
        <v>3049940</v>
      </c>
      <c r="F9" s="768"/>
    </row>
    <row r="10" spans="1:6" s="198" customFormat="1" ht="25.5">
      <c r="A10" s="205" t="s">
        <v>84</v>
      </c>
      <c r="B10" s="151" t="s">
        <v>355</v>
      </c>
      <c r="C10" s="207"/>
      <c r="D10" s="207"/>
      <c r="E10" s="764"/>
      <c r="F10" s="768"/>
    </row>
    <row r="11" spans="1:6" s="198" customFormat="1" ht="19.5" thickBot="1">
      <c r="A11" s="208" t="s">
        <v>347</v>
      </c>
      <c r="B11" s="206" t="s">
        <v>354</v>
      </c>
      <c r="C11" s="209"/>
      <c r="D11" s="209"/>
      <c r="E11" s="765"/>
      <c r="F11" s="768"/>
    </row>
    <row r="12" spans="1:6" s="198" customFormat="1" ht="26.25" thickBot="1">
      <c r="A12" s="210" t="s">
        <v>11</v>
      </c>
      <c r="B12" s="211" t="s">
        <v>391</v>
      </c>
      <c r="C12" s="201">
        <f>+C13+C14+C15+C16+C17</f>
        <v>20242200</v>
      </c>
      <c r="D12" s="201">
        <f>+D13+D14+D15+D16+D17</f>
        <v>164635151</v>
      </c>
      <c r="E12" s="762">
        <f>+E13+E14+E15+E16+E17</f>
        <v>158226619</v>
      </c>
      <c r="F12" s="768"/>
    </row>
    <row r="13" spans="1:6" s="198" customFormat="1" ht="18.75">
      <c r="A13" s="202" t="s">
        <v>79</v>
      </c>
      <c r="B13" s="203" t="s">
        <v>186</v>
      </c>
      <c r="C13" s="204">
        <f>SUM('9.1.1'!C15,'9.2.1'!C15,'9.3.1'!C15,'9.4.1'!C15)</f>
        <v>0</v>
      </c>
      <c r="D13" s="204">
        <f>SUM('9.1.1'!D15,'9.2.1'!D15,'9.3.1'!D15,'9.4.1'!D15)</f>
        <v>0</v>
      </c>
      <c r="E13" s="204">
        <f>SUM('9.1.1'!E15,'9.2.1'!E15,'9.3.1'!E15,'9.4.1'!E15)</f>
        <v>0</v>
      </c>
      <c r="F13" s="768"/>
    </row>
    <row r="14" spans="1:6" s="198" customFormat="1" ht="27">
      <c r="A14" s="205" t="s">
        <v>80</v>
      </c>
      <c r="B14" s="206" t="s">
        <v>187</v>
      </c>
      <c r="C14" s="204">
        <f>SUM('9.1.1'!C16,'9.2.1'!C16,'9.3.1'!C16,'9.4.1'!C16)</f>
        <v>0</v>
      </c>
      <c r="D14" s="204">
        <f>SUM('9.1.1'!D16,'9.2.1'!D16,'9.3.1'!D16,'9.4.1'!D16)</f>
        <v>0</v>
      </c>
      <c r="E14" s="204">
        <f>SUM('9.1.1'!E16,'9.2.1'!E16,'9.3.1'!E16,'9.4.1'!E16)</f>
        <v>0</v>
      </c>
      <c r="F14" s="768"/>
    </row>
    <row r="15" spans="1:6" s="198" customFormat="1" ht="27">
      <c r="A15" s="205" t="s">
        <v>81</v>
      </c>
      <c r="B15" s="206" t="s">
        <v>334</v>
      </c>
      <c r="C15" s="204">
        <f>SUM('9.1.1'!C17,'9.2.1'!C17,'9.3.1'!C17,'9.4.1'!C17)</f>
        <v>0</v>
      </c>
      <c r="D15" s="204">
        <f>SUM('9.1.1'!D17,'9.2.1'!D17,'9.3.1'!D17,'9.4.1'!D17)</f>
        <v>0</v>
      </c>
      <c r="E15" s="204">
        <f>SUM('9.1.1'!E17,'9.2.1'!E17,'9.3.1'!E17,'9.4.1'!E17)</f>
        <v>0</v>
      </c>
      <c r="F15" s="768"/>
    </row>
    <row r="16" spans="1:6" s="198" customFormat="1" ht="27">
      <c r="A16" s="205" t="s">
        <v>82</v>
      </c>
      <c r="B16" s="206" t="s">
        <v>335</v>
      </c>
      <c r="C16" s="204">
        <f>SUM('9.1.1'!C18,'9.2.1'!C18,'9.3.1'!C18,'9.4.1'!C18)</f>
        <v>0</v>
      </c>
      <c r="D16" s="204">
        <f>SUM('9.1.1'!D18,'9.2.1'!D18,'9.3.1'!D18,'9.4.1'!D18)</f>
        <v>0</v>
      </c>
      <c r="E16" s="204">
        <f>SUM('9.1.1'!E18,'9.2.1'!E18,'9.3.1'!E18,'9.4.1'!E18)</f>
        <v>0</v>
      </c>
      <c r="F16" s="768"/>
    </row>
    <row r="17" spans="1:6" s="198" customFormat="1" ht="25.5">
      <c r="A17" s="205" t="s">
        <v>83</v>
      </c>
      <c r="B17" s="100" t="s">
        <v>356</v>
      </c>
      <c r="C17" s="204">
        <f>SUM('9.1.1'!C19,'9.2.1'!C19,'9.3.1'!C19,'9.4.1'!C19)</f>
        <v>20242200</v>
      </c>
      <c r="D17" s="204">
        <f>SUM('9.1.1'!D19,'9.2.1'!D19,'9.3.1'!D19,'9.4.1'!D19)</f>
        <v>164635151</v>
      </c>
      <c r="E17" s="204">
        <f>SUM('9.1.1'!E19,'9.2.1'!E19,'9.3.1'!E19,'9.4.1'!E19)</f>
        <v>158226619</v>
      </c>
      <c r="F17" s="768"/>
    </row>
    <row r="18" spans="1:6" s="198" customFormat="1" ht="19.5" thickBot="1">
      <c r="A18" s="208" t="s">
        <v>89</v>
      </c>
      <c r="B18" s="212" t="s">
        <v>188</v>
      </c>
      <c r="C18" s="204">
        <f>SUM('9.1.1'!C20,'9.2.1'!C20,'9.3.1'!C20,'9.4.1'!C20)</f>
        <v>0</v>
      </c>
      <c r="D18" s="204">
        <f>SUM('9.1.1'!D20,'9.2.1'!D20,'9.3.1'!D20,'9.4.1'!D20)</f>
        <v>137332800</v>
      </c>
      <c r="E18" s="204">
        <f>SUM('9.1.1'!E20,'9.2.1'!E20,'9.3.1'!E20,'9.4.1'!E20)</f>
        <v>137332800</v>
      </c>
      <c r="F18" s="768"/>
    </row>
    <row r="19" spans="1:6" s="198" customFormat="1" ht="26.25" thickBot="1">
      <c r="A19" s="210" t="s">
        <v>12</v>
      </c>
      <c r="B19" s="213" t="s">
        <v>392</v>
      </c>
      <c r="C19" s="201">
        <f>+C20+C21+C22+C23+C24</f>
        <v>0</v>
      </c>
      <c r="D19" s="201">
        <f>+D20+D21+D22+D23+D24</f>
        <v>0</v>
      </c>
      <c r="E19" s="762">
        <f>+E20+E21+E22+E23+E24</f>
        <v>0</v>
      </c>
      <c r="F19" s="768"/>
    </row>
    <row r="20" spans="1:6" s="198" customFormat="1" ht="27">
      <c r="A20" s="202" t="s">
        <v>62</v>
      </c>
      <c r="B20" s="203" t="s">
        <v>348</v>
      </c>
      <c r="C20" s="204">
        <f>SUM('9.1.1'!C22,'9.2.1'!C22,'9.3.1'!C22,'9.4.1'!C22)</f>
        <v>0</v>
      </c>
      <c r="D20" s="204">
        <f>SUM('9.1.1'!D22,'9.2.1'!D22,'9.3.1'!D22,'9.4.1'!D22)</f>
        <v>0</v>
      </c>
      <c r="E20" s="204">
        <f>SUM('9.1.1'!E22,'9.2.1'!E22,'9.3.1'!E22,'9.4.1'!E22)</f>
        <v>0</v>
      </c>
      <c r="F20" s="768"/>
    </row>
    <row r="21" spans="1:6" s="198" customFormat="1" ht="27">
      <c r="A21" s="205" t="s">
        <v>63</v>
      </c>
      <c r="B21" s="206" t="s">
        <v>189</v>
      </c>
      <c r="C21" s="204">
        <f>SUM('9.1.1'!C23,'9.2.1'!C23,'9.3.1'!C23,'9.4.1'!C23)</f>
        <v>0</v>
      </c>
      <c r="D21" s="204">
        <f>SUM('9.1.1'!D23,'9.2.1'!D23,'9.3.1'!D23,'9.4.1'!D23)</f>
        <v>0</v>
      </c>
      <c r="E21" s="204">
        <f>SUM('9.1.1'!E23,'9.2.1'!E23,'9.3.1'!E23,'9.4.1'!E23)</f>
        <v>0</v>
      </c>
      <c r="F21" s="768"/>
    </row>
    <row r="22" spans="1:6" s="198" customFormat="1" ht="27">
      <c r="A22" s="205" t="s">
        <v>64</v>
      </c>
      <c r="B22" s="206" t="s">
        <v>336</v>
      </c>
      <c r="C22" s="204">
        <f>SUM('9.1.1'!C24,'9.2.1'!C24,'9.3.1'!C24,'9.4.1'!C24)</f>
        <v>0</v>
      </c>
      <c r="D22" s="204">
        <f>SUM('9.1.1'!D24,'9.2.1'!D24,'9.3.1'!D24,'9.4.1'!D24)</f>
        <v>0</v>
      </c>
      <c r="E22" s="204">
        <f>SUM('9.1.1'!E24,'9.2.1'!E24,'9.3.1'!E24,'9.4.1'!E24)</f>
        <v>0</v>
      </c>
      <c r="F22" s="768"/>
    </row>
    <row r="23" spans="1:6" s="198" customFormat="1" ht="27">
      <c r="A23" s="205" t="s">
        <v>65</v>
      </c>
      <c r="B23" s="206" t="s">
        <v>337</v>
      </c>
      <c r="C23" s="204">
        <f>SUM('9.1.1'!C25,'9.2.1'!C25,'9.3.1'!C25,'9.4.1'!C25)</f>
        <v>0</v>
      </c>
      <c r="D23" s="204">
        <f>SUM('9.1.1'!D25,'9.2.1'!D25,'9.3.1'!D25,'9.4.1'!D25)</f>
        <v>0</v>
      </c>
      <c r="E23" s="204">
        <f>SUM('9.1.1'!E25,'9.2.1'!E25,'9.3.1'!E25,'9.4.1'!E25)</f>
        <v>0</v>
      </c>
      <c r="F23" s="768"/>
    </row>
    <row r="24" spans="1:6" s="198" customFormat="1" ht="18.75">
      <c r="A24" s="205" t="s">
        <v>126</v>
      </c>
      <c r="B24" s="206" t="s">
        <v>190</v>
      </c>
      <c r="C24" s="204">
        <f>SUM('9.1.1'!C26,'9.2.1'!C26,'9.3.1'!C26,'9.4.1'!C26)</f>
        <v>0</v>
      </c>
      <c r="D24" s="204">
        <f>SUM('9.1.1'!D26,'9.2.1'!D26,'9.3.1'!D26,'9.4.1'!D26)</f>
        <v>0</v>
      </c>
      <c r="E24" s="204">
        <f>SUM('9.1.1'!E26,'9.2.1'!E26,'9.3.1'!E26,'9.4.1'!E26)</f>
        <v>0</v>
      </c>
      <c r="F24" s="768"/>
    </row>
    <row r="25" spans="1:6" s="198" customFormat="1" ht="19.5" thickBot="1">
      <c r="A25" s="208" t="s">
        <v>127</v>
      </c>
      <c r="B25" s="212" t="s">
        <v>191</v>
      </c>
      <c r="C25" s="204">
        <f>SUM('9.1.1'!C27,'9.2.1'!C27,'9.3.1'!C27,'9.4.1'!C27)</f>
        <v>0</v>
      </c>
      <c r="D25" s="204">
        <f>SUM('9.1.1'!D27,'9.2.1'!D27,'9.3.1'!D27,'9.4.1'!D27)</f>
        <v>0</v>
      </c>
      <c r="E25" s="204">
        <f>SUM('9.1.1'!E27,'9.2.1'!E27,'9.3.1'!E27,'9.4.1'!E27)</f>
        <v>0</v>
      </c>
      <c r="F25" s="768"/>
    </row>
    <row r="26" spans="1:6" s="198" customFormat="1" ht="19.5" thickBot="1">
      <c r="A26" s="210" t="s">
        <v>128</v>
      </c>
      <c r="B26" s="213" t="s">
        <v>192</v>
      </c>
      <c r="C26" s="201">
        <f>+C27+C30+C31+C32</f>
        <v>64182140</v>
      </c>
      <c r="D26" s="201">
        <f>+D27+D30+D31+D32</f>
        <v>64182140</v>
      </c>
      <c r="E26" s="762">
        <f>+E27+E30+E31+E32</f>
        <v>68808468</v>
      </c>
      <c r="F26" s="768"/>
    </row>
    <row r="27" spans="1:6" s="198" customFormat="1" ht="18.75">
      <c r="A27" s="202" t="s">
        <v>193</v>
      </c>
      <c r="B27" s="203" t="s">
        <v>199</v>
      </c>
      <c r="C27" s="204">
        <f>SUM('9.1.1'!C29,'9.2.1'!C29,'9.3.1'!C29,'9.4.1'!C29)</f>
        <v>56962357</v>
      </c>
      <c r="D27" s="204">
        <f>SUM('9.1.1'!D29,'9.2.1'!D29,'9.3.1'!D29,'9.4.1'!D29)</f>
        <v>56962357</v>
      </c>
      <c r="E27" s="204">
        <f>SUM('9.1.1'!E29,'9.2.1'!E29,'9.3.1'!E29,'9.4.1'!E29)</f>
        <v>60812282</v>
      </c>
      <c r="F27" s="768"/>
    </row>
    <row r="28" spans="1:6" s="198" customFormat="1" ht="18.75">
      <c r="A28" s="205" t="s">
        <v>194</v>
      </c>
      <c r="B28" s="206" t="s">
        <v>358</v>
      </c>
      <c r="C28" s="204">
        <f>SUM('9.1.1'!C30,'9.2.1'!C30,'9.3.1'!C30,'9.4.1'!C30)</f>
        <v>1913763</v>
      </c>
      <c r="D28" s="204">
        <f>SUM('9.1.1'!D30,'9.2.1'!D30,'9.3.1'!D30,'9.4.1'!D30)</f>
        <v>1913763</v>
      </c>
      <c r="E28" s="204">
        <f>SUM('9.1.1'!E30,'9.2.1'!E30,'9.3.1'!E30,'9.4.1'!E30)</f>
        <v>1805591</v>
      </c>
      <c r="F28" s="768"/>
    </row>
    <row r="29" spans="1:6" s="198" customFormat="1" ht="18.75">
      <c r="A29" s="205" t="s">
        <v>195</v>
      </c>
      <c r="B29" s="206" t="s">
        <v>359</v>
      </c>
      <c r="C29" s="204">
        <f>SUM('9.1.1'!C31,'9.2.1'!C31,'9.3.1'!C31,'9.4.1'!C31)</f>
        <v>55048594</v>
      </c>
      <c r="D29" s="204">
        <f>SUM('9.1.1'!D31,'9.2.1'!D31,'9.3.1'!D31,'9.4.1'!D31)</f>
        <v>55048594</v>
      </c>
      <c r="E29" s="204">
        <f>SUM('9.1.1'!E31,'9.2.1'!E31,'9.3.1'!E31,'9.4.1'!E31)</f>
        <v>59006691</v>
      </c>
      <c r="F29" s="768"/>
    </row>
    <row r="30" spans="1:6" s="198" customFormat="1" ht="18.75">
      <c r="A30" s="205" t="s">
        <v>196</v>
      </c>
      <c r="B30" s="206" t="s">
        <v>360</v>
      </c>
      <c r="C30" s="204">
        <f>SUM('9.1.1'!C32,'9.2.1'!C32,'9.3.1'!C32,'9.4.1'!C32)</f>
        <v>6520562</v>
      </c>
      <c r="D30" s="204">
        <f>SUM('9.1.1'!D32,'9.2.1'!D32,'9.3.1'!D32,'9.4.1'!D32)</f>
        <v>6520562</v>
      </c>
      <c r="E30" s="204">
        <f>SUM('9.1.1'!E32,'9.2.1'!E32,'9.3.1'!E32,'9.4.1'!E32)</f>
        <v>7176151</v>
      </c>
      <c r="F30" s="768"/>
    </row>
    <row r="31" spans="1:6" s="198" customFormat="1" ht="18.75">
      <c r="A31" s="205" t="s">
        <v>197</v>
      </c>
      <c r="B31" s="206" t="s">
        <v>200</v>
      </c>
      <c r="C31" s="204">
        <f>SUM('9.1.1'!C33,'9.2.1'!C33,'9.3.1'!C33,'9.4.1'!C33)</f>
        <v>0</v>
      </c>
      <c r="D31" s="204">
        <f>SUM('9.1.1'!D33,'9.2.1'!D33,'9.3.1'!D33,'9.4.1'!D33)</f>
        <v>0</v>
      </c>
      <c r="E31" s="204">
        <f>SUM('9.1.1'!E33,'9.2.1'!E33,'9.3.1'!E33,'9.4.1'!E33)</f>
        <v>0</v>
      </c>
      <c r="F31" s="768"/>
    </row>
    <row r="32" spans="1:6" s="198" customFormat="1" ht="19.5" thickBot="1">
      <c r="A32" s="208" t="s">
        <v>198</v>
      </c>
      <c r="B32" s="212" t="s">
        <v>201</v>
      </c>
      <c r="C32" s="204">
        <f>SUM('9.1.1'!C34,'9.2.1'!C34,'9.3.1'!C34,'9.4.1'!C34)</f>
        <v>699221</v>
      </c>
      <c r="D32" s="204">
        <f>SUM('9.1.1'!D34,'9.2.1'!D34,'9.3.1'!D34,'9.4.1'!D34)</f>
        <v>699221</v>
      </c>
      <c r="E32" s="204">
        <f>SUM('9.1.1'!E34,'9.2.1'!E34,'9.3.1'!E34,'9.4.1'!E34)</f>
        <v>820035</v>
      </c>
      <c r="F32" s="768"/>
    </row>
    <row r="33" spans="1:6" s="198" customFormat="1" ht="19.5" thickBot="1">
      <c r="A33" s="210" t="s">
        <v>14</v>
      </c>
      <c r="B33" s="213" t="s">
        <v>202</v>
      </c>
      <c r="C33" s="201">
        <f>SUM(C34:C43)</f>
        <v>97540251</v>
      </c>
      <c r="D33" s="201">
        <f>SUM(D34:D43)</f>
        <v>108095911</v>
      </c>
      <c r="E33" s="762">
        <f>SUM(E34:E43)</f>
        <v>65818225</v>
      </c>
      <c r="F33" s="768"/>
    </row>
    <row r="34" spans="1:6" s="198" customFormat="1" ht="18.75">
      <c r="A34" s="202" t="s">
        <v>66</v>
      </c>
      <c r="B34" s="203" t="s">
        <v>205</v>
      </c>
      <c r="C34" s="204">
        <f>SUM('9.1.1'!C36,'9.2.1'!C36,'9.3.1'!C36,'9.4.1'!C36)</f>
        <v>0</v>
      </c>
      <c r="D34" s="204">
        <f>SUM('9.1.1'!D36,'9.2.1'!D36,'9.3.1'!D36,'9.4.1'!D36)</f>
        <v>0</v>
      </c>
      <c r="E34" s="204">
        <f>SUM('9.1.1'!E36,'9.2.1'!E36,'9.3.1'!E36,'9.4.1'!E36)</f>
        <v>0</v>
      </c>
      <c r="F34" s="768"/>
    </row>
    <row r="35" spans="1:6" s="198" customFormat="1" ht="18.75">
      <c r="A35" s="205" t="s">
        <v>67</v>
      </c>
      <c r="B35" s="206" t="s">
        <v>361</v>
      </c>
      <c r="C35" s="204">
        <f>SUM('9.1.1'!C37,'9.2.1'!C37,'9.3.1'!C37,'9.4.1'!C37)</f>
        <v>81374925</v>
      </c>
      <c r="D35" s="204">
        <f>SUM('9.1.1'!D37,'9.2.1'!D37,'9.3.1'!D37,'9.4.1'!D37)</f>
        <v>56796255</v>
      </c>
      <c r="E35" s="204">
        <f>SUM('9.1.1'!E37,'9.2.1'!E37,'9.3.1'!E37,'9.4.1'!E37)</f>
        <v>19089199</v>
      </c>
      <c r="F35" s="768"/>
    </row>
    <row r="36" spans="1:6" s="198" customFormat="1" ht="18.75">
      <c r="A36" s="205" t="s">
        <v>68</v>
      </c>
      <c r="B36" s="206" t="s">
        <v>362</v>
      </c>
      <c r="C36" s="204">
        <f>SUM('9.1.1'!C38,'9.2.1'!C38,'9.3.1'!C38,'9.4.1'!C38)</f>
        <v>903183</v>
      </c>
      <c r="D36" s="204">
        <f>SUM('9.1.1'!D38,'9.2.1'!D38,'9.3.1'!D38,'9.4.1'!D38)</f>
        <v>903183</v>
      </c>
      <c r="E36" s="204">
        <f>SUM('9.1.1'!E38,'9.2.1'!E38,'9.3.1'!E38,'9.4.1'!E38)</f>
        <v>640285</v>
      </c>
      <c r="F36" s="768"/>
    </row>
    <row r="37" spans="1:6" s="198" customFormat="1" ht="18.75">
      <c r="A37" s="205" t="s">
        <v>130</v>
      </c>
      <c r="B37" s="206" t="s">
        <v>363</v>
      </c>
      <c r="C37" s="204">
        <f>SUM('9.1.1'!C39,'9.2.1'!C39,'9.3.1'!C39,'9.4.1'!C39)</f>
        <v>0</v>
      </c>
      <c r="D37" s="204">
        <f>SUM('9.1.1'!D39,'9.2.1'!D39,'9.3.1'!D39,'9.4.1'!D39)</f>
        <v>35210208</v>
      </c>
      <c r="E37" s="204">
        <f>SUM('9.1.1'!E39,'9.2.1'!E39,'9.3.1'!E39,'9.4.1'!E39)</f>
        <v>35210208</v>
      </c>
      <c r="F37" s="768"/>
    </row>
    <row r="38" spans="1:6" s="198" customFormat="1" ht="18.75">
      <c r="A38" s="205" t="s">
        <v>131</v>
      </c>
      <c r="B38" s="206" t="s">
        <v>364</v>
      </c>
      <c r="C38" s="204">
        <f>SUM('9.1.1'!C40,'9.2.1'!C40,'9.3.1'!C40,'9.4.1'!C40)</f>
        <v>3907613</v>
      </c>
      <c r="D38" s="204">
        <f>SUM('9.1.1'!D40,'9.2.1'!D40,'9.3.1'!D40,'9.4.1'!D40)</f>
        <v>3907613</v>
      </c>
      <c r="E38" s="204">
        <f>SUM('9.1.1'!E40,'9.2.1'!E40,'9.3.1'!E40,'9.4.1'!E40)</f>
        <v>3681625</v>
      </c>
      <c r="F38" s="768"/>
    </row>
    <row r="39" spans="1:6" s="198" customFormat="1" ht="18.75">
      <c r="A39" s="205" t="s">
        <v>132</v>
      </c>
      <c r="B39" s="206" t="s">
        <v>365</v>
      </c>
      <c r="C39" s="204">
        <f>SUM('9.1.1'!C41,'9.2.1'!C41,'9.3.1'!C41,'9.4.1'!C41)</f>
        <v>11354530</v>
      </c>
      <c r="D39" s="204">
        <f>SUM('9.1.1'!D41,'9.2.1'!D41,'9.3.1'!D41,'9.4.1'!D41)</f>
        <v>11278551</v>
      </c>
      <c r="E39" s="204">
        <f>SUM('9.1.1'!E41,'9.2.1'!E41,'9.3.1'!E41,'9.4.1'!E41)</f>
        <v>6614389</v>
      </c>
      <c r="F39" s="768"/>
    </row>
    <row r="40" spans="1:6" s="198" customFormat="1" ht="18.75">
      <c r="A40" s="205" t="s">
        <v>133</v>
      </c>
      <c r="B40" s="206" t="s">
        <v>206</v>
      </c>
      <c r="C40" s="204">
        <f>SUM('9.1.1'!C42,'9.2.1'!C42,'9.3.1'!C42,'9.4.1'!C42)</f>
        <v>0</v>
      </c>
      <c r="D40" s="204">
        <f>SUM('9.1.1'!D42,'9.2.1'!D42,'9.3.1'!D42,'9.4.1'!D42)</f>
        <v>0</v>
      </c>
      <c r="E40" s="204">
        <f>SUM('9.1.1'!E42,'9.2.1'!E42,'9.3.1'!E42,'9.4.1'!E42)</f>
        <v>0</v>
      </c>
      <c r="F40" s="768"/>
    </row>
    <row r="41" spans="1:6" s="198" customFormat="1" ht="18.75">
      <c r="A41" s="205" t="s">
        <v>134</v>
      </c>
      <c r="B41" s="206" t="s">
        <v>207</v>
      </c>
      <c r="C41" s="204">
        <f>SUM('9.1.1'!C43,'9.2.1'!C43,'9.3.1'!C43,'9.4.1'!C43)</f>
        <v>0</v>
      </c>
      <c r="D41" s="204">
        <f>SUM('9.1.1'!D43,'9.2.1'!D43,'9.3.1'!D43,'9.4.1'!D43)</f>
        <v>0</v>
      </c>
      <c r="E41" s="204">
        <f>SUM('9.1.1'!E43,'9.2.1'!E43,'9.3.1'!E43,'9.4.1'!E43)</f>
        <v>0</v>
      </c>
      <c r="F41" s="768"/>
    </row>
    <row r="42" spans="1:6" s="198" customFormat="1" ht="18.75">
      <c r="A42" s="205" t="s">
        <v>203</v>
      </c>
      <c r="B42" s="206" t="s">
        <v>208</v>
      </c>
      <c r="C42" s="204">
        <f>SUM('9.1.1'!C44,'9.2.1'!C44,'9.3.1'!C44,'9.4.1'!C44)</f>
        <v>0</v>
      </c>
      <c r="D42" s="204">
        <f>SUM('9.1.1'!D44,'9.2.1'!D44,'9.3.1'!D44,'9.4.1'!D44)</f>
        <v>0</v>
      </c>
      <c r="E42" s="204">
        <f>SUM('9.1.1'!E44,'9.2.1'!E44,'9.3.1'!E44,'9.4.1'!E44)</f>
        <v>39780</v>
      </c>
      <c r="F42" s="768"/>
    </row>
    <row r="43" spans="1:6" s="198" customFormat="1" ht="19.5" thickBot="1">
      <c r="A43" s="208" t="s">
        <v>204</v>
      </c>
      <c r="B43" s="212" t="s">
        <v>366</v>
      </c>
      <c r="C43" s="204">
        <f>SUM('9.1.1'!C45,'9.2.1'!C45,'9.3.1'!C45,'9.4.1'!C45)</f>
        <v>0</v>
      </c>
      <c r="D43" s="204">
        <f>SUM('9.1.1'!D45,'9.2.1'!D45,'9.3.1'!D45,'9.4.1'!D45)</f>
        <v>101</v>
      </c>
      <c r="E43" s="204">
        <f>SUM('9.1.1'!E45,'9.2.1'!E45,'9.3.1'!E45,'9.4.1'!E45)</f>
        <v>542739</v>
      </c>
      <c r="F43" s="768"/>
    </row>
    <row r="44" spans="1:6" s="198" customFormat="1" ht="19.5" thickBot="1">
      <c r="A44" s="210" t="s">
        <v>15</v>
      </c>
      <c r="B44" s="213" t="s">
        <v>209</v>
      </c>
      <c r="C44" s="201">
        <f>SUM(C45:C49)</f>
        <v>0</v>
      </c>
      <c r="D44" s="201">
        <f>SUM(D45:D49)</f>
        <v>0</v>
      </c>
      <c r="E44" s="762">
        <f>SUM(E45:E49)</f>
        <v>2318400</v>
      </c>
      <c r="F44" s="768"/>
    </row>
    <row r="45" spans="1:6" s="198" customFormat="1" ht="18.75">
      <c r="A45" s="202" t="s">
        <v>69</v>
      </c>
      <c r="B45" s="203" t="s">
        <v>213</v>
      </c>
      <c r="C45" s="204">
        <f>SUM('9.1.1'!C47,'9.2.1'!C47,'9.3.1'!C47,'9.4.1'!C47)</f>
        <v>0</v>
      </c>
      <c r="D45" s="204">
        <f>SUM('9.1.1'!D47,'9.2.1'!D47,'9.3.1'!D47,'9.4.1'!D47)</f>
        <v>0</v>
      </c>
      <c r="E45" s="204">
        <f>SUM('9.1.1'!E47,'9.2.1'!E47,'9.3.1'!E47,'9.4.1'!E47)</f>
        <v>0</v>
      </c>
      <c r="F45" s="768"/>
    </row>
    <row r="46" spans="1:6" s="198" customFormat="1" ht="18.75">
      <c r="A46" s="205" t="s">
        <v>70</v>
      </c>
      <c r="B46" s="206" t="s">
        <v>214</v>
      </c>
      <c r="C46" s="204">
        <f>SUM('9.1.1'!C48,'9.2.1'!C48,'9.3.1'!C48,'9.4.1'!C48)</f>
        <v>0</v>
      </c>
      <c r="D46" s="204">
        <f>SUM('9.1.1'!D48,'9.2.1'!D48,'9.3.1'!D48,'9.4.1'!D48)</f>
        <v>0</v>
      </c>
      <c r="E46" s="204">
        <f>SUM('9.1.1'!E48,'9.2.1'!E48,'9.3.1'!E48,'9.4.1'!E48)</f>
        <v>2318400</v>
      </c>
      <c r="F46" s="768"/>
    </row>
    <row r="47" spans="1:6" s="198" customFormat="1" ht="18.75">
      <c r="A47" s="205" t="s">
        <v>210</v>
      </c>
      <c r="B47" s="206" t="s">
        <v>215</v>
      </c>
      <c r="C47" s="204">
        <f>SUM('9.1.1'!C49,'9.2.1'!C49,'9.3.1'!C49,'9.4.1'!C49)</f>
        <v>0</v>
      </c>
      <c r="D47" s="204">
        <f>SUM('9.1.1'!D49,'9.2.1'!D49,'9.3.1'!D49,'9.4.1'!D49)</f>
        <v>0</v>
      </c>
      <c r="E47" s="204">
        <f>SUM('9.1.1'!E49,'9.2.1'!E49,'9.3.1'!E49,'9.4.1'!E49)</f>
        <v>0</v>
      </c>
      <c r="F47" s="768"/>
    </row>
    <row r="48" spans="1:6" s="198" customFormat="1" ht="18.75">
      <c r="A48" s="205" t="s">
        <v>211</v>
      </c>
      <c r="B48" s="206" t="s">
        <v>216</v>
      </c>
      <c r="C48" s="204">
        <f>SUM('9.1.1'!C50,'9.2.1'!C50,'9.3.1'!C50,'9.4.1'!C50)</f>
        <v>0</v>
      </c>
      <c r="D48" s="204">
        <f>SUM('9.1.1'!D50,'9.2.1'!D50,'9.3.1'!D50,'9.4.1'!D50)</f>
        <v>0</v>
      </c>
      <c r="E48" s="204">
        <f>SUM('9.1.1'!E50,'9.2.1'!E50,'9.3.1'!E50,'9.4.1'!E50)</f>
        <v>0</v>
      </c>
      <c r="F48" s="768"/>
    </row>
    <row r="49" spans="1:6" s="198" customFormat="1" ht="27.75" thickBot="1">
      <c r="A49" s="208" t="s">
        <v>212</v>
      </c>
      <c r="B49" s="212" t="s">
        <v>217</v>
      </c>
      <c r="C49" s="204">
        <f>SUM('9.1.1'!C51,'9.2.1'!C51,'9.3.1'!C51,'9.4.1'!C51)</f>
        <v>0</v>
      </c>
      <c r="D49" s="204">
        <f>SUM('9.1.1'!D51,'9.2.1'!D51,'9.3.1'!D51,'9.4.1'!D51)</f>
        <v>0</v>
      </c>
      <c r="E49" s="204">
        <f>SUM('9.1.1'!E51,'9.2.1'!E51,'9.3.1'!E51,'9.4.1'!E51)</f>
        <v>0</v>
      </c>
      <c r="F49" s="768"/>
    </row>
    <row r="50" spans="1:6" s="198" customFormat="1" ht="26.25" thickBot="1">
      <c r="A50" s="210" t="s">
        <v>135</v>
      </c>
      <c r="B50" s="213" t="s">
        <v>357</v>
      </c>
      <c r="C50" s="201">
        <f>SUM(C51:C53)</f>
        <v>0</v>
      </c>
      <c r="D50" s="201">
        <f>SUM(D51:D53)</f>
        <v>44450</v>
      </c>
      <c r="E50" s="762">
        <f>SUM(E51:E53)</f>
        <v>3394450</v>
      </c>
      <c r="F50" s="768"/>
    </row>
    <row r="51" spans="1:6" s="198" customFormat="1" ht="27">
      <c r="A51" s="202" t="s">
        <v>71</v>
      </c>
      <c r="B51" s="203" t="s">
        <v>340</v>
      </c>
      <c r="C51" s="204">
        <f>SUM('9.1.1'!C53,'9.2.1'!C53,'9.3.1'!C53,'9.4.1'!C53)</f>
        <v>0</v>
      </c>
      <c r="D51" s="204">
        <f>SUM('9.1.1'!D53,'9.2.1'!D53,'9.3.1'!D53,'9.4.1'!D53)</f>
        <v>0</v>
      </c>
      <c r="E51" s="204">
        <f>SUM('9.1.1'!E53,'9.2.1'!E53,'9.3.1'!E53,'9.4.1'!E53)</f>
        <v>0</v>
      </c>
      <c r="F51" s="768"/>
    </row>
    <row r="52" spans="1:6" s="198" customFormat="1" ht="27">
      <c r="A52" s="205" t="s">
        <v>72</v>
      </c>
      <c r="B52" s="206" t="s">
        <v>341</v>
      </c>
      <c r="C52" s="204">
        <f>SUM('9.1.1'!C54,'9.2.1'!C54,'9.3.1'!C54,'9.4.1'!C54)</f>
        <v>0</v>
      </c>
      <c r="D52" s="204">
        <f>SUM('9.1.1'!D54,'9.2.1'!D54,'9.3.1'!D54,'9.4.1'!D54)</f>
        <v>0</v>
      </c>
      <c r="E52" s="204">
        <f>SUM('9.1.1'!E54,'9.2.1'!E54,'9.3.1'!E54,'9.4.1'!E54)</f>
        <v>0</v>
      </c>
      <c r="F52" s="768"/>
    </row>
    <row r="53" spans="1:6" s="198" customFormat="1" ht="18.75">
      <c r="A53" s="205" t="s">
        <v>220</v>
      </c>
      <c r="B53" s="206" t="s">
        <v>218</v>
      </c>
      <c r="C53" s="204">
        <f>SUM('9.1.1'!C55,'9.2.1'!C55,'9.3.1'!C55,'9.4.1'!C55)</f>
        <v>0</v>
      </c>
      <c r="D53" s="204">
        <f>SUM('9.1.1'!D55,'9.2.1'!D55,'9.3.1'!D55,'9.4.1'!D55)</f>
        <v>44450</v>
      </c>
      <c r="E53" s="204">
        <f>SUM('9.1.1'!E55,'9.2.1'!E55,'9.3.1'!E55,'9.4.1'!E55)</f>
        <v>3394450</v>
      </c>
      <c r="F53" s="768"/>
    </row>
    <row r="54" spans="1:6" s="198" customFormat="1" ht="19.5" thickBot="1">
      <c r="A54" s="208" t="s">
        <v>221</v>
      </c>
      <c r="B54" s="212" t="s">
        <v>219</v>
      </c>
      <c r="C54" s="204">
        <f>SUM('9.1.1'!C56,'9.2.1'!C56,'9.3.1'!C56,'9.4.1'!C56)</f>
        <v>0</v>
      </c>
      <c r="D54" s="204">
        <f>SUM('9.1.1'!D56,'9.2.1'!D56,'9.3.1'!D56,'9.4.1'!D56)</f>
        <v>0</v>
      </c>
      <c r="E54" s="204">
        <f>SUM('9.1.1'!E56,'9.2.1'!E56,'9.3.1'!E56,'9.4.1'!E56)</f>
        <v>0</v>
      </c>
      <c r="F54" s="768"/>
    </row>
    <row r="55" spans="1:6" s="198" customFormat="1" ht="26.25" thickBot="1">
      <c r="A55" s="210" t="s">
        <v>17</v>
      </c>
      <c r="B55" s="211" t="s">
        <v>222</v>
      </c>
      <c r="C55" s="201">
        <f>SUM(C56:C58)</f>
        <v>0</v>
      </c>
      <c r="D55" s="201">
        <f>SUM(D56:D58)</f>
        <v>1112000</v>
      </c>
      <c r="E55" s="762">
        <f>SUM(E56:E58)</f>
        <v>1112000</v>
      </c>
      <c r="F55" s="768"/>
    </row>
    <row r="56" spans="1:6" s="198" customFormat="1" ht="27">
      <c r="A56" s="202" t="s">
        <v>136</v>
      </c>
      <c r="B56" s="203" t="s">
        <v>342</v>
      </c>
      <c r="C56" s="204">
        <f>SUM('9.1.1'!C58,'9.2.1'!C58,'9.3.1'!C58,'9.4.1'!C58)</f>
        <v>0</v>
      </c>
      <c r="D56" s="204">
        <f>SUM('9.1.1'!D58,'9.2.1'!D58,'9.3.1'!D58,'9.4.1'!D58)</f>
        <v>0</v>
      </c>
      <c r="E56" s="204">
        <f>SUM('9.1.1'!E58,'9.2.1'!E58,'9.3.1'!E58,'9.4.1'!E58)</f>
        <v>0</v>
      </c>
      <c r="F56" s="768"/>
    </row>
    <row r="57" spans="1:6" s="198" customFormat="1" ht="27">
      <c r="A57" s="205" t="s">
        <v>137</v>
      </c>
      <c r="B57" s="206" t="s">
        <v>343</v>
      </c>
      <c r="C57" s="204">
        <f>SUM('9.1.1'!C59,'9.2.1'!C59,'9.3.1'!C59,'9.4.1'!C59)</f>
        <v>0</v>
      </c>
      <c r="D57" s="204">
        <f>SUM('9.1.1'!D59,'9.2.1'!D59,'9.3.1'!D59,'9.4.1'!D59)</f>
        <v>0</v>
      </c>
      <c r="E57" s="204">
        <f>SUM('9.1.1'!E59,'9.2.1'!E59,'9.3.1'!E59,'9.4.1'!E59)</f>
        <v>0</v>
      </c>
      <c r="F57" s="768"/>
    </row>
    <row r="58" spans="1:6" s="198" customFormat="1" ht="18.75">
      <c r="A58" s="205" t="s">
        <v>165</v>
      </c>
      <c r="B58" s="206" t="s">
        <v>224</v>
      </c>
      <c r="C58" s="204">
        <f>SUM('9.1.1'!C60,'9.2.1'!C60,'9.3.1'!C60,'9.4.1'!C60)</f>
        <v>0</v>
      </c>
      <c r="D58" s="204">
        <f>SUM('9.1.1'!D60,'9.2.1'!D60,'9.3.1'!D60,'9.4.1'!D60)</f>
        <v>1112000</v>
      </c>
      <c r="E58" s="204">
        <f>SUM('9.1.1'!E60,'9.2.1'!E60,'9.3.1'!E60,'9.4.1'!E60)</f>
        <v>1112000</v>
      </c>
      <c r="F58" s="768"/>
    </row>
    <row r="59" spans="1:6" s="198" customFormat="1" ht="19.5" thickBot="1">
      <c r="A59" s="208" t="s">
        <v>223</v>
      </c>
      <c r="B59" s="212" t="s">
        <v>225</v>
      </c>
      <c r="C59" s="204">
        <f>SUM('9.1.1'!C61,'9.2.1'!C61,'9.3.1'!C61,'9.4.1'!C61)</f>
        <v>0</v>
      </c>
      <c r="D59" s="204">
        <f>SUM('9.1.1'!D61,'9.2.1'!D61,'9.3.1'!D61,'9.4.1'!D61)</f>
        <v>0</v>
      </c>
      <c r="E59" s="204">
        <f>SUM('9.1.1'!E61,'9.2.1'!E61,'9.3.1'!E61,'9.4.1'!E61)</f>
        <v>0</v>
      </c>
      <c r="F59" s="768"/>
    </row>
    <row r="60" spans="1:6" s="198" customFormat="1" ht="26.25" thickBot="1">
      <c r="A60" s="210" t="s">
        <v>18</v>
      </c>
      <c r="B60" s="213" t="s">
        <v>226</v>
      </c>
      <c r="C60" s="201">
        <f>+C5+C12+C19+C26+C33+C44+C50+C55</f>
        <v>355402213</v>
      </c>
      <c r="D60" s="201">
        <f>+D5+D12+D19+D26+D33+D44+D50+D55</f>
        <v>523213846</v>
      </c>
      <c r="E60" s="762">
        <f>+E5+E12+E19+E26+E33+E44+E50+E55</f>
        <v>484822356</v>
      </c>
      <c r="F60" s="768"/>
    </row>
    <row r="61" spans="1:6" s="198" customFormat="1" ht="26.25" thickBot="1">
      <c r="A61" s="215" t="s">
        <v>328</v>
      </c>
      <c r="B61" s="211" t="s">
        <v>393</v>
      </c>
      <c r="C61" s="201">
        <f>SUM(C62:C64)</f>
        <v>0</v>
      </c>
      <c r="D61" s="201">
        <f>SUM(D62:D64)</f>
        <v>0</v>
      </c>
      <c r="E61" s="762">
        <f>SUM(E62:E64)</f>
        <v>0</v>
      </c>
      <c r="F61" s="768"/>
    </row>
    <row r="62" spans="1:6" s="198" customFormat="1" ht="18.75">
      <c r="A62" s="202" t="s">
        <v>255</v>
      </c>
      <c r="B62" s="203" t="s">
        <v>227</v>
      </c>
      <c r="C62" s="204">
        <f>SUM('9.1.1'!C64,'9.2.1'!C64,'9.3.1'!C64,'9.4.1'!C64)</f>
        <v>0</v>
      </c>
      <c r="D62" s="204">
        <f>SUM('9.1.1'!D64,'9.2.1'!D64,'9.3.1'!D64,'9.4.1'!D64)</f>
        <v>0</v>
      </c>
      <c r="E62" s="204">
        <f>SUM('9.1.1'!E64,'9.2.1'!E64,'9.3.1'!E64,'9.4.1'!E64)</f>
        <v>0</v>
      </c>
      <c r="F62" s="768"/>
    </row>
    <row r="63" spans="1:6" s="198" customFormat="1" ht="27">
      <c r="A63" s="205" t="s">
        <v>264</v>
      </c>
      <c r="B63" s="206" t="s">
        <v>228</v>
      </c>
      <c r="C63" s="204">
        <f>SUM('9.1.1'!C65,'9.2.1'!C65,'9.3.1'!C65,'9.4.1'!C65)</f>
        <v>0</v>
      </c>
      <c r="D63" s="204">
        <f>SUM('9.1.1'!D65,'9.2.1'!D65,'9.3.1'!D65,'9.4.1'!D65)</f>
        <v>0</v>
      </c>
      <c r="E63" s="204">
        <f>SUM('9.1.1'!E65,'9.2.1'!E65,'9.3.1'!E65,'9.4.1'!E65)</f>
        <v>0</v>
      </c>
      <c r="F63" s="768"/>
    </row>
    <row r="64" spans="1:6" s="198" customFormat="1" ht="19.5" thickBot="1">
      <c r="A64" s="208" t="s">
        <v>265</v>
      </c>
      <c r="B64" s="216" t="s">
        <v>229</v>
      </c>
      <c r="C64" s="204">
        <f>SUM('9.1.1'!C66,'9.2.1'!C66,'9.3.1'!C66,'9.4.1'!C66)</f>
        <v>0</v>
      </c>
      <c r="D64" s="204">
        <f>SUM('9.1.1'!D66,'9.2.1'!D66,'9.3.1'!D66,'9.4.1'!D66)</f>
        <v>0</v>
      </c>
      <c r="E64" s="204">
        <f>SUM('9.1.1'!E66,'9.2.1'!E66,'9.3.1'!E66,'9.4.1'!E66)</f>
        <v>0</v>
      </c>
      <c r="F64" s="768"/>
    </row>
    <row r="65" spans="1:6" s="198" customFormat="1" ht="26.25" thickBot="1">
      <c r="A65" s="215" t="s">
        <v>230</v>
      </c>
      <c r="B65" s="211" t="s">
        <v>231</v>
      </c>
      <c r="C65" s="201">
        <f>SUM(C66:C69)</f>
        <v>0</v>
      </c>
      <c r="D65" s="201">
        <f>SUM(D66:D69)</f>
        <v>0</v>
      </c>
      <c r="E65" s="762">
        <f>SUM(E66:E69)</f>
        <v>0</v>
      </c>
      <c r="F65" s="768"/>
    </row>
    <row r="66" spans="1:6" s="198" customFormat="1" ht="27">
      <c r="A66" s="202" t="s">
        <v>111</v>
      </c>
      <c r="B66" s="203" t="s">
        <v>232</v>
      </c>
      <c r="C66" s="204">
        <f>SUM('9.1.1'!C68,'9.2.1'!C68,'9.3.1'!C68,'9.4.1'!C68)</f>
        <v>0</v>
      </c>
      <c r="D66" s="204">
        <f>SUM('9.1.1'!D68,'9.2.1'!D68,'9.3.1'!D68,'9.4.1'!D68)</f>
        <v>0</v>
      </c>
      <c r="E66" s="204">
        <f>SUM('9.1.1'!E68,'9.2.1'!E68,'9.3.1'!E68,'9.4.1'!E68)</f>
        <v>0</v>
      </c>
      <c r="F66" s="768"/>
    </row>
    <row r="67" spans="1:6" s="198" customFormat="1" ht="18.75">
      <c r="A67" s="205" t="s">
        <v>112</v>
      </c>
      <c r="B67" s="206" t="s">
        <v>233</v>
      </c>
      <c r="C67" s="204">
        <f>SUM('9.1.1'!C69,'9.2.1'!C69,'9.3.1'!C69,'9.4.1'!C69)</f>
        <v>0</v>
      </c>
      <c r="D67" s="204">
        <f>SUM('9.1.1'!D69,'9.2.1'!D69,'9.3.1'!D69,'9.4.1'!D69)</f>
        <v>0</v>
      </c>
      <c r="E67" s="204">
        <f>SUM('9.1.1'!E69,'9.2.1'!E69,'9.3.1'!E69,'9.4.1'!E69)</f>
        <v>0</v>
      </c>
      <c r="F67" s="768"/>
    </row>
    <row r="68" spans="1:6" s="198" customFormat="1" ht="27">
      <c r="A68" s="205" t="s">
        <v>256</v>
      </c>
      <c r="B68" s="206" t="s">
        <v>234</v>
      </c>
      <c r="C68" s="204">
        <f>SUM('9.1.1'!C70,'9.2.1'!C70,'9.3.1'!C70,'9.4.1'!C70)</f>
        <v>0</v>
      </c>
      <c r="D68" s="204">
        <f>SUM('9.1.1'!D70,'9.2.1'!D70,'9.3.1'!D70,'9.4.1'!D70)</f>
        <v>0</v>
      </c>
      <c r="E68" s="204">
        <f>SUM('9.1.1'!E70,'9.2.1'!E70,'9.3.1'!E70,'9.4.1'!E70)</f>
        <v>0</v>
      </c>
      <c r="F68" s="768"/>
    </row>
    <row r="69" spans="1:6" s="198" customFormat="1" ht="19.5" thickBot="1">
      <c r="A69" s="208" t="s">
        <v>257</v>
      </c>
      <c r="B69" s="212" t="s">
        <v>235</v>
      </c>
      <c r="C69" s="204">
        <f>SUM('9.1.1'!C71,'9.2.1'!C71,'9.3.1'!C71,'9.4.1'!C71)</f>
        <v>0</v>
      </c>
      <c r="D69" s="204">
        <f>SUM('9.1.1'!D71,'9.2.1'!D71,'9.3.1'!D71,'9.4.1'!D71)</f>
        <v>0</v>
      </c>
      <c r="E69" s="204">
        <f>SUM('9.1.1'!E71,'9.2.1'!E71,'9.3.1'!E71,'9.4.1'!E71)</f>
        <v>0</v>
      </c>
      <c r="F69" s="768"/>
    </row>
    <row r="70" spans="1:6" s="198" customFormat="1" ht="19.5" thickBot="1">
      <c r="A70" s="215" t="s">
        <v>236</v>
      </c>
      <c r="B70" s="211" t="s">
        <v>237</v>
      </c>
      <c r="C70" s="201">
        <f>SUM(C71:C72)</f>
        <v>527618019</v>
      </c>
      <c r="D70" s="201">
        <f>SUM(D71:D72)</f>
        <v>507924682</v>
      </c>
      <c r="E70" s="762">
        <f>SUM(E71:E72)</f>
        <v>508374682</v>
      </c>
      <c r="F70" s="768"/>
    </row>
    <row r="71" spans="1:6" s="198" customFormat="1" ht="27">
      <c r="A71" s="202" t="s">
        <v>258</v>
      </c>
      <c r="B71" s="203" t="s">
        <v>238</v>
      </c>
      <c r="C71" s="204">
        <f>SUM('9.1.1'!C73,'9.2.1'!C73,'9.3.1'!C73,'9.4.1'!C73)</f>
        <v>527618019</v>
      </c>
      <c r="D71" s="204">
        <f>SUM('9.1.1'!D73,'9.2.1'!D73,'9.3.1'!D73,'9.4.1'!D73)</f>
        <v>507924682</v>
      </c>
      <c r="E71" s="204">
        <f>SUM('9.1.1'!E73,'9.2.1'!E73,'9.3.1'!E73,'9.4.1'!E73)</f>
        <v>508374682</v>
      </c>
      <c r="F71" s="768"/>
    </row>
    <row r="72" spans="1:6" s="198" customFormat="1" ht="27.75" thickBot="1">
      <c r="A72" s="208" t="s">
        <v>259</v>
      </c>
      <c r="B72" s="203" t="s">
        <v>398</v>
      </c>
      <c r="C72" s="204"/>
      <c r="D72" s="204"/>
      <c r="E72" s="204">
        <f>SUM('9.1.1'!E74,'9.2.1'!E74,'9.3.1'!E74,'9.4.1'!E74)</f>
        <v>0</v>
      </c>
      <c r="F72" s="768"/>
    </row>
    <row r="73" spans="1:6" s="198" customFormat="1" ht="26.25" thickBot="1">
      <c r="A73" s="215" t="s">
        <v>239</v>
      </c>
      <c r="B73" s="211" t="s">
        <v>240</v>
      </c>
      <c r="C73" s="201">
        <f>SUM(C74:C76)</f>
        <v>0</v>
      </c>
      <c r="D73" s="201">
        <f>SUM(D74:D76)</f>
        <v>7735432</v>
      </c>
      <c r="E73" s="762">
        <f>SUM(E74:E76)</f>
        <v>7735432</v>
      </c>
      <c r="F73" s="768"/>
    </row>
    <row r="74" spans="1:6" s="198" customFormat="1" ht="18.75">
      <c r="A74" s="202" t="s">
        <v>260</v>
      </c>
      <c r="B74" s="203" t="s">
        <v>372</v>
      </c>
      <c r="C74" s="204">
        <f>SUM('9.1.1'!C76,'9.2.1'!C76,'9.3.1'!C76,'9.4.1'!C76)</f>
        <v>0</v>
      </c>
      <c r="D74" s="204">
        <f>SUM('9.1.1'!D76,'9.2.1'!D76,'9.3.1'!D76,'9.4.1'!D76)</f>
        <v>7735432</v>
      </c>
      <c r="E74" s="204">
        <f>SUM('9.1.1'!E76,'9.2.1'!E76,'9.3.1'!E76,'9.4.1'!E76)</f>
        <v>7735432</v>
      </c>
      <c r="F74" s="768"/>
    </row>
    <row r="75" spans="1:6" s="198" customFormat="1" ht="27">
      <c r="A75" s="205" t="s">
        <v>261</v>
      </c>
      <c r="B75" s="206" t="s">
        <v>241</v>
      </c>
      <c r="C75" s="204">
        <f>SUM('9.1.1'!C77,'9.2.1'!C77,'9.3.1'!C77,'9.4.1'!C77)</f>
        <v>0</v>
      </c>
      <c r="D75" s="204">
        <f>SUM('9.1.1'!D77,'9.2.1'!D77,'9.3.1'!D77,'9.4.1'!D77)</f>
        <v>0</v>
      </c>
      <c r="E75" s="204">
        <f>SUM('9.1.1'!E77,'9.2.1'!E77,'9.3.1'!E77,'9.4.1'!E77)</f>
        <v>0</v>
      </c>
      <c r="F75" s="768"/>
    </row>
    <row r="76" spans="1:6" s="198" customFormat="1" ht="19.5" thickBot="1">
      <c r="A76" s="208" t="s">
        <v>262</v>
      </c>
      <c r="B76" s="212" t="s">
        <v>242</v>
      </c>
      <c r="C76" s="204"/>
      <c r="D76" s="204"/>
      <c r="E76" s="204">
        <v>0</v>
      </c>
      <c r="F76" s="768"/>
    </row>
    <row r="77" spans="1:6" s="198" customFormat="1" ht="26.25" thickBot="1">
      <c r="A77" s="215" t="s">
        <v>243</v>
      </c>
      <c r="B77" s="211" t="s">
        <v>263</v>
      </c>
      <c r="C77" s="201">
        <f>SUM(C78:C81)</f>
        <v>0</v>
      </c>
      <c r="D77" s="201">
        <f>SUM(D78:D81)</f>
        <v>0</v>
      </c>
      <c r="E77" s="762">
        <f>SUM(E78:E81)</f>
        <v>0</v>
      </c>
      <c r="F77" s="768"/>
    </row>
    <row r="78" spans="1:6" s="198" customFormat="1" ht="30">
      <c r="A78" s="217" t="s">
        <v>244</v>
      </c>
      <c r="B78" s="203" t="s">
        <v>245</v>
      </c>
      <c r="C78" s="204">
        <f>SUM('9.1.1'!C80,'9.2.1'!C80,'9.3.1'!C80,'9.4.1'!C80)</f>
        <v>0</v>
      </c>
      <c r="D78" s="204">
        <f>SUM('9.1.1'!D80,'9.2.1'!D80,'9.3.1'!D80,'9.4.1'!D80)</f>
        <v>0</v>
      </c>
      <c r="E78" s="204">
        <f>SUM('9.1.1'!E80,'9.2.1'!E80,'9.3.1'!E80,'9.4.1'!E80)</f>
        <v>0</v>
      </c>
      <c r="F78" s="768"/>
    </row>
    <row r="79" spans="1:6" s="198" customFormat="1" ht="30">
      <c r="A79" s="218" t="s">
        <v>246</v>
      </c>
      <c r="B79" s="206" t="s">
        <v>247</v>
      </c>
      <c r="C79" s="204">
        <f>SUM('9.1.1'!C81,'9.2.1'!C81,'9.3.1'!C81,'9.4.1'!C81)</f>
        <v>0</v>
      </c>
      <c r="D79" s="204">
        <f>SUM('9.1.1'!D81,'9.2.1'!D81,'9.3.1'!D81,'9.4.1'!D81)</f>
        <v>0</v>
      </c>
      <c r="E79" s="204">
        <f>SUM('9.1.1'!E81,'9.2.1'!E81,'9.3.1'!E81,'9.4.1'!E81)</f>
        <v>0</v>
      </c>
      <c r="F79" s="768"/>
    </row>
    <row r="80" spans="1:6" s="198" customFormat="1" ht="30">
      <c r="A80" s="218" t="s">
        <v>248</v>
      </c>
      <c r="B80" s="206" t="s">
        <v>249</v>
      </c>
      <c r="C80" s="204">
        <f>SUM('9.1.1'!C82,'9.2.1'!C82,'9.3.1'!C82,'9.4.1'!C82)</f>
        <v>0</v>
      </c>
      <c r="D80" s="204">
        <f>SUM('9.1.1'!D82,'9.2.1'!D82,'9.3.1'!D82,'9.4.1'!D82)</f>
        <v>0</v>
      </c>
      <c r="E80" s="204">
        <f>SUM('9.1.1'!E82,'9.2.1'!E82,'9.3.1'!E82,'9.4.1'!E82)</f>
        <v>0</v>
      </c>
      <c r="F80" s="768"/>
    </row>
    <row r="81" spans="1:6" s="198" customFormat="1" ht="30.75" thickBot="1">
      <c r="A81" s="219" t="s">
        <v>250</v>
      </c>
      <c r="B81" s="212" t="s">
        <v>251</v>
      </c>
      <c r="C81" s="204">
        <f>SUM('9.1.1'!C83,'9.2.1'!C83,'9.3.1'!C83,'9.4.1'!C83)</f>
        <v>0</v>
      </c>
      <c r="D81" s="204">
        <f>SUM('9.1.1'!D83,'9.2.1'!D83,'9.3.1'!D83,'9.4.1'!D83)</f>
        <v>0</v>
      </c>
      <c r="E81" s="204">
        <f>SUM('9.1.1'!E83,'9.2.1'!E83,'9.3.1'!E83,'9.4.1'!E83)</f>
        <v>0</v>
      </c>
      <c r="F81" s="768"/>
    </row>
    <row r="82" spans="1:6" s="198" customFormat="1" ht="26.25" thickBot="1">
      <c r="A82" s="215" t="s">
        <v>252</v>
      </c>
      <c r="B82" s="211" t="s">
        <v>389</v>
      </c>
      <c r="C82" s="204">
        <f>SUM('9.1.1'!C84,'9.2.1'!C84,'9.3.1'!C84,'9.4.1'!C84)</f>
        <v>0</v>
      </c>
      <c r="D82" s="204">
        <f>SUM('9.1.1'!D84,'9.2.1'!D84,'9.3.1'!D84,'9.4.1'!D84)</f>
        <v>0</v>
      </c>
      <c r="E82" s="204">
        <f>SUM('9.1.1'!E84,'9.2.1'!E84,'9.3.1'!E84,'9.4.1'!E84)</f>
        <v>0</v>
      </c>
      <c r="F82" s="768"/>
    </row>
    <row r="83" spans="1:6" s="198" customFormat="1" ht="27.75" thickBot="1">
      <c r="A83" s="215" t="s">
        <v>253</v>
      </c>
      <c r="B83" s="220" t="s">
        <v>254</v>
      </c>
      <c r="C83" s="201">
        <f>+C61+C65+C70+C73+C77+C82</f>
        <v>527618019</v>
      </c>
      <c r="D83" s="201">
        <f>+D61+D65+D70+D73+D77+D82</f>
        <v>515660114</v>
      </c>
      <c r="E83" s="762">
        <f>+E61+E65+E70+E73+E77+E82</f>
        <v>516110114</v>
      </c>
      <c r="F83" s="768"/>
    </row>
    <row r="84" spans="1:6" s="198" customFormat="1" ht="19.5" thickBot="1">
      <c r="A84" s="221" t="s">
        <v>266</v>
      </c>
      <c r="B84" s="222" t="s">
        <v>332</v>
      </c>
      <c r="C84" s="201">
        <f>+C60+C83</f>
        <v>883020232</v>
      </c>
      <c r="D84" s="201">
        <f>+D60+D83</f>
        <v>1038873960</v>
      </c>
      <c r="E84" s="762">
        <f>+E60+E83</f>
        <v>1000932470</v>
      </c>
      <c r="F84" s="768"/>
    </row>
    <row r="85" spans="1:6" s="198" customFormat="1" ht="19.5" thickBot="1">
      <c r="A85" s="266"/>
      <c r="B85" s="224"/>
      <c r="C85" s="225"/>
      <c r="D85" s="225"/>
      <c r="E85" s="120"/>
      <c r="F85" s="22"/>
    </row>
    <row r="86" spans="1:6" s="189" customFormat="1" ht="19.5" thickBot="1">
      <c r="A86" s="226" t="s">
        <v>43</v>
      </c>
      <c r="B86" s="227"/>
      <c r="C86" s="228"/>
      <c r="D86" s="228"/>
      <c r="E86" s="148"/>
      <c r="F86" s="17"/>
    </row>
    <row r="87" spans="1:6" s="189" customFormat="1" ht="19.5" thickBot="1">
      <c r="A87" s="229" t="s">
        <v>10</v>
      </c>
      <c r="B87" s="230" t="s">
        <v>387</v>
      </c>
      <c r="C87" s="231">
        <f>SUM(C88:C92)</f>
        <v>354105082</v>
      </c>
      <c r="D87" s="231">
        <f>SUM(D88:D92)</f>
        <v>414853238</v>
      </c>
      <c r="E87" s="149">
        <f>SUM(E88:E92)</f>
        <v>323118660</v>
      </c>
      <c r="F87" s="23"/>
    </row>
    <row r="88" spans="1:6" s="189" customFormat="1" ht="18.75">
      <c r="A88" s="232" t="s">
        <v>73</v>
      </c>
      <c r="B88" s="233" t="s">
        <v>38</v>
      </c>
      <c r="C88" s="204">
        <f>SUM('9.1.1'!C90,'9.2.1'!C90,'9.3.1'!C90,'9.4.1'!C90)</f>
        <v>181656399</v>
      </c>
      <c r="D88" s="204">
        <f>SUM('9.1.1'!D90,'9.2.1'!D90,'9.3.1'!D90,'9.4.1'!D90)</f>
        <v>173103369</v>
      </c>
      <c r="E88" s="204">
        <f>SUM('9.1.1'!E90,'9.2.1'!E90,'9.3.1'!E90,'9.4.1'!E90)</f>
        <v>155198599</v>
      </c>
      <c r="F88" s="17"/>
    </row>
    <row r="89" spans="1:6" s="198" customFormat="1" ht="25.5">
      <c r="A89" s="205" t="s">
        <v>74</v>
      </c>
      <c r="B89" s="234" t="s">
        <v>138</v>
      </c>
      <c r="C89" s="204">
        <f>SUM('9.1.1'!C91,'9.2.1'!C91,'9.3.1'!C91,'9.4.1'!C91)</f>
        <v>37404129</v>
      </c>
      <c r="D89" s="204">
        <f>SUM('9.1.1'!D91,'9.2.1'!D91,'9.3.1'!D91,'9.4.1'!D91)</f>
        <v>48455642</v>
      </c>
      <c r="E89" s="204">
        <f>SUM('9.1.1'!E91,'9.2.1'!E91,'9.3.1'!E91,'9.4.1'!E91)</f>
        <v>29409785</v>
      </c>
      <c r="F89" s="22"/>
    </row>
    <row r="90" spans="1:6" s="189" customFormat="1" ht="18.75">
      <c r="A90" s="205" t="s">
        <v>75</v>
      </c>
      <c r="B90" s="234" t="s">
        <v>105</v>
      </c>
      <c r="C90" s="204">
        <f>SUM('9.1.1'!C92,'9.2.1'!C92,'9.3.1'!C92,'9.4.1'!C92)</f>
        <v>118981594</v>
      </c>
      <c r="D90" s="204">
        <f>SUM('9.1.1'!D92,'9.2.1'!D92,'9.3.1'!D92,'9.4.1'!D92)</f>
        <v>178868374</v>
      </c>
      <c r="E90" s="204">
        <f>SUM('9.1.1'!E92,'9.2.1'!E92,'9.3.1'!E92,'9.4.1'!E92)</f>
        <v>124084423</v>
      </c>
      <c r="F90" s="17"/>
    </row>
    <row r="91" spans="1:6" s="189" customFormat="1" ht="18.75">
      <c r="A91" s="205" t="s">
        <v>76</v>
      </c>
      <c r="B91" s="235" t="s">
        <v>139</v>
      </c>
      <c r="C91" s="204">
        <f>SUM('9.1.1'!C93,'9.2.1'!C93,'9.3.1'!C93,'9.4.1'!C93)</f>
        <v>7352240</v>
      </c>
      <c r="D91" s="204">
        <f>SUM('9.1.1'!D93,'9.2.1'!D93,'9.3.1'!D93,'9.4.1'!D93)</f>
        <v>12950853</v>
      </c>
      <c r="E91" s="204">
        <f>SUM('9.1.1'!E93,'9.2.1'!E93,'9.3.1'!E93,'9.4.1'!E93)</f>
        <v>12950853</v>
      </c>
      <c r="F91" s="17"/>
    </row>
    <row r="92" spans="1:6" s="189" customFormat="1" ht="18.75">
      <c r="A92" s="205" t="s">
        <v>84</v>
      </c>
      <c r="B92" s="236" t="s">
        <v>140</v>
      </c>
      <c r="C92" s="204">
        <f>SUM('9.1.1'!C94,'9.2.1'!C94,'9.3.1'!C94,'9.4.1'!C94)</f>
        <v>8710720</v>
      </c>
      <c r="D92" s="204">
        <f>SUM('9.1.1'!D94,'9.2.1'!D94,'9.3.1'!D94,'9.4.1'!D94)</f>
        <v>1475000</v>
      </c>
      <c r="E92" s="204">
        <f>SUM('9.1.1'!E94,'9.2.1'!E94,'9.3.1'!E94,'9.4.1'!E94)</f>
        <v>1475000</v>
      </c>
      <c r="F92" s="17"/>
    </row>
    <row r="93" spans="1:6" s="189" customFormat="1" ht="18.75">
      <c r="A93" s="205" t="s">
        <v>77</v>
      </c>
      <c r="B93" s="234" t="s">
        <v>269</v>
      </c>
      <c r="C93" s="204">
        <f>SUM('9.1.1'!C95,'9.2.1'!C95,'9.3.1'!C95,'9.4.1'!C95)</f>
        <v>0</v>
      </c>
      <c r="D93" s="204">
        <f>SUM('9.1.1'!D95,'9.2.1'!D95,'9.3.1'!D95,'9.4.1'!D95)</f>
        <v>775000</v>
      </c>
      <c r="E93" s="204">
        <f>SUM('9.1.1'!E95,'9.2.1'!E95,'9.3.1'!E95,'9.4.1'!E95)</f>
        <v>775000</v>
      </c>
      <c r="F93" s="17"/>
    </row>
    <row r="94" spans="1:6" s="189" customFormat="1" ht="27">
      <c r="A94" s="205" t="s">
        <v>78</v>
      </c>
      <c r="B94" s="237" t="s">
        <v>270</v>
      </c>
      <c r="C94" s="204">
        <f>SUM('9.1.1'!C96,'9.2.1'!C96,'9.3.1'!C96,'9.4.1'!C96)</f>
        <v>0</v>
      </c>
      <c r="D94" s="204">
        <f>SUM('9.1.1'!D96,'9.2.1'!D96,'9.3.1'!D96,'9.4.1'!D96)</f>
        <v>0</v>
      </c>
      <c r="E94" s="204">
        <f>SUM('9.1.1'!E96,'9.2.1'!E96,'9.3.1'!E96,'9.4.1'!E96)</f>
        <v>0</v>
      </c>
      <c r="F94" s="17"/>
    </row>
    <row r="95" spans="1:6" s="189" customFormat="1" ht="25.5">
      <c r="A95" s="205" t="s">
        <v>85</v>
      </c>
      <c r="B95" s="234" t="s">
        <v>271</v>
      </c>
      <c r="C95" s="204">
        <f>SUM('9.1.1'!C97,'9.2.1'!C97,'9.3.1'!C97,'9.4.1'!C97)</f>
        <v>0</v>
      </c>
      <c r="D95" s="204">
        <f>SUM('9.1.1'!D97,'9.2.1'!D97,'9.3.1'!D97,'9.4.1'!D97)</f>
        <v>0</v>
      </c>
      <c r="E95" s="204">
        <f>SUM('9.1.1'!E97,'9.2.1'!E97,'9.3.1'!E97,'9.4.1'!E97)</f>
        <v>0</v>
      </c>
      <c r="F95" s="17"/>
    </row>
    <row r="96" spans="1:6" s="189" customFormat="1" ht="25.5">
      <c r="A96" s="205" t="s">
        <v>86</v>
      </c>
      <c r="B96" s="234" t="s">
        <v>394</v>
      </c>
      <c r="C96" s="204">
        <f>SUM('9.1.1'!C98,'9.2.1'!C98,'9.3.1'!C98,'9.4.1'!C98)</f>
        <v>0</v>
      </c>
      <c r="D96" s="204">
        <f>SUM('9.1.1'!D98,'9.2.1'!D98,'9.3.1'!D98,'9.4.1'!D98)</f>
        <v>0</v>
      </c>
      <c r="E96" s="204">
        <f>SUM('9.1.1'!E98,'9.2.1'!E98,'9.3.1'!E98,'9.4.1'!E98)</f>
        <v>0</v>
      </c>
      <c r="F96" s="17"/>
    </row>
    <row r="97" spans="1:6" s="189" customFormat="1" ht="27">
      <c r="A97" s="205" t="s">
        <v>87</v>
      </c>
      <c r="B97" s="237" t="s">
        <v>273</v>
      </c>
      <c r="C97" s="204">
        <f>SUM('9.1.1'!C99,'9.2.1'!C99,'9.3.1'!C99,'9.4.1'!C99)</f>
        <v>2600000</v>
      </c>
      <c r="D97" s="204">
        <f>SUM('9.1.1'!D99,'9.2.1'!D99,'9.3.1'!D99,'9.4.1'!D99)</f>
        <v>700000</v>
      </c>
      <c r="E97" s="204">
        <f>SUM('9.1.1'!E99,'9.2.1'!E99,'9.3.1'!E99,'9.4.1'!E99)</f>
        <v>700000</v>
      </c>
      <c r="F97" s="17"/>
    </row>
    <row r="98" spans="1:6" s="189" customFormat="1" ht="27">
      <c r="A98" s="205" t="s">
        <v>88</v>
      </c>
      <c r="B98" s="237" t="s">
        <v>274</v>
      </c>
      <c r="C98" s="204">
        <f>SUM('9.1.1'!C100,'9.2.1'!C100,'9.3.1'!C100,'9.4.1'!C100)</f>
        <v>0</v>
      </c>
      <c r="D98" s="204">
        <f>SUM('9.1.1'!D100,'9.2.1'!D100,'9.3.1'!D100,'9.4.1'!D100)</f>
        <v>0</v>
      </c>
      <c r="E98" s="204">
        <f>SUM('9.1.1'!E100,'9.2.1'!E100,'9.3.1'!E100,'9.4.1'!E100)</f>
        <v>0</v>
      </c>
      <c r="F98" s="17"/>
    </row>
    <row r="99" spans="1:6" s="189" customFormat="1" ht="25.5">
      <c r="A99" s="205" t="s">
        <v>90</v>
      </c>
      <c r="B99" s="234" t="s">
        <v>395</v>
      </c>
      <c r="C99" s="204">
        <f>SUM('9.1.1'!C101,'9.2.1'!C101,'9.3.1'!C101,'9.4.1'!C101)</f>
        <v>0</v>
      </c>
      <c r="D99" s="204">
        <f>SUM('9.1.1'!D101,'9.2.1'!D101,'9.3.1'!D101,'9.4.1'!D101)</f>
        <v>0</v>
      </c>
      <c r="E99" s="204">
        <f>SUM('9.1.1'!E101,'9.2.1'!E101,'9.3.1'!E101,'9.4.1'!E101)</f>
        <v>0</v>
      </c>
      <c r="F99" s="17"/>
    </row>
    <row r="100" spans="1:6" s="189" customFormat="1" ht="18.75">
      <c r="A100" s="238" t="s">
        <v>141</v>
      </c>
      <c r="B100" s="239" t="s">
        <v>276</v>
      </c>
      <c r="C100" s="204">
        <f>SUM('9.1.1'!C102,'9.2.1'!C102,'9.3.1'!C102,'9.4.1'!C102)</f>
        <v>0</v>
      </c>
      <c r="D100" s="204">
        <f>SUM('9.1.1'!D102,'9.2.1'!D102,'9.3.1'!D102,'9.4.1'!D102)</f>
        <v>0</v>
      </c>
      <c r="E100" s="204">
        <f>SUM('9.1.1'!E102,'9.2.1'!E102,'9.3.1'!E102,'9.4.1'!E102)</f>
        <v>0</v>
      </c>
      <c r="F100" s="17"/>
    </row>
    <row r="101" spans="1:6" s="189" customFormat="1" ht="18.75">
      <c r="A101" s="205" t="s">
        <v>267</v>
      </c>
      <c r="B101" s="239" t="s">
        <v>277</v>
      </c>
      <c r="C101" s="204">
        <f>SUM('9.1.1'!C103,'9.2.1'!C103,'9.3.1'!C103,'9.4.1'!C103)</f>
        <v>0</v>
      </c>
      <c r="D101" s="204">
        <f>SUM('9.1.1'!D103,'9.2.1'!D103,'9.3.1'!D103,'9.4.1'!D103)</f>
        <v>0</v>
      </c>
      <c r="E101" s="204">
        <f>SUM('9.1.1'!E103,'9.2.1'!E103,'9.3.1'!E103,'9.4.1'!E103)</f>
        <v>0</v>
      </c>
      <c r="F101" s="17"/>
    </row>
    <row r="102" spans="1:6" s="189" customFormat="1" ht="26.25" thickBot="1">
      <c r="A102" s="240" t="s">
        <v>268</v>
      </c>
      <c r="B102" s="241" t="s">
        <v>278</v>
      </c>
      <c r="C102" s="204">
        <f>SUM('9.1.1'!C104,'9.2.1'!C104,'9.3.1'!C104,'9.4.1'!C104)</f>
        <v>6110720</v>
      </c>
      <c r="D102" s="204">
        <f>SUM('9.1.1'!D104,'9.2.1'!D104,'9.3.1'!D104,'9.4.1'!D104)</f>
        <v>0</v>
      </c>
      <c r="E102" s="204">
        <f>SUM('9.1.1'!E104,'9.2.1'!E104,'9.3.1'!E104,'9.4.1'!E104)</f>
        <v>0</v>
      </c>
      <c r="F102" s="17"/>
    </row>
    <row r="103" spans="1:6" s="189" customFormat="1" ht="26.25" thickBot="1">
      <c r="A103" s="210" t="s">
        <v>11</v>
      </c>
      <c r="B103" s="242" t="s">
        <v>388</v>
      </c>
      <c r="C103" s="201">
        <f>+C104+C106+C108</f>
        <v>519687590</v>
      </c>
      <c r="D103" s="201">
        <f>+D104+D106+D108</f>
        <v>606667004</v>
      </c>
      <c r="E103" s="102">
        <f>+E104+E106+E108</f>
        <v>220863012</v>
      </c>
      <c r="F103" s="17"/>
    </row>
    <row r="104" spans="1:6" s="189" customFormat="1" ht="18.75">
      <c r="A104" s="202" t="s">
        <v>79</v>
      </c>
      <c r="B104" s="234" t="s">
        <v>164</v>
      </c>
      <c r="C104" s="204">
        <f>SUM('9.1.1'!C106,'9.2.1'!C106,'9.3.1'!C106,'9.4.1'!C106)</f>
        <v>489687590</v>
      </c>
      <c r="D104" s="204">
        <f>SUM('9.1.1'!D106,'9.2.1'!D106,'9.3.1'!D106,'9.4.1'!D106)</f>
        <v>334221398</v>
      </c>
      <c r="E104" s="204">
        <f>SUM('9.1.1'!E106,'9.2.1'!E106,'9.3.1'!E106,'9.4.1'!E106)</f>
        <v>142506965</v>
      </c>
      <c r="F104" s="17"/>
    </row>
    <row r="105" spans="1:6" s="189" customFormat="1" ht="18.75">
      <c r="A105" s="202" t="s">
        <v>80</v>
      </c>
      <c r="B105" s="239" t="s">
        <v>282</v>
      </c>
      <c r="C105" s="204">
        <f>SUM('9.1.1'!C107,'9.2.1'!C107,'9.3.1'!C107,'9.4.1'!C107)</f>
        <v>0</v>
      </c>
      <c r="D105" s="204">
        <f>SUM('9.1.1'!D107,'9.2.1'!D107,'9.3.1'!D107,'9.4.1'!D107)</f>
        <v>0</v>
      </c>
      <c r="E105" s="204">
        <f>SUM('9.1.1'!E107,'9.2.1'!E107,'9.3.1'!E107,'9.4.1'!E107)</f>
        <v>0</v>
      </c>
      <c r="F105" s="17"/>
    </row>
    <row r="106" spans="1:6" s="189" customFormat="1" ht="18.75">
      <c r="A106" s="202" t="s">
        <v>81</v>
      </c>
      <c r="B106" s="239" t="s">
        <v>142</v>
      </c>
      <c r="C106" s="204">
        <f>SUM('9.1.1'!C108,'9.2.1'!C108,'9.3.1'!C108,'9.4.1'!C108)</f>
        <v>30000000</v>
      </c>
      <c r="D106" s="204">
        <f>SUM('9.1.1'!D108,'9.2.1'!D108,'9.3.1'!D108,'9.4.1'!D108)</f>
        <v>272445606</v>
      </c>
      <c r="E106" s="204">
        <f>SUM('9.1.1'!E108,'9.2.1'!E108,'9.3.1'!E108,'9.4.1'!E108)</f>
        <v>78356047</v>
      </c>
      <c r="F106" s="17"/>
    </row>
    <row r="107" spans="1:6" s="189" customFormat="1" ht="18.75">
      <c r="A107" s="202" t="s">
        <v>82</v>
      </c>
      <c r="B107" s="239" t="s">
        <v>283</v>
      </c>
      <c r="C107" s="204">
        <f>SUM('9.1.1'!C109,'9.2.1'!C109,'9.3.1'!C109,'9.4.1'!C109)</f>
        <v>0</v>
      </c>
      <c r="D107" s="204">
        <f>SUM('9.1.1'!D109,'9.2.1'!D109,'9.3.1'!D109,'9.4.1'!D109)</f>
        <v>0</v>
      </c>
      <c r="E107" s="204">
        <f>SUM('9.1.1'!E109,'9.2.1'!E109,'9.3.1'!E109,'9.4.1'!E109)</f>
        <v>0</v>
      </c>
      <c r="F107" s="17"/>
    </row>
    <row r="108" spans="1:6" s="189" customFormat="1" ht="18.75">
      <c r="A108" s="202" t="s">
        <v>83</v>
      </c>
      <c r="B108" s="243" t="s">
        <v>166</v>
      </c>
      <c r="C108" s="204">
        <f>SUM('9.1.1'!C110,'9.2.1'!C110,'9.3.1'!C110,'9.4.1'!C110)</f>
        <v>0</v>
      </c>
      <c r="D108" s="204">
        <f>SUM('9.1.1'!D110,'9.2.1'!D110,'9.3.1'!D110,'9.4.1'!D110)</f>
        <v>0</v>
      </c>
      <c r="E108" s="204">
        <f>SUM('9.1.1'!E110,'9.2.1'!E110,'9.3.1'!E110,'9.4.1'!E110)</f>
        <v>0</v>
      </c>
      <c r="F108" s="17"/>
    </row>
    <row r="109" spans="1:6" s="189" customFormat="1" ht="25.5">
      <c r="A109" s="202" t="s">
        <v>89</v>
      </c>
      <c r="B109" s="244" t="s">
        <v>338</v>
      </c>
      <c r="C109" s="204">
        <f>SUM('9.1.1'!C111,'9.2.1'!C111,'9.3.1'!C111,'9.4.1'!C111)</f>
        <v>0</v>
      </c>
      <c r="D109" s="204">
        <f>SUM('9.1.1'!D111,'9.2.1'!D111,'9.3.1'!D111,'9.4.1'!D111)</f>
        <v>0</v>
      </c>
      <c r="E109" s="204">
        <f>SUM('9.1.1'!E111,'9.2.1'!E111,'9.3.1'!E111,'9.4.1'!E111)</f>
        <v>0</v>
      </c>
      <c r="F109" s="17"/>
    </row>
    <row r="110" spans="1:6" s="189" customFormat="1" ht="25.5">
      <c r="A110" s="202" t="s">
        <v>91</v>
      </c>
      <c r="B110" s="245" t="s">
        <v>288</v>
      </c>
      <c r="C110" s="204">
        <f>SUM('9.1.1'!C112,'9.2.1'!C112,'9.3.1'!C112,'9.4.1'!C112)</f>
        <v>0</v>
      </c>
      <c r="D110" s="204">
        <f>SUM('9.1.1'!D112,'9.2.1'!D112,'9.3.1'!D112,'9.4.1'!D112)</f>
        <v>0</v>
      </c>
      <c r="E110" s="204">
        <f>SUM('9.1.1'!E112,'9.2.1'!E112,'9.3.1'!E112,'9.4.1'!E112)</f>
        <v>0</v>
      </c>
      <c r="F110" s="17"/>
    </row>
    <row r="111" spans="1:6" s="189" customFormat="1" ht="25.5">
      <c r="A111" s="202" t="s">
        <v>143</v>
      </c>
      <c r="B111" s="234" t="s">
        <v>272</v>
      </c>
      <c r="C111" s="204">
        <f>SUM('9.1.1'!C113,'9.2.1'!C113,'9.3.1'!C113,'9.4.1'!C113)</f>
        <v>0</v>
      </c>
      <c r="D111" s="204">
        <f>SUM('9.1.1'!D113,'9.2.1'!D113,'9.3.1'!D113,'9.4.1'!D113)</f>
        <v>0</v>
      </c>
      <c r="E111" s="204">
        <f>SUM('9.1.1'!E113,'9.2.1'!E113,'9.3.1'!E113,'9.4.1'!E113)</f>
        <v>0</v>
      </c>
      <c r="F111" s="17"/>
    </row>
    <row r="112" spans="1:6" s="189" customFormat="1" ht="25.5">
      <c r="A112" s="202" t="s">
        <v>144</v>
      </c>
      <c r="B112" s="234" t="s">
        <v>287</v>
      </c>
      <c r="C112" s="204">
        <f>SUM('9.1.1'!C114,'9.2.1'!C114,'9.3.1'!C114,'9.4.1'!C114)</f>
        <v>0</v>
      </c>
      <c r="D112" s="204">
        <f>SUM('9.1.1'!D114,'9.2.1'!D114,'9.3.1'!D114,'9.4.1'!D114)</f>
        <v>0</v>
      </c>
      <c r="E112" s="204">
        <f>SUM('9.1.1'!E114,'9.2.1'!E114,'9.3.1'!E114,'9.4.1'!E114)</f>
        <v>0</v>
      </c>
      <c r="F112" s="17"/>
    </row>
    <row r="113" spans="1:6" s="189" customFormat="1" ht="25.5">
      <c r="A113" s="202" t="s">
        <v>145</v>
      </c>
      <c r="B113" s="234" t="s">
        <v>286</v>
      </c>
      <c r="C113" s="204">
        <f>SUM('9.1.1'!C115,'9.2.1'!C115,'9.3.1'!C115,'9.4.1'!C115)</f>
        <v>0</v>
      </c>
      <c r="D113" s="204">
        <f>SUM('9.1.1'!D115,'9.2.1'!D115,'9.3.1'!D115,'9.4.1'!D115)</f>
        <v>0</v>
      </c>
      <c r="E113" s="204">
        <f>SUM('9.1.1'!E115,'9.2.1'!E115,'9.3.1'!E115,'9.4.1'!E115)</f>
        <v>0</v>
      </c>
      <c r="F113" s="17"/>
    </row>
    <row r="114" spans="1:6" s="189" customFormat="1" ht="25.5">
      <c r="A114" s="202" t="s">
        <v>279</v>
      </c>
      <c r="B114" s="234" t="s">
        <v>275</v>
      </c>
      <c r="C114" s="204">
        <f>SUM('9.1.1'!C116,'9.2.1'!C116,'9.3.1'!C116,'9.4.1'!C116)</f>
        <v>0</v>
      </c>
      <c r="D114" s="204">
        <f>SUM('9.1.1'!D116,'9.2.1'!D116,'9.3.1'!D116,'9.4.1'!D116)</f>
        <v>0</v>
      </c>
      <c r="E114" s="204">
        <f>SUM('9.1.1'!E116,'9.2.1'!E116,'9.3.1'!E116,'9.4.1'!E116)</f>
        <v>0</v>
      </c>
      <c r="F114" s="17"/>
    </row>
    <row r="115" spans="1:6" s="189" customFormat="1" ht="18.75">
      <c r="A115" s="202" t="s">
        <v>280</v>
      </c>
      <c r="B115" s="234" t="s">
        <v>285</v>
      </c>
      <c r="C115" s="204">
        <f>SUM('9.1.1'!C117,'9.2.1'!C117,'9.3.1'!C117,'9.4.1'!C117)</f>
        <v>0</v>
      </c>
      <c r="D115" s="204">
        <f>SUM('9.1.1'!D117,'9.2.1'!D117,'9.3.1'!D117,'9.4.1'!D117)</f>
        <v>0</v>
      </c>
      <c r="E115" s="204">
        <f>SUM('9.1.1'!E117,'9.2.1'!E117,'9.3.1'!E117,'9.4.1'!E117)</f>
        <v>0</v>
      </c>
      <c r="F115" s="17"/>
    </row>
    <row r="116" spans="1:6" s="189" customFormat="1" ht="26.25" thickBot="1">
      <c r="A116" s="238" t="s">
        <v>281</v>
      </c>
      <c r="B116" s="234" t="s">
        <v>284</v>
      </c>
      <c r="C116" s="204">
        <f>SUM('9.1.1'!C118,'9.2.1'!C118,'9.3.1'!C118,'9.4.1'!C118)</f>
        <v>0</v>
      </c>
      <c r="D116" s="204">
        <f>SUM('9.1.1'!D118,'9.2.1'!D118,'9.3.1'!D118,'9.4.1'!D118)</f>
        <v>0</v>
      </c>
      <c r="E116" s="204">
        <f>SUM('9.1.1'!E118,'9.2.1'!E118,'9.3.1'!E118,'9.4.1'!E118)</f>
        <v>0</v>
      </c>
      <c r="F116" s="17"/>
    </row>
    <row r="117" spans="1:6" s="189" customFormat="1" ht="19.5" thickBot="1">
      <c r="A117" s="210" t="s">
        <v>12</v>
      </c>
      <c r="B117" s="213" t="s">
        <v>289</v>
      </c>
      <c r="C117" s="201">
        <f>+C118+C119</f>
        <v>3000000</v>
      </c>
      <c r="D117" s="201">
        <f>+D118+D119</f>
        <v>18756091</v>
      </c>
      <c r="E117" s="102">
        <f>+E118+E119</f>
        <v>0</v>
      </c>
      <c r="F117" s="17"/>
    </row>
    <row r="118" spans="1:6" s="189" customFormat="1" ht="18.75">
      <c r="A118" s="202" t="s">
        <v>62</v>
      </c>
      <c r="B118" s="245" t="s">
        <v>44</v>
      </c>
      <c r="C118" s="204">
        <f>SUM('9.1.1'!C120,'9.2.1'!C120,'9.3.1'!C120,'9.4.1'!C120)</f>
        <v>3000000</v>
      </c>
      <c r="D118" s="204">
        <f>SUM('9.1.1'!D120,'9.2.1'!D120,'9.3.1'!D120,'9.4.1'!D120)</f>
        <v>18756091</v>
      </c>
      <c r="E118" s="204">
        <f>SUM('9.1.1'!E120,'9.2.1'!E120,'9.3.1'!E120,'9.4.1'!E120)</f>
        <v>0</v>
      </c>
      <c r="F118" s="17"/>
    </row>
    <row r="119" spans="1:6" s="189" customFormat="1" ht="19.5" thickBot="1">
      <c r="A119" s="208" t="s">
        <v>63</v>
      </c>
      <c r="B119" s="239" t="s">
        <v>45</v>
      </c>
      <c r="C119" s="204">
        <f>SUM('9.1.1'!C121,'9.2.1'!C121,'9.3.1'!C121,'9.4.1'!C121)</f>
        <v>0</v>
      </c>
      <c r="D119" s="204">
        <f>SUM('9.1.1'!D121,'9.2.1'!D121,'9.3.1'!D121,'9.4.1'!D121)</f>
        <v>0</v>
      </c>
      <c r="E119" s="204">
        <f>SUM('9.1.1'!E121,'9.2.1'!E121,'9.3.1'!E121,'9.4.1'!E121)</f>
        <v>0</v>
      </c>
      <c r="F119" s="17"/>
    </row>
    <row r="120" spans="1:6" s="189" customFormat="1" ht="26.25" thickBot="1">
      <c r="A120" s="210" t="s">
        <v>13</v>
      </c>
      <c r="B120" s="213" t="s">
        <v>290</v>
      </c>
      <c r="C120" s="201">
        <f>+C87+C103+C117</f>
        <v>876792672</v>
      </c>
      <c r="D120" s="201">
        <f>+D87+D103+D117</f>
        <v>1040276333</v>
      </c>
      <c r="E120" s="102">
        <f>+E87+E103+E117</f>
        <v>543981672</v>
      </c>
      <c r="F120" s="17"/>
    </row>
    <row r="121" spans="1:6" s="189" customFormat="1" ht="26.25" thickBot="1">
      <c r="A121" s="210" t="s">
        <v>14</v>
      </c>
      <c r="B121" s="213" t="s">
        <v>396</v>
      </c>
      <c r="C121" s="201">
        <f>+C122+C123+C124</f>
        <v>0</v>
      </c>
      <c r="D121" s="201">
        <f>+D122+D123+D124</f>
        <v>0</v>
      </c>
      <c r="E121" s="102">
        <f>+E122+E123+E124</f>
        <v>0</v>
      </c>
      <c r="F121" s="17"/>
    </row>
    <row r="122" spans="1:6" s="189" customFormat="1" ht="18.75">
      <c r="A122" s="202" t="s">
        <v>66</v>
      </c>
      <c r="B122" s="245" t="s">
        <v>291</v>
      </c>
      <c r="C122" s="204">
        <f>SUM('9.1.1'!C124,'9.2.1'!C124,'9.3.1'!C124,'9.4.1'!C124)</f>
        <v>0</v>
      </c>
      <c r="D122" s="204">
        <f>SUM('9.1.1'!D124,'9.2.1'!D124,'9.3.1'!D124,'9.4.1'!D124)</f>
        <v>0</v>
      </c>
      <c r="E122" s="204">
        <f>SUM('9.1.1'!E124,'9.2.1'!E124,'9.3.1'!E124,'9.4.1'!E124)</f>
        <v>0</v>
      </c>
      <c r="F122" s="17"/>
    </row>
    <row r="123" spans="1:6" s="189" customFormat="1" ht="25.5">
      <c r="A123" s="202" t="s">
        <v>67</v>
      </c>
      <c r="B123" s="245" t="s">
        <v>397</v>
      </c>
      <c r="C123" s="204">
        <f>SUM('9.1.1'!C125,'9.2.1'!C125,'9.3.1'!C125,'9.4.1'!C125)</f>
        <v>0</v>
      </c>
      <c r="D123" s="204">
        <f>SUM('9.1.1'!D125,'9.2.1'!D125,'9.3.1'!D125,'9.4.1'!D125)</f>
        <v>0</v>
      </c>
      <c r="E123" s="204">
        <f>SUM('9.1.1'!E125,'9.2.1'!E125,'9.3.1'!E125,'9.4.1'!E125)</f>
        <v>0</v>
      </c>
      <c r="F123" s="17"/>
    </row>
    <row r="124" spans="1:6" s="189" customFormat="1" ht="19.5" thickBot="1">
      <c r="A124" s="238" t="s">
        <v>68</v>
      </c>
      <c r="B124" s="246" t="s">
        <v>292</v>
      </c>
      <c r="C124" s="204">
        <f>SUM('9.1.1'!C126,'9.2.1'!C126,'9.3.1'!C126,'9.4.1'!C126)</f>
        <v>0</v>
      </c>
      <c r="D124" s="204">
        <f>SUM('9.1.1'!D126,'9.2.1'!D126,'9.3.1'!D126,'9.4.1'!D126)</f>
        <v>0</v>
      </c>
      <c r="E124" s="204">
        <f>SUM('9.1.1'!E126,'9.2.1'!E126,'9.3.1'!E126,'9.4.1'!E126)</f>
        <v>0</v>
      </c>
      <c r="F124" s="17"/>
    </row>
    <row r="125" spans="1:6" s="189" customFormat="1" ht="26.25" thickBot="1">
      <c r="A125" s="210" t="s">
        <v>15</v>
      </c>
      <c r="B125" s="213" t="s">
        <v>327</v>
      </c>
      <c r="C125" s="201">
        <f>+C126+C127+C128+C129</f>
        <v>0</v>
      </c>
      <c r="D125" s="201">
        <f>+D126+D127+D128+D129</f>
        <v>0</v>
      </c>
      <c r="E125" s="102">
        <f>+E126+E127+E128+E129</f>
        <v>0</v>
      </c>
      <c r="F125" s="17"/>
    </row>
    <row r="126" spans="1:6" s="189" customFormat="1" ht="18.75">
      <c r="A126" s="202" t="s">
        <v>69</v>
      </c>
      <c r="B126" s="245" t="s">
        <v>293</v>
      </c>
      <c r="C126" s="204">
        <f>SUM('9.1.1'!C128,'9.2.1'!C128,'9.3.1'!C128,'9.4.1'!C128)</f>
        <v>0</v>
      </c>
      <c r="D126" s="204">
        <f>SUM('9.1.1'!D128,'9.2.1'!D128,'9.3.1'!D128,'9.4.1'!D128)</f>
        <v>0</v>
      </c>
      <c r="E126" s="204">
        <f>SUM('9.1.1'!E128,'9.2.1'!E128,'9.3.1'!E128,'9.4.1'!E128)</f>
        <v>0</v>
      </c>
      <c r="F126" s="17"/>
    </row>
    <row r="127" spans="1:6" s="189" customFormat="1" ht="18.75">
      <c r="A127" s="202" t="s">
        <v>70</v>
      </c>
      <c r="B127" s="245" t="s">
        <v>294</v>
      </c>
      <c r="C127" s="204">
        <f>SUM('9.1.1'!C129,'9.2.1'!C129,'9.3.1'!C129,'9.4.1'!C129)</f>
        <v>0</v>
      </c>
      <c r="D127" s="204">
        <f>SUM('9.1.1'!D129,'9.2.1'!D129,'9.3.1'!D129,'9.4.1'!D129)</f>
        <v>0</v>
      </c>
      <c r="E127" s="204">
        <f>SUM('9.1.1'!E129,'9.2.1'!E129,'9.3.1'!E129,'9.4.1'!E129)</f>
        <v>0</v>
      </c>
      <c r="F127" s="17"/>
    </row>
    <row r="128" spans="1:6" s="189" customFormat="1" ht="18.75">
      <c r="A128" s="202" t="s">
        <v>210</v>
      </c>
      <c r="B128" s="245" t="s">
        <v>295</v>
      </c>
      <c r="C128" s="204">
        <f>SUM('9.1.1'!C130,'9.2.1'!C130,'9.3.1'!C130,'9.4.1'!C130)</f>
        <v>0</v>
      </c>
      <c r="D128" s="204">
        <f>SUM('9.1.1'!D130,'9.2.1'!D130,'9.3.1'!D130,'9.4.1'!D130)</f>
        <v>0</v>
      </c>
      <c r="E128" s="204">
        <f>SUM('9.1.1'!E130,'9.2.1'!E130,'9.3.1'!E130,'9.4.1'!E130)</f>
        <v>0</v>
      </c>
      <c r="F128" s="17"/>
    </row>
    <row r="129" spans="1:6" s="189" customFormat="1" ht="19.5" thickBot="1">
      <c r="A129" s="238" t="s">
        <v>211</v>
      </c>
      <c r="B129" s="246" t="s">
        <v>296</v>
      </c>
      <c r="C129" s="204">
        <f>SUM('9.1.1'!C131,'9.2.1'!C131,'9.3.1'!C131,'9.4.1'!C131)</f>
        <v>0</v>
      </c>
      <c r="D129" s="204">
        <f>SUM('9.1.1'!D131,'9.2.1'!D131,'9.3.1'!D131,'9.4.1'!D131)</f>
        <v>0</v>
      </c>
      <c r="E129" s="204">
        <f>SUM('9.1.1'!E131,'9.2.1'!E131,'9.3.1'!E131,'9.4.1'!E131)</f>
        <v>0</v>
      </c>
      <c r="F129" s="17"/>
    </row>
    <row r="130" spans="1:6" s="189" customFormat="1" ht="26.25" thickBot="1">
      <c r="A130" s="210" t="s">
        <v>16</v>
      </c>
      <c r="B130" s="213" t="s">
        <v>297</v>
      </c>
      <c r="C130" s="201">
        <f>+C131+C132+C133+C134</f>
        <v>6227560</v>
      </c>
      <c r="D130" s="201">
        <f>+D131+D132+D133+D134</f>
        <v>6301350</v>
      </c>
      <c r="E130" s="102">
        <f>SUM(E131:E134)</f>
        <v>6301350</v>
      </c>
      <c r="F130" s="17"/>
    </row>
    <row r="131" spans="1:6" s="189" customFormat="1" ht="25.5">
      <c r="A131" s="202" t="s">
        <v>71</v>
      </c>
      <c r="B131" s="245" t="s">
        <v>298</v>
      </c>
      <c r="C131" s="204">
        <f>SUM('9.1.1'!C133,'9.2.1'!C133,'9.3.1'!C133,'9.4.1'!C133)</f>
        <v>0</v>
      </c>
      <c r="D131" s="204">
        <f>SUM('9.1.1'!D133,'9.2.1'!D133,'9.3.1'!D133,'9.4.1'!D133)</f>
        <v>0</v>
      </c>
      <c r="E131" s="204">
        <f>SUM('9.1.1'!E133,'9.2.1'!E133,'9.3.1'!E133,'9.4.1'!E133)</f>
        <v>0</v>
      </c>
      <c r="F131" s="17"/>
    </row>
    <row r="132" spans="1:6" s="189" customFormat="1" ht="25.5">
      <c r="A132" s="202" t="s">
        <v>72</v>
      </c>
      <c r="B132" s="245" t="s">
        <v>307</v>
      </c>
      <c r="C132" s="204">
        <f>SUM('9.1.1'!C134,'9.2.1'!C134,'9.3.1'!C134,'9.4.1'!C134)</f>
        <v>6227560</v>
      </c>
      <c r="D132" s="204">
        <f>SUM('9.1.1'!D134,'9.2.1'!D134,'9.3.1'!D134,'9.4.1'!D134)</f>
        <v>6301350</v>
      </c>
      <c r="E132" s="204">
        <f>SUM('9.1.1'!E134,'9.2.1'!E134,'9.3.1'!E134,'9.4.1'!E134)</f>
        <v>6301350</v>
      </c>
      <c r="F132" s="17"/>
    </row>
    <row r="133" spans="1:6" s="189" customFormat="1" ht="18.75">
      <c r="A133" s="202" t="s">
        <v>220</v>
      </c>
      <c r="B133" s="245" t="s">
        <v>299</v>
      </c>
      <c r="C133" s="204">
        <f>SUM('9.1.1'!C135,'9.2.1'!C135,'9.3.1'!C135,'9.4.1'!C135)</f>
        <v>0</v>
      </c>
      <c r="D133" s="204">
        <f>SUM('9.1.1'!D135,'9.2.1'!D135,'9.3.1'!D135,'9.4.1'!D135)</f>
        <v>0</v>
      </c>
      <c r="E133" s="204">
        <f>SUM('9.1.1'!E135,'9.2.1'!E135,'9.3.1'!E135,'9.4.1'!E135)</f>
        <v>0</v>
      </c>
      <c r="F133" s="17"/>
    </row>
    <row r="134" spans="1:6" s="189" customFormat="1" ht="19.5" thickBot="1">
      <c r="A134" s="238" t="s">
        <v>221</v>
      </c>
      <c r="B134" s="246" t="s">
        <v>349</v>
      </c>
      <c r="C134" s="204">
        <v>0</v>
      </c>
      <c r="D134" s="204">
        <v>0</v>
      </c>
      <c r="E134" s="204">
        <v>0</v>
      </c>
      <c r="F134" s="17"/>
    </row>
    <row r="135" spans="1:6" s="189" customFormat="1" ht="26.25" thickBot="1">
      <c r="A135" s="210" t="s">
        <v>17</v>
      </c>
      <c r="B135" s="213" t="s">
        <v>300</v>
      </c>
      <c r="C135" s="204">
        <f>SUM('9.1.1'!C137,'9.2.1'!C137,'9.3.1'!C137,'9.4.1'!C137)</f>
        <v>0</v>
      </c>
      <c r="D135" s="204">
        <f>SUM('9.1.1'!D137,'9.2.1'!D137,'9.3.1'!D137,'9.4.1'!D137)</f>
        <v>0</v>
      </c>
      <c r="E135" s="130"/>
      <c r="F135" s="17"/>
    </row>
    <row r="136" spans="1:6" s="189" customFormat="1" ht="18.75">
      <c r="A136" s="202" t="s">
        <v>136</v>
      </c>
      <c r="B136" s="245" t="s">
        <v>301</v>
      </c>
      <c r="C136" s="204">
        <f>SUM('9.1.1'!C138,'9.2.1'!C138,'9.3.1'!C138,'9.4.1'!C138)</f>
        <v>0</v>
      </c>
      <c r="D136" s="204">
        <f>SUM('9.1.1'!D138,'9.2.1'!D138,'9.3.1'!D138,'9.4.1'!D138)</f>
        <v>0</v>
      </c>
      <c r="E136" s="204">
        <f>SUM('9.1.1'!E138,'9.2.1'!E138,'9.3.1'!E138,'9.4.1'!E138)</f>
        <v>0</v>
      </c>
      <c r="F136" s="17"/>
    </row>
    <row r="137" spans="1:6" s="189" customFormat="1" ht="18.75">
      <c r="A137" s="202" t="s">
        <v>137</v>
      </c>
      <c r="B137" s="245" t="s">
        <v>302</v>
      </c>
      <c r="C137" s="204">
        <f>SUM('9.1.1'!C139,'9.2.1'!C139,'9.3.1'!C139,'9.4.1'!C139)</f>
        <v>0</v>
      </c>
      <c r="D137" s="204">
        <f>SUM('9.1.1'!D139,'9.2.1'!D139,'9.3.1'!D139,'9.4.1'!D139)</f>
        <v>0</v>
      </c>
      <c r="E137" s="204">
        <f>SUM('9.1.1'!E139,'9.2.1'!E139,'9.3.1'!E139,'9.4.1'!E139)</f>
        <v>0</v>
      </c>
      <c r="F137" s="17"/>
    </row>
    <row r="138" spans="1:6" s="189" customFormat="1" ht="18.75">
      <c r="A138" s="202" t="s">
        <v>165</v>
      </c>
      <c r="B138" s="245" t="s">
        <v>303</v>
      </c>
      <c r="C138" s="204">
        <f>SUM('9.1.1'!C140,'9.2.1'!C140,'9.3.1'!C140,'9.4.1'!C140)</f>
        <v>0</v>
      </c>
      <c r="D138" s="204">
        <f>SUM('9.1.1'!D140,'9.2.1'!D140,'9.3.1'!D140,'9.4.1'!D140)</f>
        <v>0</v>
      </c>
      <c r="E138" s="204">
        <f>SUM('9.1.1'!E140,'9.2.1'!E140,'9.3.1'!E140,'9.4.1'!E140)</f>
        <v>0</v>
      </c>
      <c r="F138" s="17"/>
    </row>
    <row r="139" spans="1:6" s="189" customFormat="1" ht="19.5" thickBot="1">
      <c r="A139" s="202" t="s">
        <v>223</v>
      </c>
      <c r="B139" s="245" t="s">
        <v>304</v>
      </c>
      <c r="C139" s="204">
        <f>SUM('9.1.1'!C141,'9.2.1'!C141,'9.3.1'!C141,'9.4.1'!C141)</f>
        <v>0</v>
      </c>
      <c r="D139" s="204">
        <f>SUM('9.1.1'!D141,'9.2.1'!D141,'9.3.1'!D141,'9.4.1'!D141)</f>
        <v>0</v>
      </c>
      <c r="E139" s="204">
        <f>SUM('9.1.1'!E141,'9.2.1'!E141,'9.3.1'!E141,'9.4.1'!E141)</f>
        <v>0</v>
      </c>
      <c r="F139" s="17"/>
    </row>
    <row r="140" spans="1:6" s="189" customFormat="1" ht="26.25" thickBot="1">
      <c r="A140" s="210" t="s">
        <v>18</v>
      </c>
      <c r="B140" s="213" t="s">
        <v>305</v>
      </c>
      <c r="C140" s="250">
        <f>+C121+C125+C130+C135</f>
        <v>6227560</v>
      </c>
      <c r="D140" s="250">
        <f>+D121+D125+D130+D135</f>
        <v>6301350</v>
      </c>
      <c r="E140" s="131">
        <f>+E121+E125+E130+E135</f>
        <v>6301350</v>
      </c>
      <c r="F140" s="17"/>
    </row>
    <row r="141" spans="1:6" s="189" customFormat="1" ht="19.5" thickBot="1">
      <c r="A141" s="251" t="s">
        <v>19</v>
      </c>
      <c r="B141" s="252" t="s">
        <v>306</v>
      </c>
      <c r="C141" s="250">
        <f>+C120+C140</f>
        <v>883020232</v>
      </c>
      <c r="D141" s="250">
        <f>+D120+D140</f>
        <v>1046577683</v>
      </c>
      <c r="E141" s="131">
        <f>+E120+E140</f>
        <v>550283022</v>
      </c>
      <c r="F141" s="17"/>
    </row>
    <row r="142" spans="1:6" s="189" customFormat="1" ht="19.5" thickBot="1">
      <c r="A142" s="267"/>
      <c r="B142" s="254"/>
      <c r="C142" s="255"/>
      <c r="D142" s="255"/>
      <c r="E142" s="121"/>
      <c r="F142" s="17"/>
    </row>
    <row r="143" spans="1:6" s="189" customFormat="1" ht="19.5" thickBot="1">
      <c r="A143" s="256" t="s">
        <v>367</v>
      </c>
      <c r="B143" s="268"/>
      <c r="C143" s="269"/>
      <c r="D143" s="269"/>
      <c r="E143" s="137"/>
      <c r="F143" s="24"/>
    </row>
    <row r="144" spans="1:6" s="198" customFormat="1" ht="19.5" thickBot="1">
      <c r="A144" s="256" t="s">
        <v>157</v>
      </c>
      <c r="B144" s="268"/>
      <c r="C144" s="269"/>
      <c r="D144" s="269"/>
      <c r="E144" s="137"/>
      <c r="F144" s="22"/>
    </row>
    <row r="145" spans="3:6" s="189" customFormat="1" ht="18.75">
      <c r="C145" s="260"/>
      <c r="D145" s="260"/>
      <c r="E145" s="25"/>
      <c r="F145" s="17"/>
    </row>
  </sheetData>
  <sheetProtection/>
  <mergeCells count="2">
    <mergeCell ref="A1:C1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2019. ÉVI KÖTELEZŐ FELADATOK KÖLTSÉGVETÉSÉNEK ÖSSZEVONT MÉRLEGE
&amp;10
&amp;R&amp;"Times New Roman CE,Félkövér dőlt"&amp;11 1.1. melléklet a  4/2020 ( VII.10. ) önkormányzati rendelethez</oddHeader>
  </headerFooter>
  <rowBreaks count="1" manualBreakCount="1">
    <brk id="85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7"/>
  <sheetViews>
    <sheetView view="pageLayout" workbookViewId="0" topLeftCell="A130">
      <selection activeCell="E146" sqref="E146"/>
    </sheetView>
  </sheetViews>
  <sheetFormatPr defaultColWidth="9.00390625" defaultRowHeight="12.75"/>
  <cols>
    <col min="1" max="1" width="7.625" style="261" customWidth="1"/>
    <col min="2" max="2" width="51.875" style="261" customWidth="1"/>
    <col min="3" max="3" width="16.125" style="262" bestFit="1" customWidth="1"/>
    <col min="4" max="4" width="21.625" style="262" customWidth="1"/>
    <col min="5" max="5" width="19.625" style="12" customWidth="1"/>
    <col min="6" max="6" width="11.875" style="13" customWidth="1"/>
    <col min="7" max="16384" width="9.375" style="261" customWidth="1"/>
  </cols>
  <sheetData>
    <row r="1" spans="1:4" s="189" customFormat="1" ht="18.75">
      <c r="A1" s="1008" t="s">
        <v>433</v>
      </c>
      <c r="B1" s="1008"/>
      <c r="C1" s="1008"/>
      <c r="D1" s="1008"/>
    </row>
    <row r="2" spans="1:6" s="189" customFormat="1" ht="18.75">
      <c r="A2" s="188"/>
      <c r="B2" s="1009" t="s">
        <v>383</v>
      </c>
      <c r="C2" s="1009"/>
      <c r="E2" s="17"/>
      <c r="F2" s="17"/>
    </row>
    <row r="3" spans="1:6" s="189" customFormat="1" ht="18.75">
      <c r="A3" s="872"/>
      <c r="B3" s="872"/>
      <c r="C3" s="872"/>
      <c r="E3" s="17"/>
      <c r="F3" s="17"/>
    </row>
    <row r="4" spans="1:6" s="189" customFormat="1" ht="20.25" thickBot="1">
      <c r="A4" s="1010">
        <v>43830</v>
      </c>
      <c r="B4" s="1010"/>
      <c r="C4" s="191"/>
      <c r="D4" s="191"/>
      <c r="E4" s="18" t="s">
        <v>369</v>
      </c>
      <c r="F4" s="17"/>
    </row>
    <row r="5" spans="1:6" s="189" customFormat="1" ht="57" thickBot="1">
      <c r="A5" s="337" t="s">
        <v>54</v>
      </c>
      <c r="B5" s="338" t="s">
        <v>9</v>
      </c>
      <c r="C5" s="339" t="s">
        <v>344</v>
      </c>
      <c r="D5" s="339" t="s">
        <v>420</v>
      </c>
      <c r="E5" s="760" t="s">
        <v>837</v>
      </c>
      <c r="F5" s="767" t="s">
        <v>838</v>
      </c>
    </row>
    <row r="6" spans="1:6" s="198" customFormat="1" ht="19.5" thickBot="1">
      <c r="A6" s="195">
        <v>1</v>
      </c>
      <c r="B6" s="196">
        <v>2</v>
      </c>
      <c r="C6" s="197">
        <v>3</v>
      </c>
      <c r="D6" s="197">
        <v>4</v>
      </c>
      <c r="E6" s="761">
        <v>5</v>
      </c>
      <c r="F6" s="768">
        <v>6</v>
      </c>
    </row>
    <row r="7" spans="1:6" s="198" customFormat="1" ht="26.25" thickBot="1">
      <c r="A7" s="199" t="s">
        <v>10</v>
      </c>
      <c r="B7" s="200" t="s">
        <v>185</v>
      </c>
      <c r="C7" s="201">
        <f>SUM(C8:C11)</f>
        <v>0</v>
      </c>
      <c r="D7" s="201">
        <f>SUM(D8:D11)</f>
        <v>0</v>
      </c>
      <c r="E7" s="762">
        <f>SUM(E8:E11)</f>
        <v>0</v>
      </c>
      <c r="F7" s="768"/>
    </row>
    <row r="8" spans="1:6" s="198" customFormat="1" ht="27">
      <c r="A8" s="202" t="s">
        <v>73</v>
      </c>
      <c r="B8" s="203" t="s">
        <v>350</v>
      </c>
      <c r="C8" s="204"/>
      <c r="D8" s="204"/>
      <c r="E8" s="763"/>
      <c r="F8" s="768"/>
    </row>
    <row r="9" spans="1:6" s="198" customFormat="1" ht="27">
      <c r="A9" s="205" t="s">
        <v>74</v>
      </c>
      <c r="B9" s="206" t="s">
        <v>351</v>
      </c>
      <c r="C9" s="328"/>
      <c r="D9" s="328"/>
      <c r="E9" s="763"/>
      <c r="F9" s="768"/>
    </row>
    <row r="10" spans="1:6" s="198" customFormat="1" ht="27">
      <c r="A10" s="205" t="s">
        <v>75</v>
      </c>
      <c r="B10" s="206" t="s">
        <v>352</v>
      </c>
      <c r="C10" s="328"/>
      <c r="D10" s="328"/>
      <c r="E10" s="763"/>
      <c r="F10" s="768"/>
    </row>
    <row r="11" spans="1:6" s="198" customFormat="1" ht="27">
      <c r="A11" s="205" t="s">
        <v>346</v>
      </c>
      <c r="B11" s="206" t="s">
        <v>353</v>
      </c>
      <c r="C11" s="328"/>
      <c r="D11" s="328"/>
      <c r="E11" s="763"/>
      <c r="F11" s="768"/>
    </row>
    <row r="12" spans="1:6" s="198" customFormat="1" ht="25.5">
      <c r="A12" s="205" t="s">
        <v>84</v>
      </c>
      <c r="B12" s="151" t="s">
        <v>355</v>
      </c>
      <c r="C12" s="207"/>
      <c r="D12" s="207"/>
      <c r="E12" s="764"/>
      <c r="F12" s="768"/>
    </row>
    <row r="13" spans="1:6" s="198" customFormat="1" ht="19.5" thickBot="1">
      <c r="A13" s="208" t="s">
        <v>347</v>
      </c>
      <c r="B13" s="206" t="s">
        <v>354</v>
      </c>
      <c r="C13" s="209"/>
      <c r="D13" s="209"/>
      <c r="E13" s="765"/>
      <c r="F13" s="768"/>
    </row>
    <row r="14" spans="1:6" s="198" customFormat="1" ht="26.25" thickBot="1">
      <c r="A14" s="210" t="s">
        <v>11</v>
      </c>
      <c r="B14" s="211" t="s">
        <v>391</v>
      </c>
      <c r="C14" s="201">
        <f>+C15+C16+C17+C18+C19</f>
        <v>0</v>
      </c>
      <c r="D14" s="201">
        <f>+D15+D16+D17+D18+D19</f>
        <v>9261070</v>
      </c>
      <c r="E14" s="762">
        <f>+E15+E16+E17+E18+E19</f>
        <v>1965837</v>
      </c>
      <c r="F14" s="768"/>
    </row>
    <row r="15" spans="1:6" s="198" customFormat="1" ht="18.75">
      <c r="A15" s="202" t="s">
        <v>79</v>
      </c>
      <c r="B15" s="203" t="s">
        <v>186</v>
      </c>
      <c r="C15" s="204"/>
      <c r="D15" s="204"/>
      <c r="E15" s="763"/>
      <c r="F15" s="768"/>
    </row>
    <row r="16" spans="1:6" s="198" customFormat="1" ht="27">
      <c r="A16" s="205" t="s">
        <v>80</v>
      </c>
      <c r="B16" s="206" t="s">
        <v>187</v>
      </c>
      <c r="C16" s="328"/>
      <c r="D16" s="328"/>
      <c r="E16" s="763"/>
      <c r="F16" s="768"/>
    </row>
    <row r="17" spans="1:6" s="198" customFormat="1" ht="27">
      <c r="A17" s="205" t="s">
        <v>81</v>
      </c>
      <c r="B17" s="206" t="s">
        <v>334</v>
      </c>
      <c r="C17" s="328"/>
      <c r="D17" s="328"/>
      <c r="E17" s="763"/>
      <c r="F17" s="768"/>
    </row>
    <row r="18" spans="1:6" s="198" customFormat="1" ht="27">
      <c r="A18" s="205" t="s">
        <v>82</v>
      </c>
      <c r="B18" s="206" t="s">
        <v>335</v>
      </c>
      <c r="C18" s="328"/>
      <c r="D18" s="328"/>
      <c r="E18" s="763"/>
      <c r="F18" s="768"/>
    </row>
    <row r="19" spans="1:6" s="198" customFormat="1" ht="25.5">
      <c r="A19" s="205" t="s">
        <v>83</v>
      </c>
      <c r="B19" s="100" t="s">
        <v>356</v>
      </c>
      <c r="C19" s="328"/>
      <c r="D19" s="328">
        <v>9261070</v>
      </c>
      <c r="E19" s="763">
        <v>1965837</v>
      </c>
      <c r="F19" s="768"/>
    </row>
    <row r="20" spans="1:6" s="198" customFormat="1" ht="19.5" thickBot="1">
      <c r="A20" s="208" t="s">
        <v>89</v>
      </c>
      <c r="B20" s="212" t="s">
        <v>188</v>
      </c>
      <c r="C20" s="331"/>
      <c r="D20" s="331"/>
      <c r="E20" s="763"/>
      <c r="F20" s="768"/>
    </row>
    <row r="21" spans="1:6" s="198" customFormat="1" ht="26.25" thickBot="1">
      <c r="A21" s="210" t="s">
        <v>12</v>
      </c>
      <c r="B21" s="213" t="s">
        <v>392</v>
      </c>
      <c r="C21" s="201">
        <f>+C22+C23+C24+C25+C26</f>
        <v>0</v>
      </c>
      <c r="D21" s="201">
        <f>+D22+D23+D24+D25+D26</f>
        <v>0</v>
      </c>
      <c r="E21" s="762">
        <f>+E22+E23+E24+E25+E26</f>
        <v>0</v>
      </c>
      <c r="F21" s="768"/>
    </row>
    <row r="22" spans="1:6" s="198" customFormat="1" ht="27">
      <c r="A22" s="202" t="s">
        <v>62</v>
      </c>
      <c r="B22" s="203" t="s">
        <v>348</v>
      </c>
      <c r="C22" s="204"/>
      <c r="D22" s="204"/>
      <c r="E22" s="763"/>
      <c r="F22" s="768"/>
    </row>
    <row r="23" spans="1:6" s="198" customFormat="1" ht="27">
      <c r="A23" s="205" t="s">
        <v>63</v>
      </c>
      <c r="B23" s="206" t="s">
        <v>189</v>
      </c>
      <c r="C23" s="328"/>
      <c r="D23" s="328"/>
      <c r="E23" s="763"/>
      <c r="F23" s="768"/>
    </row>
    <row r="24" spans="1:6" s="198" customFormat="1" ht="27">
      <c r="A24" s="205" t="s">
        <v>64</v>
      </c>
      <c r="B24" s="206" t="s">
        <v>336</v>
      </c>
      <c r="C24" s="328"/>
      <c r="D24" s="328"/>
      <c r="E24" s="763"/>
      <c r="F24" s="768"/>
    </row>
    <row r="25" spans="1:6" s="198" customFormat="1" ht="27">
      <c r="A25" s="205" t="s">
        <v>65</v>
      </c>
      <c r="B25" s="206" t="s">
        <v>337</v>
      </c>
      <c r="C25" s="328"/>
      <c r="D25" s="328"/>
      <c r="E25" s="763"/>
      <c r="F25" s="768"/>
    </row>
    <row r="26" spans="1:6" s="198" customFormat="1" ht="18.75">
      <c r="A26" s="205" t="s">
        <v>126</v>
      </c>
      <c r="B26" s="206" t="s">
        <v>190</v>
      </c>
      <c r="C26" s="328"/>
      <c r="D26" s="328"/>
      <c r="E26" s="763"/>
      <c r="F26" s="768"/>
    </row>
    <row r="27" spans="1:6" s="198" customFormat="1" ht="19.5" thickBot="1">
      <c r="A27" s="208" t="s">
        <v>127</v>
      </c>
      <c r="B27" s="212" t="s">
        <v>191</v>
      </c>
      <c r="C27" s="331"/>
      <c r="D27" s="331"/>
      <c r="E27" s="763"/>
      <c r="F27" s="768"/>
    </row>
    <row r="28" spans="1:6" s="198" customFormat="1" ht="19.5" thickBot="1">
      <c r="A28" s="210" t="s">
        <v>128</v>
      </c>
      <c r="B28" s="213" t="s">
        <v>192</v>
      </c>
      <c r="C28" s="201">
        <f>SUM(C29,C32:C34)</f>
        <v>0</v>
      </c>
      <c r="D28" s="201">
        <f>SUM(D29,D32:D34)</f>
        <v>0</v>
      </c>
      <c r="E28" s="762">
        <f>+E29+E32+E33+E34</f>
        <v>80000</v>
      </c>
      <c r="F28" s="768"/>
    </row>
    <row r="29" spans="1:6" s="198" customFormat="1" ht="18.75">
      <c r="A29" s="202" t="s">
        <v>193</v>
      </c>
      <c r="B29" s="203" t="s">
        <v>199</v>
      </c>
      <c r="C29" s="214">
        <f>SUM(C30:C31)</f>
        <v>0</v>
      </c>
      <c r="D29" s="214">
        <f>SUM(D30:D31)</f>
        <v>0</v>
      </c>
      <c r="E29" s="766">
        <f>+E30+E31</f>
        <v>0</v>
      </c>
      <c r="F29" s="768"/>
    </row>
    <row r="30" spans="1:6" s="198" customFormat="1" ht="18.75">
      <c r="A30" s="205" t="s">
        <v>194</v>
      </c>
      <c r="B30" s="206" t="s">
        <v>358</v>
      </c>
      <c r="C30" s="280"/>
      <c r="D30" s="280"/>
      <c r="E30" s="763"/>
      <c r="F30" s="768"/>
    </row>
    <row r="31" spans="1:6" s="198" customFormat="1" ht="18.75">
      <c r="A31" s="205" t="s">
        <v>195</v>
      </c>
      <c r="B31" s="206" t="s">
        <v>359</v>
      </c>
      <c r="C31" s="280"/>
      <c r="D31" s="280"/>
      <c r="E31" s="763"/>
      <c r="F31" s="768"/>
    </row>
    <row r="32" spans="1:6" s="198" customFormat="1" ht="18.75">
      <c r="A32" s="205" t="s">
        <v>196</v>
      </c>
      <c r="B32" s="206" t="s">
        <v>360</v>
      </c>
      <c r="C32" s="328"/>
      <c r="D32" s="328"/>
      <c r="E32" s="763"/>
      <c r="F32" s="768"/>
    </row>
    <row r="33" spans="1:6" s="198" customFormat="1" ht="18.75">
      <c r="A33" s="205" t="s">
        <v>197</v>
      </c>
      <c r="B33" s="206" t="s">
        <v>200</v>
      </c>
      <c r="C33" s="328"/>
      <c r="D33" s="328"/>
      <c r="E33" s="763"/>
      <c r="F33" s="768"/>
    </row>
    <row r="34" spans="1:6" s="198" customFormat="1" ht="19.5" thickBot="1">
      <c r="A34" s="208" t="s">
        <v>198</v>
      </c>
      <c r="B34" s="212" t="s">
        <v>201</v>
      </c>
      <c r="C34" s="331"/>
      <c r="D34" s="331"/>
      <c r="E34" s="763">
        <v>80000</v>
      </c>
      <c r="F34" s="768"/>
    </row>
    <row r="35" spans="1:6" s="198" customFormat="1" ht="19.5" thickBot="1">
      <c r="A35" s="210" t="s">
        <v>14</v>
      </c>
      <c r="B35" s="213" t="s">
        <v>202</v>
      </c>
      <c r="C35" s="201">
        <f>SUM(C36:C45)</f>
        <v>0</v>
      </c>
      <c r="D35" s="201">
        <f>SUM(D36:D45)</f>
        <v>0</v>
      </c>
      <c r="E35" s="762">
        <f>SUM(E36:E45)</f>
        <v>3060</v>
      </c>
      <c r="F35" s="768"/>
    </row>
    <row r="36" spans="1:6" s="198" customFormat="1" ht="18.75">
      <c r="A36" s="202" t="s">
        <v>66</v>
      </c>
      <c r="B36" s="203" t="s">
        <v>205</v>
      </c>
      <c r="C36" s="204"/>
      <c r="D36" s="204"/>
      <c r="E36" s="763"/>
      <c r="F36" s="768"/>
    </row>
    <row r="37" spans="1:6" s="198" customFormat="1" ht="18.75">
      <c r="A37" s="205" t="s">
        <v>67</v>
      </c>
      <c r="B37" s="206" t="s">
        <v>361</v>
      </c>
      <c r="C37" s="328"/>
      <c r="D37" s="328"/>
      <c r="E37" s="763"/>
      <c r="F37" s="768"/>
    </row>
    <row r="38" spans="1:6" s="198" customFormat="1" ht="18.75">
      <c r="A38" s="205" t="s">
        <v>68</v>
      </c>
      <c r="B38" s="206" t="s">
        <v>362</v>
      </c>
      <c r="C38" s="328"/>
      <c r="D38" s="328"/>
      <c r="E38" s="763"/>
      <c r="F38" s="768"/>
    </row>
    <row r="39" spans="1:6" s="198" customFormat="1" ht="18.75">
      <c r="A39" s="205" t="s">
        <v>130</v>
      </c>
      <c r="B39" s="206" t="s">
        <v>363</v>
      </c>
      <c r="C39" s="328"/>
      <c r="D39" s="328"/>
      <c r="E39" s="763"/>
      <c r="F39" s="768"/>
    </row>
    <row r="40" spans="1:6" s="198" customFormat="1" ht="18.75">
      <c r="A40" s="205" t="s">
        <v>131</v>
      </c>
      <c r="B40" s="206" t="s">
        <v>364</v>
      </c>
      <c r="C40" s="328"/>
      <c r="D40" s="328"/>
      <c r="E40" s="763"/>
      <c r="F40" s="768"/>
    </row>
    <row r="41" spans="1:6" s="198" customFormat="1" ht="18.75">
      <c r="A41" s="205" t="s">
        <v>132</v>
      </c>
      <c r="B41" s="206" t="s">
        <v>365</v>
      </c>
      <c r="C41" s="328"/>
      <c r="D41" s="328"/>
      <c r="E41" s="763"/>
      <c r="F41" s="768"/>
    </row>
    <row r="42" spans="1:6" s="198" customFormat="1" ht="18.75">
      <c r="A42" s="205" t="s">
        <v>133</v>
      </c>
      <c r="B42" s="206" t="s">
        <v>206</v>
      </c>
      <c r="C42" s="328"/>
      <c r="D42" s="328"/>
      <c r="E42" s="763"/>
      <c r="F42" s="768"/>
    </row>
    <row r="43" spans="1:6" s="198" customFormat="1" ht="18.75">
      <c r="A43" s="205" t="s">
        <v>134</v>
      </c>
      <c r="B43" s="206" t="s">
        <v>207</v>
      </c>
      <c r="C43" s="328"/>
      <c r="D43" s="328"/>
      <c r="E43" s="763"/>
      <c r="F43" s="768"/>
    </row>
    <row r="44" spans="1:6" s="198" customFormat="1" ht="18.75">
      <c r="A44" s="205" t="s">
        <v>203</v>
      </c>
      <c r="B44" s="206" t="s">
        <v>208</v>
      </c>
      <c r="C44" s="328"/>
      <c r="D44" s="328"/>
      <c r="E44" s="763"/>
      <c r="F44" s="768"/>
    </row>
    <row r="45" spans="1:6" s="198" customFormat="1" ht="19.5" thickBot="1">
      <c r="A45" s="208" t="s">
        <v>204</v>
      </c>
      <c r="B45" s="212" t="s">
        <v>366</v>
      </c>
      <c r="C45" s="331"/>
      <c r="D45" s="331"/>
      <c r="E45" s="763">
        <v>3060</v>
      </c>
      <c r="F45" s="768"/>
    </row>
    <row r="46" spans="1:6" s="198" customFormat="1" ht="19.5" thickBot="1">
      <c r="A46" s="210" t="s">
        <v>15</v>
      </c>
      <c r="B46" s="213" t="s">
        <v>209</v>
      </c>
      <c r="C46" s="201">
        <f>SUM(C47:C51)</f>
        <v>0</v>
      </c>
      <c r="D46" s="201">
        <f>SUM(D47:D51)</f>
        <v>0</v>
      </c>
      <c r="E46" s="762">
        <f>SUM(E47:E51)</f>
        <v>0</v>
      </c>
      <c r="F46" s="768"/>
    </row>
    <row r="47" spans="1:6" s="198" customFormat="1" ht="18.75">
      <c r="A47" s="202" t="s">
        <v>69</v>
      </c>
      <c r="B47" s="203" t="s">
        <v>213</v>
      </c>
      <c r="C47" s="204"/>
      <c r="D47" s="204"/>
      <c r="E47" s="763"/>
      <c r="F47" s="768"/>
    </row>
    <row r="48" spans="1:6" s="198" customFormat="1" ht="18.75">
      <c r="A48" s="205" t="s">
        <v>70</v>
      </c>
      <c r="B48" s="206" t="s">
        <v>214</v>
      </c>
      <c r="C48" s="328"/>
      <c r="D48" s="328"/>
      <c r="E48" s="763"/>
      <c r="F48" s="768"/>
    </row>
    <row r="49" spans="1:6" s="198" customFormat="1" ht="18.75">
      <c r="A49" s="205" t="s">
        <v>210</v>
      </c>
      <c r="B49" s="206" t="s">
        <v>215</v>
      </c>
      <c r="C49" s="328"/>
      <c r="D49" s="328"/>
      <c r="E49" s="763"/>
      <c r="F49" s="768"/>
    </row>
    <row r="50" spans="1:6" s="198" customFormat="1" ht="18.75">
      <c r="A50" s="205" t="s">
        <v>211</v>
      </c>
      <c r="B50" s="206" t="s">
        <v>216</v>
      </c>
      <c r="C50" s="328"/>
      <c r="D50" s="328"/>
      <c r="E50" s="763"/>
      <c r="F50" s="768"/>
    </row>
    <row r="51" spans="1:6" s="198" customFormat="1" ht="27.75" thickBot="1">
      <c r="A51" s="208" t="s">
        <v>212</v>
      </c>
      <c r="B51" s="212" t="s">
        <v>217</v>
      </c>
      <c r="C51" s="331"/>
      <c r="D51" s="331"/>
      <c r="E51" s="763"/>
      <c r="F51" s="768"/>
    </row>
    <row r="52" spans="1:6" s="198" customFormat="1" ht="26.25" thickBot="1">
      <c r="A52" s="210" t="s">
        <v>135</v>
      </c>
      <c r="B52" s="213" t="s">
        <v>357</v>
      </c>
      <c r="C52" s="201">
        <f>SUM(C53:C55)</f>
        <v>0</v>
      </c>
      <c r="D52" s="201">
        <f>SUM(D53:D55)</f>
        <v>0</v>
      </c>
      <c r="E52" s="762">
        <f>SUM(E53:E55)</f>
        <v>0</v>
      </c>
      <c r="F52" s="768"/>
    </row>
    <row r="53" spans="1:6" s="198" customFormat="1" ht="27">
      <c r="A53" s="202" t="s">
        <v>71</v>
      </c>
      <c r="B53" s="203" t="s">
        <v>340</v>
      </c>
      <c r="C53" s="204"/>
      <c r="D53" s="204"/>
      <c r="E53" s="763"/>
      <c r="F53" s="768"/>
    </row>
    <row r="54" spans="1:6" s="198" customFormat="1" ht="27">
      <c r="A54" s="205" t="s">
        <v>72</v>
      </c>
      <c r="B54" s="206" t="s">
        <v>341</v>
      </c>
      <c r="C54" s="328"/>
      <c r="D54" s="328"/>
      <c r="E54" s="763"/>
      <c r="F54" s="768"/>
    </row>
    <row r="55" spans="1:6" s="198" customFormat="1" ht="18.75">
      <c r="A55" s="205" t="s">
        <v>220</v>
      </c>
      <c r="B55" s="206" t="s">
        <v>218</v>
      </c>
      <c r="C55" s="328"/>
      <c r="D55" s="328"/>
      <c r="E55" s="763"/>
      <c r="F55" s="768"/>
    </row>
    <row r="56" spans="1:6" s="198" customFormat="1" ht="19.5" thickBot="1">
      <c r="A56" s="208" t="s">
        <v>221</v>
      </c>
      <c r="B56" s="212" t="s">
        <v>219</v>
      </c>
      <c r="C56" s="331"/>
      <c r="D56" s="331"/>
      <c r="E56" s="763"/>
      <c r="F56" s="768"/>
    </row>
    <row r="57" spans="1:6" s="198" customFormat="1" ht="26.25" thickBot="1">
      <c r="A57" s="210" t="s">
        <v>17</v>
      </c>
      <c r="B57" s="211" t="s">
        <v>222</v>
      </c>
      <c r="C57" s="201">
        <f>SUM(C58:C60)</f>
        <v>0</v>
      </c>
      <c r="D57" s="201">
        <f>SUM(D58:D60)</f>
        <v>0</v>
      </c>
      <c r="E57" s="762">
        <f>SUM(E58:E60)</f>
        <v>0</v>
      </c>
      <c r="F57" s="768"/>
    </row>
    <row r="58" spans="1:6" s="198" customFormat="1" ht="27">
      <c r="A58" s="202" t="s">
        <v>136</v>
      </c>
      <c r="B58" s="203" t="s">
        <v>342</v>
      </c>
      <c r="C58" s="328"/>
      <c r="D58" s="328"/>
      <c r="E58" s="763"/>
      <c r="F58" s="768"/>
    </row>
    <row r="59" spans="1:6" s="198" customFormat="1" ht="27">
      <c r="A59" s="205" t="s">
        <v>137</v>
      </c>
      <c r="B59" s="206" t="s">
        <v>343</v>
      </c>
      <c r="C59" s="328"/>
      <c r="D59" s="328"/>
      <c r="E59" s="763"/>
      <c r="F59" s="768"/>
    </row>
    <row r="60" spans="1:6" s="198" customFormat="1" ht="18.75">
      <c r="A60" s="205" t="s">
        <v>165</v>
      </c>
      <c r="B60" s="206" t="s">
        <v>224</v>
      </c>
      <c r="C60" s="328"/>
      <c r="D60" s="328"/>
      <c r="E60" s="763"/>
      <c r="F60" s="768"/>
    </row>
    <row r="61" spans="1:6" s="198" customFormat="1" ht="19.5" thickBot="1">
      <c r="A61" s="208" t="s">
        <v>223</v>
      </c>
      <c r="B61" s="212" t="s">
        <v>225</v>
      </c>
      <c r="C61" s="328"/>
      <c r="D61" s="328"/>
      <c r="E61" s="763"/>
      <c r="F61" s="768"/>
    </row>
    <row r="62" spans="1:6" s="198" customFormat="1" ht="26.25" thickBot="1">
      <c r="A62" s="210" t="s">
        <v>18</v>
      </c>
      <c r="B62" s="213" t="s">
        <v>226</v>
      </c>
      <c r="C62" s="201">
        <f>+C7+C14+C21+C28+C35+C46+C52+C57</f>
        <v>0</v>
      </c>
      <c r="D62" s="201">
        <f>+D7+D14+D21+D28+D35+D46+D52+D57</f>
        <v>9261070</v>
      </c>
      <c r="E62" s="762">
        <f>+E7+E14+E21+E28+E35+E46+E52+E57</f>
        <v>2048897</v>
      </c>
      <c r="F62" s="768"/>
    </row>
    <row r="63" spans="1:6" s="198" customFormat="1" ht="26.25" thickBot="1">
      <c r="A63" s="215" t="s">
        <v>328</v>
      </c>
      <c r="B63" s="211" t="s">
        <v>393</v>
      </c>
      <c r="C63" s="201">
        <f>SUM(C64:C66)</f>
        <v>0</v>
      </c>
      <c r="D63" s="201">
        <f>SUM(D64:D66)</f>
        <v>0</v>
      </c>
      <c r="E63" s="762">
        <f>SUM(E64:E66)</f>
        <v>0</v>
      </c>
      <c r="F63" s="768"/>
    </row>
    <row r="64" spans="1:6" s="198" customFormat="1" ht="18.75">
      <c r="A64" s="202" t="s">
        <v>255</v>
      </c>
      <c r="B64" s="203" t="s">
        <v>227</v>
      </c>
      <c r="C64" s="328"/>
      <c r="D64" s="328"/>
      <c r="E64" s="763"/>
      <c r="F64" s="768"/>
    </row>
    <row r="65" spans="1:6" s="198" customFormat="1" ht="27">
      <c r="A65" s="205" t="s">
        <v>264</v>
      </c>
      <c r="B65" s="206" t="s">
        <v>228</v>
      </c>
      <c r="C65" s="328"/>
      <c r="D65" s="328"/>
      <c r="E65" s="763"/>
      <c r="F65" s="768"/>
    </row>
    <row r="66" spans="1:6" s="198" customFormat="1" ht="19.5" thickBot="1">
      <c r="A66" s="208" t="s">
        <v>265</v>
      </c>
      <c r="B66" s="216" t="s">
        <v>229</v>
      </c>
      <c r="C66" s="328"/>
      <c r="D66" s="328"/>
      <c r="E66" s="763"/>
      <c r="F66" s="768"/>
    </row>
    <row r="67" spans="1:6" s="198" customFormat="1" ht="26.25" thickBot="1">
      <c r="A67" s="215" t="s">
        <v>230</v>
      </c>
      <c r="B67" s="211" t="s">
        <v>231</v>
      </c>
      <c r="C67" s="201">
        <f>SUM(C68:C71)</f>
        <v>0</v>
      </c>
      <c r="D67" s="201">
        <f>SUM(D68:D71)</f>
        <v>0</v>
      </c>
      <c r="E67" s="762">
        <f>SUM(E68:E71)</f>
        <v>0</v>
      </c>
      <c r="F67" s="768"/>
    </row>
    <row r="68" spans="1:6" s="198" customFormat="1" ht="27">
      <c r="A68" s="202" t="s">
        <v>111</v>
      </c>
      <c r="B68" s="203" t="s">
        <v>232</v>
      </c>
      <c r="C68" s="328"/>
      <c r="D68" s="328"/>
      <c r="E68" s="763"/>
      <c r="F68" s="768"/>
    </row>
    <row r="69" spans="1:6" s="198" customFormat="1" ht="18.75">
      <c r="A69" s="205" t="s">
        <v>112</v>
      </c>
      <c r="B69" s="206" t="s">
        <v>233</v>
      </c>
      <c r="C69" s="328"/>
      <c r="D69" s="328"/>
      <c r="E69" s="763"/>
      <c r="F69" s="768"/>
    </row>
    <row r="70" spans="1:6" s="198" customFormat="1" ht="27">
      <c r="A70" s="205" t="s">
        <v>256</v>
      </c>
      <c r="B70" s="206" t="s">
        <v>234</v>
      </c>
      <c r="C70" s="328"/>
      <c r="D70" s="328"/>
      <c r="E70" s="763"/>
      <c r="F70" s="768"/>
    </row>
    <row r="71" spans="1:6" s="198" customFormat="1" ht="19.5" thickBot="1">
      <c r="A71" s="208" t="s">
        <v>257</v>
      </c>
      <c r="B71" s="212" t="s">
        <v>235</v>
      </c>
      <c r="C71" s="328"/>
      <c r="D71" s="328"/>
      <c r="E71" s="763"/>
      <c r="F71" s="768"/>
    </row>
    <row r="72" spans="1:6" s="198" customFormat="1" ht="19.5" thickBot="1">
      <c r="A72" s="215" t="s">
        <v>236</v>
      </c>
      <c r="B72" s="211" t="s">
        <v>237</v>
      </c>
      <c r="C72" s="201">
        <f>SUM(C73:C74)</f>
        <v>584266</v>
      </c>
      <c r="D72" s="201">
        <f>SUM(D73:D74)</f>
        <v>545986</v>
      </c>
      <c r="E72" s="762">
        <f>SUM(E73:E74)</f>
        <v>545986</v>
      </c>
      <c r="F72" s="768"/>
    </row>
    <row r="73" spans="1:6" s="198" customFormat="1" ht="27">
      <c r="A73" s="202" t="s">
        <v>258</v>
      </c>
      <c r="B73" s="203" t="s">
        <v>238</v>
      </c>
      <c r="C73" s="328">
        <v>584266</v>
      </c>
      <c r="D73" s="328">
        <v>545986</v>
      </c>
      <c r="E73" s="763">
        <v>545986</v>
      </c>
      <c r="F73" s="768"/>
    </row>
    <row r="74" spans="1:6" s="198" customFormat="1" ht="19.5" thickBot="1">
      <c r="A74" s="208" t="s">
        <v>259</v>
      </c>
      <c r="B74" s="203" t="s">
        <v>398</v>
      </c>
      <c r="C74" s="328">
        <v>0</v>
      </c>
      <c r="D74" s="328">
        <v>0</v>
      </c>
      <c r="E74" s="763"/>
      <c r="F74" s="768"/>
    </row>
    <row r="75" spans="1:6" s="198" customFormat="1" ht="26.25" thickBot="1">
      <c r="A75" s="215" t="s">
        <v>239</v>
      </c>
      <c r="B75" s="211" t="s">
        <v>240</v>
      </c>
      <c r="C75" s="201">
        <f>SUM(C76:C78)</f>
        <v>66023000</v>
      </c>
      <c r="D75" s="201">
        <f>SUM(D76:D78)</f>
        <v>70008749</v>
      </c>
      <c r="E75" s="762">
        <f>SUM(E76:E78)</f>
        <v>54205233</v>
      </c>
      <c r="F75" s="768"/>
    </row>
    <row r="76" spans="1:6" s="198" customFormat="1" ht="18.75">
      <c r="A76" s="202" t="s">
        <v>260</v>
      </c>
      <c r="B76" s="203" t="s">
        <v>372</v>
      </c>
      <c r="E76" s="763"/>
      <c r="F76" s="768"/>
    </row>
    <row r="77" spans="1:6" s="198" customFormat="1" ht="27">
      <c r="A77" s="205" t="s">
        <v>261</v>
      </c>
      <c r="B77" s="206" t="s">
        <v>241</v>
      </c>
      <c r="C77" s="328"/>
      <c r="D77" s="328"/>
      <c r="E77" s="763"/>
      <c r="F77" s="768"/>
    </row>
    <row r="78" spans="1:6" s="198" customFormat="1" ht="19.5" thickBot="1">
      <c r="A78" s="208" t="s">
        <v>262</v>
      </c>
      <c r="B78" s="212" t="s">
        <v>390</v>
      </c>
      <c r="C78" s="328">
        <v>66023000</v>
      </c>
      <c r="D78" s="328">
        <v>70008749</v>
      </c>
      <c r="E78" s="763">
        <v>54205233</v>
      </c>
      <c r="F78" s="768"/>
    </row>
    <row r="79" spans="1:6" s="198" customFormat="1" ht="26.25" thickBot="1">
      <c r="A79" s="215" t="s">
        <v>243</v>
      </c>
      <c r="B79" s="211" t="s">
        <v>263</v>
      </c>
      <c r="C79" s="201">
        <f>SUM(C80:C83)</f>
        <v>0</v>
      </c>
      <c r="D79" s="201">
        <f>SUM(D80:D83)</f>
        <v>0</v>
      </c>
      <c r="E79" s="762">
        <f>SUM(E80:E83)</f>
        <v>0</v>
      </c>
      <c r="F79" s="768"/>
    </row>
    <row r="80" spans="1:6" s="198" customFormat="1" ht="30">
      <c r="A80" s="217" t="s">
        <v>244</v>
      </c>
      <c r="B80" s="203" t="s">
        <v>245</v>
      </c>
      <c r="C80" s="328"/>
      <c r="D80" s="328"/>
      <c r="E80" s="763"/>
      <c r="F80" s="768"/>
    </row>
    <row r="81" spans="1:6" s="198" customFormat="1" ht="30">
      <c r="A81" s="218" t="s">
        <v>246</v>
      </c>
      <c r="B81" s="206" t="s">
        <v>247</v>
      </c>
      <c r="C81" s="328"/>
      <c r="D81" s="328"/>
      <c r="E81" s="763"/>
      <c r="F81" s="768"/>
    </row>
    <row r="82" spans="1:6" s="198" customFormat="1" ht="30">
      <c r="A82" s="218" t="s">
        <v>248</v>
      </c>
      <c r="B82" s="206" t="s">
        <v>249</v>
      </c>
      <c r="C82" s="328"/>
      <c r="D82" s="328"/>
      <c r="E82" s="763"/>
      <c r="F82" s="768"/>
    </row>
    <row r="83" spans="1:6" s="198" customFormat="1" ht="30.75" thickBot="1">
      <c r="A83" s="219" t="s">
        <v>250</v>
      </c>
      <c r="B83" s="212" t="s">
        <v>251</v>
      </c>
      <c r="C83" s="328"/>
      <c r="D83" s="328"/>
      <c r="E83" s="763"/>
      <c r="F83" s="768"/>
    </row>
    <row r="84" spans="1:6" s="198" customFormat="1" ht="26.25" thickBot="1">
      <c r="A84" s="215" t="s">
        <v>252</v>
      </c>
      <c r="B84" s="211" t="s">
        <v>389</v>
      </c>
      <c r="C84" s="340"/>
      <c r="D84" s="340"/>
      <c r="E84" s="763"/>
      <c r="F84" s="768"/>
    </row>
    <row r="85" spans="1:6" s="198" customFormat="1" ht="27.75" thickBot="1">
      <c r="A85" s="215" t="s">
        <v>253</v>
      </c>
      <c r="B85" s="220" t="s">
        <v>254</v>
      </c>
      <c r="C85" s="201">
        <f>+C63+C67+C72+C75+C79+C84</f>
        <v>66607266</v>
      </c>
      <c r="D85" s="201">
        <f>+D63+D67+D72+D75+D79+D84</f>
        <v>70554735</v>
      </c>
      <c r="E85" s="762">
        <f>+E63+E67+E72+E75+E79+E84</f>
        <v>54751219</v>
      </c>
      <c r="F85" s="768"/>
    </row>
    <row r="86" spans="1:6" s="198" customFormat="1" ht="19.5" thickBot="1">
      <c r="A86" s="221" t="s">
        <v>266</v>
      </c>
      <c r="B86" s="222" t="s">
        <v>332</v>
      </c>
      <c r="C86" s="201">
        <f>+C62+C85</f>
        <v>66607266</v>
      </c>
      <c r="D86" s="201">
        <f>+D62+D85</f>
        <v>79815805</v>
      </c>
      <c r="E86" s="762">
        <f>+E62+E85</f>
        <v>56800116</v>
      </c>
      <c r="F86" s="768"/>
    </row>
    <row r="87" spans="1:6" s="198" customFormat="1" ht="19.5" thickBot="1">
      <c r="A87" s="266"/>
      <c r="B87" s="224"/>
      <c r="C87" s="225"/>
      <c r="D87" s="225"/>
      <c r="E87" s="120"/>
      <c r="F87" s="22"/>
    </row>
    <row r="88" spans="1:6" s="189" customFormat="1" ht="19.5" thickBot="1">
      <c r="A88" s="332" t="s">
        <v>43</v>
      </c>
      <c r="B88" s="227"/>
      <c r="C88" s="333"/>
      <c r="D88" s="333"/>
      <c r="E88" s="148"/>
      <c r="F88" s="17"/>
    </row>
    <row r="89" spans="1:6" s="189" customFormat="1" ht="19.5" thickBot="1">
      <c r="A89" s="210" t="s">
        <v>10</v>
      </c>
      <c r="B89" s="230" t="s">
        <v>387</v>
      </c>
      <c r="C89" s="334">
        <f>SUM(C90:C94)</f>
        <v>65607776</v>
      </c>
      <c r="D89" s="334">
        <f>SUM(D90:D94)</f>
        <v>78780370</v>
      </c>
      <c r="E89" s="149">
        <f>SUM(E90:E94)</f>
        <v>56620115</v>
      </c>
      <c r="F89" s="23"/>
    </row>
    <row r="90" spans="1:6" s="189" customFormat="1" ht="18.75">
      <c r="A90" s="202" t="s">
        <v>73</v>
      </c>
      <c r="B90" s="233" t="s">
        <v>38</v>
      </c>
      <c r="C90" s="204">
        <v>47089373</v>
      </c>
      <c r="D90" s="204">
        <v>51226113</v>
      </c>
      <c r="E90" s="103">
        <v>42742057</v>
      </c>
      <c r="F90" s="17"/>
    </row>
    <row r="91" spans="1:6" s="198" customFormat="1" ht="25.5">
      <c r="A91" s="205" t="s">
        <v>74</v>
      </c>
      <c r="B91" s="234" t="s">
        <v>138</v>
      </c>
      <c r="C91" s="204">
        <v>9808655</v>
      </c>
      <c r="D91" s="204">
        <v>19895338</v>
      </c>
      <c r="E91" s="103">
        <v>8409323</v>
      </c>
      <c r="F91" s="22"/>
    </row>
    <row r="92" spans="1:6" s="189" customFormat="1" ht="18.75">
      <c r="A92" s="205" t="s">
        <v>75</v>
      </c>
      <c r="B92" s="234" t="s">
        <v>105</v>
      </c>
      <c r="C92" s="204">
        <v>8709748</v>
      </c>
      <c r="D92" s="204">
        <v>7658919</v>
      </c>
      <c r="E92" s="103">
        <v>5468735</v>
      </c>
      <c r="F92" s="17"/>
    </row>
    <row r="93" spans="1:6" s="189" customFormat="1" ht="18.75">
      <c r="A93" s="205" t="s">
        <v>76</v>
      </c>
      <c r="B93" s="235" t="s">
        <v>139</v>
      </c>
      <c r="C93" s="204"/>
      <c r="D93" s="204"/>
      <c r="E93" s="103"/>
      <c r="F93" s="17"/>
    </row>
    <row r="94" spans="1:6" s="189" customFormat="1" ht="18.75">
      <c r="A94" s="205" t="s">
        <v>84</v>
      </c>
      <c r="B94" s="236" t="s">
        <v>140</v>
      </c>
      <c r="C94" s="331">
        <f>SUM(C95:C104)</f>
        <v>0</v>
      </c>
      <c r="D94" s="331">
        <f>SUM(D95:D104)</f>
        <v>0</v>
      </c>
      <c r="E94" s="111">
        <f>SUM(E95:E104)</f>
        <v>0</v>
      </c>
      <c r="F94" s="17"/>
    </row>
    <row r="95" spans="1:6" s="189" customFormat="1" ht="18.75">
      <c r="A95" s="205" t="s">
        <v>77</v>
      </c>
      <c r="B95" s="234" t="s">
        <v>269</v>
      </c>
      <c r="C95" s="204"/>
      <c r="D95" s="204"/>
      <c r="E95" s="103">
        <v>0</v>
      </c>
      <c r="F95" s="17"/>
    </row>
    <row r="96" spans="1:6" s="189" customFormat="1" ht="27">
      <c r="A96" s="205" t="s">
        <v>78</v>
      </c>
      <c r="B96" s="237" t="s">
        <v>270</v>
      </c>
      <c r="C96" s="204"/>
      <c r="D96" s="204"/>
      <c r="E96" s="103">
        <v>0</v>
      </c>
      <c r="F96" s="17"/>
    </row>
    <row r="97" spans="1:6" s="189" customFormat="1" ht="25.5">
      <c r="A97" s="205" t="s">
        <v>85</v>
      </c>
      <c r="B97" s="234" t="s">
        <v>271</v>
      </c>
      <c r="C97" s="204"/>
      <c r="D97" s="204"/>
      <c r="E97" s="103">
        <v>0</v>
      </c>
      <c r="F97" s="17"/>
    </row>
    <row r="98" spans="1:6" s="189" customFormat="1" ht="25.5">
      <c r="A98" s="205" t="s">
        <v>86</v>
      </c>
      <c r="B98" s="234" t="s">
        <v>394</v>
      </c>
      <c r="C98" s="204"/>
      <c r="D98" s="204"/>
      <c r="E98" s="103">
        <v>0</v>
      </c>
      <c r="F98" s="17"/>
    </row>
    <row r="99" spans="1:6" s="189" customFormat="1" ht="27">
      <c r="A99" s="205" t="s">
        <v>87</v>
      </c>
      <c r="B99" s="237" t="s">
        <v>273</v>
      </c>
      <c r="C99" s="204"/>
      <c r="D99" s="204"/>
      <c r="E99" s="103">
        <v>0</v>
      </c>
      <c r="F99" s="17"/>
    </row>
    <row r="100" spans="1:6" s="189" customFormat="1" ht="27">
      <c r="A100" s="205" t="s">
        <v>88</v>
      </c>
      <c r="B100" s="237" t="s">
        <v>274</v>
      </c>
      <c r="C100" s="204"/>
      <c r="D100" s="204"/>
      <c r="E100" s="103">
        <v>0</v>
      </c>
      <c r="F100" s="17"/>
    </row>
    <row r="101" spans="1:6" s="189" customFormat="1" ht="25.5">
      <c r="A101" s="205" t="s">
        <v>90</v>
      </c>
      <c r="B101" s="234" t="s">
        <v>395</v>
      </c>
      <c r="C101" s="204"/>
      <c r="D101" s="204"/>
      <c r="E101" s="103">
        <v>0</v>
      </c>
      <c r="F101" s="17"/>
    </row>
    <row r="102" spans="1:6" s="189" customFormat="1" ht="18.75">
      <c r="A102" s="238" t="s">
        <v>141</v>
      </c>
      <c r="B102" s="239" t="s">
        <v>276</v>
      </c>
      <c r="C102" s="204"/>
      <c r="D102" s="204"/>
      <c r="E102" s="103">
        <v>0</v>
      </c>
      <c r="F102" s="17"/>
    </row>
    <row r="103" spans="1:6" s="189" customFormat="1" ht="18.75">
      <c r="A103" s="205" t="s">
        <v>267</v>
      </c>
      <c r="B103" s="239" t="s">
        <v>277</v>
      </c>
      <c r="C103" s="204"/>
      <c r="D103" s="204"/>
      <c r="E103" s="103">
        <v>0</v>
      </c>
      <c r="F103" s="17"/>
    </row>
    <row r="104" spans="1:6" s="189" customFormat="1" ht="26.25" thickBot="1">
      <c r="A104" s="240" t="s">
        <v>268</v>
      </c>
      <c r="B104" s="241" t="s">
        <v>278</v>
      </c>
      <c r="C104" s="204"/>
      <c r="D104" s="204"/>
      <c r="E104" s="103">
        <v>0</v>
      </c>
      <c r="F104" s="17"/>
    </row>
    <row r="105" spans="1:6" s="189" customFormat="1" ht="26.25" thickBot="1">
      <c r="A105" s="210" t="s">
        <v>11</v>
      </c>
      <c r="B105" s="242" t="s">
        <v>388</v>
      </c>
      <c r="C105" s="201">
        <f>+C106+C108+C110</f>
        <v>999490</v>
      </c>
      <c r="D105" s="201">
        <f>+D106+D108+D110</f>
        <v>1035435</v>
      </c>
      <c r="E105" s="102">
        <f>+E106+E108+E110</f>
        <v>169530</v>
      </c>
      <c r="F105" s="17"/>
    </row>
    <row r="106" spans="1:6" s="189" customFormat="1" ht="18.75">
      <c r="A106" s="202" t="s">
        <v>79</v>
      </c>
      <c r="B106" s="234" t="s">
        <v>164</v>
      </c>
      <c r="C106" s="204">
        <v>999490</v>
      </c>
      <c r="D106" s="204">
        <v>1035435</v>
      </c>
      <c r="E106" s="103">
        <v>169530</v>
      </c>
      <c r="F106" s="17"/>
    </row>
    <row r="107" spans="1:6" s="189" customFormat="1" ht="18.75">
      <c r="A107" s="202" t="s">
        <v>80</v>
      </c>
      <c r="B107" s="239" t="s">
        <v>282</v>
      </c>
      <c r="C107" s="204"/>
      <c r="D107" s="204"/>
      <c r="E107" s="103">
        <v>0</v>
      </c>
      <c r="F107" s="17"/>
    </row>
    <row r="108" spans="1:6" s="189" customFormat="1" ht="18.75">
      <c r="A108" s="202" t="s">
        <v>81</v>
      </c>
      <c r="B108" s="239" t="s">
        <v>142</v>
      </c>
      <c r="C108" s="204"/>
      <c r="D108" s="204"/>
      <c r="E108" s="103">
        <v>0</v>
      </c>
      <c r="F108" s="17"/>
    </row>
    <row r="109" spans="1:6" s="189" customFormat="1" ht="18.75">
      <c r="A109" s="202" t="s">
        <v>82</v>
      </c>
      <c r="B109" s="239" t="s">
        <v>283</v>
      </c>
      <c r="C109" s="204"/>
      <c r="D109" s="204"/>
      <c r="E109" s="103">
        <v>0</v>
      </c>
      <c r="F109" s="17"/>
    </row>
    <row r="110" spans="1:6" s="189" customFormat="1" ht="18.75">
      <c r="A110" s="202" t="s">
        <v>83</v>
      </c>
      <c r="B110" s="243" t="s">
        <v>166</v>
      </c>
      <c r="C110" s="335">
        <f>SUM(C111:C118)</f>
        <v>0</v>
      </c>
      <c r="D110" s="335">
        <f>SUM(D111:D118)</f>
        <v>0</v>
      </c>
      <c r="E110" s="129">
        <f>SUM(E111:E118)</f>
        <v>0</v>
      </c>
      <c r="F110" s="17"/>
    </row>
    <row r="111" spans="1:6" s="189" customFormat="1" ht="25.5">
      <c r="A111" s="202" t="s">
        <v>89</v>
      </c>
      <c r="B111" s="244" t="s">
        <v>338</v>
      </c>
      <c r="C111" s="204"/>
      <c r="D111" s="204"/>
      <c r="E111" s="103">
        <v>0</v>
      </c>
      <c r="F111" s="17"/>
    </row>
    <row r="112" spans="1:6" s="189" customFormat="1" ht="25.5">
      <c r="A112" s="202" t="s">
        <v>91</v>
      </c>
      <c r="B112" s="245" t="s">
        <v>288</v>
      </c>
      <c r="C112" s="204"/>
      <c r="D112" s="204"/>
      <c r="E112" s="103"/>
      <c r="F112" s="17"/>
    </row>
    <row r="113" spans="1:6" s="189" customFormat="1" ht="25.5">
      <c r="A113" s="202" t="s">
        <v>143</v>
      </c>
      <c r="B113" s="234" t="s">
        <v>272</v>
      </c>
      <c r="C113" s="204"/>
      <c r="D113" s="204"/>
      <c r="E113" s="103"/>
      <c r="F113" s="17"/>
    </row>
    <row r="114" spans="1:6" s="189" customFormat="1" ht="25.5">
      <c r="A114" s="202" t="s">
        <v>144</v>
      </c>
      <c r="B114" s="234" t="s">
        <v>287</v>
      </c>
      <c r="C114" s="204"/>
      <c r="D114" s="204"/>
      <c r="E114" s="103"/>
      <c r="F114" s="17"/>
    </row>
    <row r="115" spans="1:6" s="189" customFormat="1" ht="25.5">
      <c r="A115" s="202" t="s">
        <v>145</v>
      </c>
      <c r="B115" s="234" t="s">
        <v>286</v>
      </c>
      <c r="C115" s="204"/>
      <c r="D115" s="204"/>
      <c r="E115" s="103"/>
      <c r="F115" s="17"/>
    </row>
    <row r="116" spans="1:6" s="189" customFormat="1" ht="25.5">
      <c r="A116" s="202" t="s">
        <v>279</v>
      </c>
      <c r="B116" s="234" t="s">
        <v>275</v>
      </c>
      <c r="C116" s="204"/>
      <c r="D116" s="204"/>
      <c r="E116" s="103"/>
      <c r="F116" s="17"/>
    </row>
    <row r="117" spans="1:6" s="189" customFormat="1" ht="18.75">
      <c r="A117" s="202" t="s">
        <v>280</v>
      </c>
      <c r="B117" s="234" t="s">
        <v>285</v>
      </c>
      <c r="C117" s="204"/>
      <c r="D117" s="204"/>
      <c r="E117" s="103"/>
      <c r="F117" s="17"/>
    </row>
    <row r="118" spans="1:6" s="189" customFormat="1" ht="26.25" thickBot="1">
      <c r="A118" s="238" t="s">
        <v>281</v>
      </c>
      <c r="B118" s="234" t="s">
        <v>284</v>
      </c>
      <c r="C118" s="204"/>
      <c r="D118" s="204"/>
      <c r="E118" s="103"/>
      <c r="F118" s="17"/>
    </row>
    <row r="119" spans="1:6" s="189" customFormat="1" ht="19.5" thickBot="1">
      <c r="A119" s="210" t="s">
        <v>12</v>
      </c>
      <c r="B119" s="213" t="s">
        <v>289</v>
      </c>
      <c r="C119" s="201">
        <f>+C120+C121</f>
        <v>0</v>
      </c>
      <c r="D119" s="201">
        <f>+D120+D121</f>
        <v>0</v>
      </c>
      <c r="E119" s="102">
        <f>+E120+E121</f>
        <v>0</v>
      </c>
      <c r="F119" s="17"/>
    </row>
    <row r="120" spans="1:6" s="189" customFormat="1" ht="18.75">
      <c r="A120" s="202" t="s">
        <v>62</v>
      </c>
      <c r="B120" s="245" t="s">
        <v>44</v>
      </c>
      <c r="C120" s="204"/>
      <c r="D120" s="204"/>
      <c r="E120" s="103"/>
      <c r="F120" s="17"/>
    </row>
    <row r="121" spans="1:6" s="189" customFormat="1" ht="19.5" thickBot="1">
      <c r="A121" s="208" t="s">
        <v>63</v>
      </c>
      <c r="B121" s="239" t="s">
        <v>45</v>
      </c>
      <c r="C121" s="204"/>
      <c r="D121" s="204"/>
      <c r="E121" s="103"/>
      <c r="F121" s="17"/>
    </row>
    <row r="122" spans="1:6" s="189" customFormat="1" ht="26.25" thickBot="1">
      <c r="A122" s="210" t="s">
        <v>13</v>
      </c>
      <c r="B122" s="213" t="s">
        <v>290</v>
      </c>
      <c r="C122" s="201">
        <f>+C89+C105+C119</f>
        <v>66607266</v>
      </c>
      <c r="D122" s="201">
        <f>+D89+D105+D119</f>
        <v>79815805</v>
      </c>
      <c r="E122" s="102">
        <f>+E89+E105+E119</f>
        <v>56789645</v>
      </c>
      <c r="F122" s="17"/>
    </row>
    <row r="123" spans="1:6" s="189" customFormat="1" ht="26.25" thickBot="1">
      <c r="A123" s="210" t="s">
        <v>14</v>
      </c>
      <c r="B123" s="213" t="s">
        <v>396</v>
      </c>
      <c r="C123" s="201">
        <f>+C124+C125+C126</f>
        <v>0</v>
      </c>
      <c r="D123" s="201">
        <f>+D124+D125+D126</f>
        <v>0</v>
      </c>
      <c r="E123" s="102">
        <f>+E124+E125+E126</f>
        <v>0</v>
      </c>
      <c r="F123" s="17"/>
    </row>
    <row r="124" spans="1:6" s="189" customFormat="1" ht="18.75">
      <c r="A124" s="202" t="s">
        <v>66</v>
      </c>
      <c r="B124" s="245" t="s">
        <v>291</v>
      </c>
      <c r="C124" s="204"/>
      <c r="D124" s="204"/>
      <c r="E124" s="103"/>
      <c r="F124" s="17"/>
    </row>
    <row r="125" spans="1:6" s="189" customFormat="1" ht="25.5">
      <c r="A125" s="202" t="s">
        <v>67</v>
      </c>
      <c r="B125" s="245" t="s">
        <v>397</v>
      </c>
      <c r="C125" s="204"/>
      <c r="D125" s="204"/>
      <c r="E125" s="103"/>
      <c r="F125" s="17"/>
    </row>
    <row r="126" spans="1:6" s="189" customFormat="1" ht="19.5" thickBot="1">
      <c r="A126" s="238" t="s">
        <v>68</v>
      </c>
      <c r="B126" s="246" t="s">
        <v>292</v>
      </c>
      <c r="C126" s="204"/>
      <c r="D126" s="204"/>
      <c r="E126" s="103"/>
      <c r="F126" s="17"/>
    </row>
    <row r="127" spans="1:6" s="189" customFormat="1" ht="26.25" thickBot="1">
      <c r="A127" s="210" t="s">
        <v>15</v>
      </c>
      <c r="B127" s="213" t="s">
        <v>327</v>
      </c>
      <c r="C127" s="201">
        <f>+C128+C129+C130+C131</f>
        <v>0</v>
      </c>
      <c r="D127" s="201">
        <f>+D128+D129+D130+D131</f>
        <v>0</v>
      </c>
      <c r="E127" s="102">
        <f>+E128+E129+E130+E131</f>
        <v>0</v>
      </c>
      <c r="F127" s="17"/>
    </row>
    <row r="128" spans="1:6" s="189" customFormat="1" ht="18.75">
      <c r="A128" s="202" t="s">
        <v>69</v>
      </c>
      <c r="B128" s="245" t="s">
        <v>293</v>
      </c>
      <c r="C128" s="204"/>
      <c r="D128" s="204"/>
      <c r="E128" s="103"/>
      <c r="F128" s="17"/>
    </row>
    <row r="129" spans="1:6" s="189" customFormat="1" ht="18.75">
      <c r="A129" s="202" t="s">
        <v>70</v>
      </c>
      <c r="B129" s="245" t="s">
        <v>294</v>
      </c>
      <c r="C129" s="204"/>
      <c r="D129" s="204"/>
      <c r="E129" s="103"/>
      <c r="F129" s="17"/>
    </row>
    <row r="130" spans="1:6" s="189" customFormat="1" ht="18.75">
      <c r="A130" s="202" t="s">
        <v>210</v>
      </c>
      <c r="B130" s="245" t="s">
        <v>295</v>
      </c>
      <c r="C130" s="204"/>
      <c r="D130" s="204"/>
      <c r="E130" s="103"/>
      <c r="F130" s="17"/>
    </row>
    <row r="131" spans="1:6" s="189" customFormat="1" ht="19.5" thickBot="1">
      <c r="A131" s="238" t="s">
        <v>211</v>
      </c>
      <c r="B131" s="246" t="s">
        <v>296</v>
      </c>
      <c r="C131" s="204"/>
      <c r="D131" s="204"/>
      <c r="E131" s="103"/>
      <c r="F131" s="17"/>
    </row>
    <row r="132" spans="1:6" s="189" customFormat="1" ht="26.25" thickBot="1">
      <c r="A132" s="210" t="s">
        <v>16</v>
      </c>
      <c r="B132" s="213" t="s">
        <v>297</v>
      </c>
      <c r="C132" s="201">
        <f>SUM(C133:C136)</f>
        <v>0</v>
      </c>
      <c r="D132" s="201">
        <f>SUM(D133:D136)</f>
        <v>0</v>
      </c>
      <c r="E132" s="102">
        <f>SUM(E133:E136)</f>
        <v>0</v>
      </c>
      <c r="F132" s="17"/>
    </row>
    <row r="133" spans="1:6" s="189" customFormat="1" ht="25.5">
      <c r="A133" s="202" t="s">
        <v>71</v>
      </c>
      <c r="B133" s="245" t="s">
        <v>298</v>
      </c>
      <c r="C133" s="204"/>
      <c r="D133" s="204"/>
      <c r="E133" s="103"/>
      <c r="F133" s="17"/>
    </row>
    <row r="134" spans="1:6" s="189" customFormat="1" ht="25.5">
      <c r="A134" s="202" t="s">
        <v>72</v>
      </c>
      <c r="B134" s="245" t="s">
        <v>307</v>
      </c>
      <c r="C134" s="204"/>
      <c r="D134" s="204"/>
      <c r="E134" s="103"/>
      <c r="F134" s="17"/>
    </row>
    <row r="135" spans="1:6" s="189" customFormat="1" ht="18.75">
      <c r="A135" s="202" t="s">
        <v>220</v>
      </c>
      <c r="B135" s="245" t="s">
        <v>299</v>
      </c>
      <c r="C135" s="204"/>
      <c r="D135" s="204"/>
      <c r="E135" s="103"/>
      <c r="F135" s="17"/>
    </row>
    <row r="136" spans="1:6" s="189" customFormat="1" ht="19.5" thickBot="1">
      <c r="A136" s="238" t="s">
        <v>221</v>
      </c>
      <c r="B136" s="246" t="s">
        <v>349</v>
      </c>
      <c r="C136" s="204"/>
      <c r="D136" s="204"/>
      <c r="E136" s="103"/>
      <c r="F136" s="17"/>
    </row>
    <row r="137" spans="1:6" s="189" customFormat="1" ht="26.25" thickBot="1">
      <c r="A137" s="210" t="s">
        <v>17</v>
      </c>
      <c r="B137" s="213" t="s">
        <v>300</v>
      </c>
      <c r="C137" s="270">
        <f>SUM(C138:C141)</f>
        <v>0</v>
      </c>
      <c r="D137" s="270">
        <f>SUM(D138:D141)</f>
        <v>0</v>
      </c>
      <c r="E137" s="130"/>
      <c r="F137" s="17"/>
    </row>
    <row r="138" spans="1:6" s="189" customFormat="1" ht="18.75">
      <c r="A138" s="202" t="s">
        <v>136</v>
      </c>
      <c r="B138" s="245" t="s">
        <v>301</v>
      </c>
      <c r="C138" s="204"/>
      <c r="D138" s="204"/>
      <c r="E138" s="103"/>
      <c r="F138" s="17"/>
    </row>
    <row r="139" spans="1:6" s="189" customFormat="1" ht="18.75">
      <c r="A139" s="202" t="s">
        <v>137</v>
      </c>
      <c r="B139" s="245" t="s">
        <v>302</v>
      </c>
      <c r="C139" s="204"/>
      <c r="D139" s="204"/>
      <c r="E139" s="103"/>
      <c r="F139" s="17"/>
    </row>
    <row r="140" spans="1:6" s="189" customFormat="1" ht="18.75">
      <c r="A140" s="202" t="s">
        <v>165</v>
      </c>
      <c r="B140" s="245" t="s">
        <v>303</v>
      </c>
      <c r="C140" s="204"/>
      <c r="D140" s="204"/>
      <c r="E140" s="103"/>
      <c r="F140" s="17"/>
    </row>
    <row r="141" spans="1:6" s="189" customFormat="1" ht="19.5" thickBot="1">
      <c r="A141" s="202" t="s">
        <v>223</v>
      </c>
      <c r="B141" s="245" t="s">
        <v>304</v>
      </c>
      <c r="C141" s="204"/>
      <c r="D141" s="204"/>
      <c r="E141" s="103"/>
      <c r="F141" s="17"/>
    </row>
    <row r="142" spans="1:6" s="189" customFormat="1" ht="26.25" thickBot="1">
      <c r="A142" s="210" t="s">
        <v>18</v>
      </c>
      <c r="B142" s="213" t="s">
        <v>305</v>
      </c>
      <c r="C142" s="250">
        <f>+C123+C127+C132+C137</f>
        <v>0</v>
      </c>
      <c r="D142" s="250">
        <f>+D123+D127+D132+D137</f>
        <v>0</v>
      </c>
      <c r="E142" s="131">
        <f>+E123+E127+E132+E137</f>
        <v>0</v>
      </c>
      <c r="F142" s="17"/>
    </row>
    <row r="143" spans="1:6" s="189" customFormat="1" ht="19.5" thickBot="1">
      <c r="A143" s="251" t="s">
        <v>19</v>
      </c>
      <c r="B143" s="252" t="s">
        <v>306</v>
      </c>
      <c r="C143" s="250">
        <f>+C122+C142</f>
        <v>66607266</v>
      </c>
      <c r="D143" s="250">
        <f>+D122+D142</f>
        <v>79815805</v>
      </c>
      <c r="E143" s="131">
        <f>+E122+E142</f>
        <v>56789645</v>
      </c>
      <c r="F143" s="17"/>
    </row>
    <row r="144" spans="1:6" s="189" customFormat="1" ht="19.5" thickBot="1">
      <c r="A144" s="267"/>
      <c r="B144" s="341"/>
      <c r="C144" s="255"/>
      <c r="D144" s="255"/>
      <c r="E144" s="121"/>
      <c r="F144" s="17"/>
    </row>
    <row r="145" spans="1:6" s="189" customFormat="1" ht="19.5" thickBot="1">
      <c r="A145" s="256" t="s">
        <v>367</v>
      </c>
      <c r="B145" s="342"/>
      <c r="C145" s="269">
        <v>10</v>
      </c>
      <c r="D145" s="269">
        <v>10</v>
      </c>
      <c r="E145" s="137">
        <v>10</v>
      </c>
      <c r="F145" s="24"/>
    </row>
    <row r="146" spans="1:6" s="198" customFormat="1" ht="19.5" thickBot="1">
      <c r="A146" s="256" t="s">
        <v>157</v>
      </c>
      <c r="B146" s="342"/>
      <c r="C146" s="269"/>
      <c r="D146" s="269"/>
      <c r="E146" s="137"/>
      <c r="F146" s="22"/>
    </row>
    <row r="147" spans="3:6" s="189" customFormat="1" ht="18.75">
      <c r="C147" s="260"/>
      <c r="D147" s="260"/>
      <c r="E147" s="25"/>
      <c r="F147" s="17"/>
    </row>
  </sheetData>
  <sheetProtection/>
  <mergeCells count="4">
    <mergeCell ref="A1:D1"/>
    <mergeCell ref="B2:C2"/>
    <mergeCell ref="A3:C3"/>
    <mergeCell ref="A4:B4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&amp;R&amp;"Times New Roman CE,Félkövér dőlt"&amp;11 9.2.1. melléklet  a 4/2020. (VII.10.)  önkormányzati rendelethez</oddHeader>
  </headerFooter>
  <rowBreaks count="1" manualBreakCount="1">
    <brk id="87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7"/>
  <sheetViews>
    <sheetView view="pageLayout" workbookViewId="0" topLeftCell="A1">
      <selection activeCell="G3" sqref="G3"/>
    </sheetView>
  </sheetViews>
  <sheetFormatPr defaultColWidth="9.00390625" defaultRowHeight="12.75"/>
  <cols>
    <col min="1" max="1" width="7.625" style="261" customWidth="1"/>
    <col min="2" max="2" width="48.00390625" style="261" customWidth="1"/>
    <col min="3" max="3" width="15.125" style="262" bestFit="1" customWidth="1"/>
    <col min="4" max="4" width="21.625" style="262" customWidth="1"/>
    <col min="5" max="5" width="19.625" style="12" customWidth="1"/>
    <col min="6" max="6" width="11.875" style="13" customWidth="1"/>
    <col min="7" max="16384" width="9.375" style="261" customWidth="1"/>
  </cols>
  <sheetData>
    <row r="1" spans="1:6" s="189" customFormat="1" ht="42.75" customHeight="1">
      <c r="A1" s="1008" t="s">
        <v>434</v>
      </c>
      <c r="B1" s="1008"/>
      <c r="C1" s="1008"/>
      <c r="D1" s="1008"/>
      <c r="E1" s="1008"/>
      <c r="F1" s="1008"/>
    </row>
    <row r="2" spans="1:6" s="189" customFormat="1" ht="18" customHeight="1">
      <c r="A2" s="188"/>
      <c r="B2" s="770" t="s">
        <v>383</v>
      </c>
      <c r="C2" s="770"/>
      <c r="D2" s="361"/>
      <c r="E2" s="17"/>
      <c r="F2" s="17"/>
    </row>
    <row r="3" spans="1:6" s="189" customFormat="1" ht="18" customHeight="1">
      <c r="A3" s="872" t="s">
        <v>7</v>
      </c>
      <c r="B3" s="872"/>
      <c r="C3" s="872"/>
      <c r="E3" s="17"/>
      <c r="F3" s="17"/>
    </row>
    <row r="4" spans="1:6" s="189" customFormat="1" ht="18" customHeight="1" thickBot="1">
      <c r="A4" s="1015">
        <v>43830</v>
      </c>
      <c r="B4" s="1015"/>
      <c r="C4" s="191"/>
      <c r="D4" s="191"/>
      <c r="E4" s="18" t="s">
        <v>369</v>
      </c>
      <c r="F4" s="17"/>
    </row>
    <row r="5" spans="1:6" s="189" customFormat="1" ht="29.25" thickBot="1">
      <c r="A5" s="263" t="s">
        <v>54</v>
      </c>
      <c r="B5" s="264" t="s">
        <v>9</v>
      </c>
      <c r="C5" s="265" t="s">
        <v>344</v>
      </c>
      <c r="D5" s="265" t="s">
        <v>420</v>
      </c>
      <c r="E5" s="760" t="s">
        <v>837</v>
      </c>
      <c r="F5" s="767" t="s">
        <v>838</v>
      </c>
    </row>
    <row r="6" spans="1:6" s="198" customFormat="1" ht="18" customHeight="1" thickBot="1">
      <c r="A6" s="195">
        <v>1</v>
      </c>
      <c r="B6" s="196">
        <v>2</v>
      </c>
      <c r="C6" s="197">
        <v>3</v>
      </c>
      <c r="D6" s="197">
        <v>4</v>
      </c>
      <c r="E6" s="761">
        <v>5</v>
      </c>
      <c r="F6" s="768">
        <v>6</v>
      </c>
    </row>
    <row r="7" spans="1:6" s="198" customFormat="1" ht="18" customHeight="1" thickBot="1">
      <c r="A7" s="199" t="s">
        <v>10</v>
      </c>
      <c r="B7" s="200" t="s">
        <v>185</v>
      </c>
      <c r="C7" s="201">
        <f>SUM(C8:C11)</f>
        <v>0</v>
      </c>
      <c r="D7" s="201">
        <f>SUM(D8:D11)</f>
        <v>0</v>
      </c>
      <c r="E7" s="762">
        <f>SUM(E8:E11)</f>
        <v>0</v>
      </c>
      <c r="F7" s="768"/>
    </row>
    <row r="8" spans="1:6" s="198" customFormat="1" ht="27">
      <c r="A8" s="202" t="s">
        <v>73</v>
      </c>
      <c r="B8" s="203" t="s">
        <v>350</v>
      </c>
      <c r="C8" s="204"/>
      <c r="D8" s="204"/>
      <c r="E8" s="763"/>
      <c r="F8" s="768"/>
    </row>
    <row r="9" spans="1:6" s="198" customFormat="1" ht="27">
      <c r="A9" s="205" t="s">
        <v>74</v>
      </c>
      <c r="B9" s="206" t="s">
        <v>351</v>
      </c>
      <c r="C9" s="204"/>
      <c r="D9" s="204"/>
      <c r="E9" s="763"/>
      <c r="F9" s="768"/>
    </row>
    <row r="10" spans="1:6" s="198" customFormat="1" ht="27">
      <c r="A10" s="205" t="s">
        <v>75</v>
      </c>
      <c r="B10" s="206" t="s">
        <v>352</v>
      </c>
      <c r="C10" s="204"/>
      <c r="D10" s="204"/>
      <c r="E10" s="763"/>
      <c r="F10" s="768"/>
    </row>
    <row r="11" spans="1:6" s="198" customFormat="1" ht="27">
      <c r="A11" s="205" t="s">
        <v>346</v>
      </c>
      <c r="B11" s="206" t="s">
        <v>353</v>
      </c>
      <c r="C11" s="204"/>
      <c r="D11" s="204"/>
      <c r="E11" s="763"/>
      <c r="F11" s="768"/>
    </row>
    <row r="12" spans="1:6" s="198" customFormat="1" ht="25.5">
      <c r="A12" s="205" t="s">
        <v>84</v>
      </c>
      <c r="B12" s="151" t="s">
        <v>355</v>
      </c>
      <c r="C12" s="207"/>
      <c r="D12" s="207"/>
      <c r="E12" s="764"/>
      <c r="F12" s="768"/>
    </row>
    <row r="13" spans="1:6" s="198" customFormat="1" ht="19.5" thickBot="1">
      <c r="A13" s="208" t="s">
        <v>347</v>
      </c>
      <c r="B13" s="206" t="s">
        <v>354</v>
      </c>
      <c r="C13" s="209"/>
      <c r="D13" s="209"/>
      <c r="E13" s="765"/>
      <c r="F13" s="768"/>
    </row>
    <row r="14" spans="1:6" s="198" customFormat="1" ht="18" customHeight="1" thickBot="1">
      <c r="A14" s="210" t="s">
        <v>11</v>
      </c>
      <c r="B14" s="211" t="s">
        <v>391</v>
      </c>
      <c r="C14" s="201">
        <f>+C15+C16+C17+C18+C19</f>
        <v>0</v>
      </c>
      <c r="D14" s="201">
        <f>+D15+D16+D17+D18+D19</f>
        <v>0</v>
      </c>
      <c r="E14" s="762">
        <f>+E15+E16+E17+E18+E19</f>
        <v>0</v>
      </c>
      <c r="F14" s="768"/>
    </row>
    <row r="15" spans="1:6" s="198" customFormat="1" ht="18" customHeight="1">
      <c r="A15" s="202" t="s">
        <v>79</v>
      </c>
      <c r="B15" s="203" t="s">
        <v>186</v>
      </c>
      <c r="C15" s="204"/>
      <c r="D15" s="204"/>
      <c r="E15" s="763"/>
      <c r="F15" s="768"/>
    </row>
    <row r="16" spans="1:6" s="198" customFormat="1" ht="27">
      <c r="A16" s="205" t="s">
        <v>80</v>
      </c>
      <c r="B16" s="206" t="s">
        <v>187</v>
      </c>
      <c r="C16" s="204"/>
      <c r="D16" s="204"/>
      <c r="E16" s="763"/>
      <c r="F16" s="768"/>
    </row>
    <row r="17" spans="1:6" s="198" customFormat="1" ht="27">
      <c r="A17" s="205" t="s">
        <v>81</v>
      </c>
      <c r="B17" s="206" t="s">
        <v>334</v>
      </c>
      <c r="C17" s="204"/>
      <c r="D17" s="204"/>
      <c r="E17" s="763"/>
      <c r="F17" s="768"/>
    </row>
    <row r="18" spans="1:6" s="198" customFormat="1" ht="27">
      <c r="A18" s="205" t="s">
        <v>82</v>
      </c>
      <c r="B18" s="206" t="s">
        <v>335</v>
      </c>
      <c r="C18" s="204"/>
      <c r="D18" s="204"/>
      <c r="E18" s="763"/>
      <c r="F18" s="768"/>
    </row>
    <row r="19" spans="1:6" s="198" customFormat="1" ht="25.5">
      <c r="A19" s="205" t="s">
        <v>83</v>
      </c>
      <c r="B19" s="100" t="s">
        <v>356</v>
      </c>
      <c r="C19" s="204"/>
      <c r="D19" s="204"/>
      <c r="E19" s="763"/>
      <c r="F19" s="768"/>
    </row>
    <row r="20" spans="1:6" s="198" customFormat="1" ht="19.5" thickBot="1">
      <c r="A20" s="208" t="s">
        <v>89</v>
      </c>
      <c r="B20" s="212" t="s">
        <v>188</v>
      </c>
      <c r="C20" s="204"/>
      <c r="D20" s="204"/>
      <c r="E20" s="763"/>
      <c r="F20" s="768"/>
    </row>
    <row r="21" spans="1:6" s="198" customFormat="1" ht="18" customHeight="1" thickBot="1">
      <c r="A21" s="210" t="s">
        <v>12</v>
      </c>
      <c r="B21" s="213" t="s">
        <v>392</v>
      </c>
      <c r="C21" s="201">
        <f>+C22+C23+C24+C25+C26</f>
        <v>0</v>
      </c>
      <c r="D21" s="201">
        <f>+D22+D23+D24+D25+D26</f>
        <v>0</v>
      </c>
      <c r="E21" s="762">
        <f>+E22+E23+E24+E25+E26</f>
        <v>0</v>
      </c>
      <c r="F21" s="768"/>
    </row>
    <row r="22" spans="1:6" s="198" customFormat="1" ht="27">
      <c r="A22" s="202" t="s">
        <v>62</v>
      </c>
      <c r="B22" s="203" t="s">
        <v>348</v>
      </c>
      <c r="C22" s="204"/>
      <c r="D22" s="204"/>
      <c r="E22" s="763"/>
      <c r="F22" s="768"/>
    </row>
    <row r="23" spans="1:6" s="198" customFormat="1" ht="27">
      <c r="A23" s="205" t="s">
        <v>63</v>
      </c>
      <c r="B23" s="206" t="s">
        <v>189</v>
      </c>
      <c r="C23" s="204"/>
      <c r="D23" s="204"/>
      <c r="E23" s="763"/>
      <c r="F23" s="768"/>
    </row>
    <row r="24" spans="1:6" s="198" customFormat="1" ht="27">
      <c r="A24" s="205" t="s">
        <v>64</v>
      </c>
      <c r="B24" s="206" t="s">
        <v>336</v>
      </c>
      <c r="C24" s="204"/>
      <c r="D24" s="204"/>
      <c r="E24" s="763"/>
      <c r="F24" s="768"/>
    </row>
    <row r="25" spans="1:6" s="198" customFormat="1" ht="27">
      <c r="A25" s="205" t="s">
        <v>65</v>
      </c>
      <c r="B25" s="206" t="s">
        <v>337</v>
      </c>
      <c r="C25" s="204"/>
      <c r="D25" s="204"/>
      <c r="E25" s="763"/>
      <c r="F25" s="768"/>
    </row>
    <row r="26" spans="1:6" s="198" customFormat="1" ht="27">
      <c r="A26" s="205" t="s">
        <v>126</v>
      </c>
      <c r="B26" s="206" t="s">
        <v>190</v>
      </c>
      <c r="C26" s="204"/>
      <c r="D26" s="204"/>
      <c r="E26" s="763"/>
      <c r="F26" s="768"/>
    </row>
    <row r="27" spans="1:6" s="198" customFormat="1" ht="18" customHeight="1" thickBot="1">
      <c r="A27" s="208" t="s">
        <v>127</v>
      </c>
      <c r="B27" s="212" t="s">
        <v>191</v>
      </c>
      <c r="C27" s="204"/>
      <c r="D27" s="204"/>
      <c r="E27" s="763"/>
      <c r="F27" s="768"/>
    </row>
    <row r="28" spans="1:6" s="198" customFormat="1" ht="18" customHeight="1" thickBot="1">
      <c r="A28" s="210" t="s">
        <v>128</v>
      </c>
      <c r="B28" s="213" t="s">
        <v>192</v>
      </c>
      <c r="C28" s="201">
        <f>+C29+C32+C33+C34</f>
        <v>0</v>
      </c>
      <c r="D28" s="201">
        <f>+D29+D32+D33+D34</f>
        <v>0</v>
      </c>
      <c r="E28" s="762">
        <f>+E29+E32+E33+E34</f>
        <v>0</v>
      </c>
      <c r="F28" s="768"/>
    </row>
    <row r="29" spans="1:6" s="198" customFormat="1" ht="18" customHeight="1">
      <c r="A29" s="202" t="s">
        <v>193</v>
      </c>
      <c r="B29" s="203" t="s">
        <v>199</v>
      </c>
      <c r="C29" s="214">
        <f>+C30+C31</f>
        <v>0</v>
      </c>
      <c r="D29" s="214">
        <f>+D30+D31</f>
        <v>0</v>
      </c>
      <c r="E29" s="766">
        <f>+E30+E31</f>
        <v>0</v>
      </c>
      <c r="F29" s="768"/>
    </row>
    <row r="30" spans="1:6" s="198" customFormat="1" ht="18" customHeight="1">
      <c r="A30" s="205" t="s">
        <v>194</v>
      </c>
      <c r="B30" s="206" t="s">
        <v>358</v>
      </c>
      <c r="C30" s="204"/>
      <c r="D30" s="204"/>
      <c r="E30" s="763"/>
      <c r="F30" s="768"/>
    </row>
    <row r="31" spans="1:6" s="198" customFormat="1" ht="18" customHeight="1">
      <c r="A31" s="205" t="s">
        <v>195</v>
      </c>
      <c r="B31" s="206" t="s">
        <v>359</v>
      </c>
      <c r="C31" s="204"/>
      <c r="D31" s="204"/>
      <c r="E31" s="763"/>
      <c r="F31" s="768"/>
    </row>
    <row r="32" spans="1:6" s="198" customFormat="1" ht="18" customHeight="1">
      <c r="A32" s="205" t="s">
        <v>196</v>
      </c>
      <c r="B32" s="206" t="s">
        <v>360</v>
      </c>
      <c r="C32" s="204"/>
      <c r="D32" s="204"/>
      <c r="E32" s="763"/>
      <c r="F32" s="768"/>
    </row>
    <row r="33" spans="1:6" s="198" customFormat="1" ht="18.75">
      <c r="A33" s="205" t="s">
        <v>197</v>
      </c>
      <c r="B33" s="206" t="s">
        <v>200</v>
      </c>
      <c r="C33" s="204"/>
      <c r="D33" s="204"/>
      <c r="E33" s="763"/>
      <c r="F33" s="768"/>
    </row>
    <row r="34" spans="1:6" s="198" customFormat="1" ht="18" customHeight="1" thickBot="1">
      <c r="A34" s="208" t="s">
        <v>198</v>
      </c>
      <c r="B34" s="212" t="s">
        <v>201</v>
      </c>
      <c r="C34" s="204"/>
      <c r="D34" s="204"/>
      <c r="E34" s="763"/>
      <c r="F34" s="768"/>
    </row>
    <row r="35" spans="1:6" s="198" customFormat="1" ht="18" customHeight="1" thickBot="1">
      <c r="A35" s="210" t="s">
        <v>14</v>
      </c>
      <c r="B35" s="213" t="s">
        <v>202</v>
      </c>
      <c r="C35" s="201">
        <f>SUM(C36:C45)</f>
        <v>0</v>
      </c>
      <c r="D35" s="201">
        <f>SUM(D36:D45)</f>
        <v>0</v>
      </c>
      <c r="E35" s="762">
        <f>SUM(E36:E45)</f>
        <v>0</v>
      </c>
      <c r="F35" s="768"/>
    </row>
    <row r="36" spans="1:6" s="198" customFormat="1" ht="18" customHeight="1">
      <c r="A36" s="202" t="s">
        <v>66</v>
      </c>
      <c r="B36" s="203" t="s">
        <v>205</v>
      </c>
      <c r="C36" s="204"/>
      <c r="D36" s="204"/>
      <c r="E36" s="763"/>
      <c r="F36" s="768"/>
    </row>
    <row r="37" spans="1:6" s="198" customFormat="1" ht="18" customHeight="1">
      <c r="A37" s="205" t="s">
        <v>67</v>
      </c>
      <c r="B37" s="206" t="s">
        <v>361</v>
      </c>
      <c r="C37" s="204"/>
      <c r="D37" s="204"/>
      <c r="E37" s="763"/>
      <c r="F37" s="768"/>
    </row>
    <row r="38" spans="1:6" s="198" customFormat="1" ht="18" customHeight="1">
      <c r="A38" s="205" t="s">
        <v>68</v>
      </c>
      <c r="B38" s="206" t="s">
        <v>362</v>
      </c>
      <c r="C38" s="204"/>
      <c r="D38" s="204"/>
      <c r="E38" s="763"/>
      <c r="F38" s="768"/>
    </row>
    <row r="39" spans="1:6" s="198" customFormat="1" ht="18" customHeight="1">
      <c r="A39" s="205" t="s">
        <v>130</v>
      </c>
      <c r="B39" s="206" t="s">
        <v>363</v>
      </c>
      <c r="C39" s="204"/>
      <c r="D39" s="204"/>
      <c r="E39" s="763"/>
      <c r="F39" s="768"/>
    </row>
    <row r="40" spans="1:6" s="198" customFormat="1" ht="18" customHeight="1">
      <c r="A40" s="205" t="s">
        <v>131</v>
      </c>
      <c r="B40" s="206" t="s">
        <v>364</v>
      </c>
      <c r="C40" s="204"/>
      <c r="D40" s="204"/>
      <c r="E40" s="763"/>
      <c r="F40" s="768"/>
    </row>
    <row r="41" spans="1:6" s="198" customFormat="1" ht="18" customHeight="1">
      <c r="A41" s="205" t="s">
        <v>132</v>
      </c>
      <c r="B41" s="206" t="s">
        <v>365</v>
      </c>
      <c r="C41" s="204"/>
      <c r="D41" s="204"/>
      <c r="E41" s="763"/>
      <c r="F41" s="768"/>
    </row>
    <row r="42" spans="1:6" s="198" customFormat="1" ht="18" customHeight="1">
      <c r="A42" s="205" t="s">
        <v>133</v>
      </c>
      <c r="B42" s="206" t="s">
        <v>206</v>
      </c>
      <c r="C42" s="204"/>
      <c r="D42" s="204"/>
      <c r="E42" s="763"/>
      <c r="F42" s="768"/>
    </row>
    <row r="43" spans="1:6" s="198" customFormat="1" ht="18" customHeight="1">
      <c r="A43" s="205" t="s">
        <v>134</v>
      </c>
      <c r="B43" s="206" t="s">
        <v>207</v>
      </c>
      <c r="C43" s="204"/>
      <c r="D43" s="204"/>
      <c r="E43" s="763"/>
      <c r="F43" s="768"/>
    </row>
    <row r="44" spans="1:6" s="198" customFormat="1" ht="18" customHeight="1">
      <c r="A44" s="205" t="s">
        <v>203</v>
      </c>
      <c r="B44" s="206" t="s">
        <v>208</v>
      </c>
      <c r="C44" s="204"/>
      <c r="D44" s="204"/>
      <c r="E44" s="763"/>
      <c r="F44" s="768"/>
    </row>
    <row r="45" spans="1:6" s="198" customFormat="1" ht="18" customHeight="1" thickBot="1">
      <c r="A45" s="208" t="s">
        <v>204</v>
      </c>
      <c r="B45" s="212" t="s">
        <v>366</v>
      </c>
      <c r="C45" s="204"/>
      <c r="D45" s="204"/>
      <c r="E45" s="763"/>
      <c r="F45" s="768"/>
    </row>
    <row r="46" spans="1:6" s="198" customFormat="1" ht="18" customHeight="1" thickBot="1">
      <c r="A46" s="210" t="s">
        <v>15</v>
      </c>
      <c r="B46" s="213" t="s">
        <v>209</v>
      </c>
      <c r="C46" s="201">
        <f>SUM(C47:C51)</f>
        <v>0</v>
      </c>
      <c r="D46" s="201">
        <f>SUM(D47:D51)</f>
        <v>0</v>
      </c>
      <c r="E46" s="762">
        <f>SUM(E47:E51)</f>
        <v>0</v>
      </c>
      <c r="F46" s="768"/>
    </row>
    <row r="47" spans="1:6" s="198" customFormat="1" ht="18" customHeight="1">
      <c r="A47" s="202" t="s">
        <v>69</v>
      </c>
      <c r="B47" s="203" t="s">
        <v>213</v>
      </c>
      <c r="C47" s="204"/>
      <c r="D47" s="204"/>
      <c r="E47" s="763"/>
      <c r="F47" s="768"/>
    </row>
    <row r="48" spans="1:6" s="198" customFormat="1" ht="18" customHeight="1">
      <c r="A48" s="205" t="s">
        <v>70</v>
      </c>
      <c r="B48" s="206" t="s">
        <v>214</v>
      </c>
      <c r="C48" s="204"/>
      <c r="D48" s="204"/>
      <c r="E48" s="763"/>
      <c r="F48" s="768"/>
    </row>
    <row r="49" spans="1:6" s="198" customFormat="1" ht="18" customHeight="1">
      <c r="A49" s="205" t="s">
        <v>210</v>
      </c>
      <c r="B49" s="206" t="s">
        <v>215</v>
      </c>
      <c r="C49" s="204"/>
      <c r="D49" s="204"/>
      <c r="E49" s="763"/>
      <c r="F49" s="768"/>
    </row>
    <row r="50" spans="1:6" s="198" customFormat="1" ht="18" customHeight="1">
      <c r="A50" s="205" t="s">
        <v>211</v>
      </c>
      <c r="B50" s="206" t="s">
        <v>216</v>
      </c>
      <c r="C50" s="204"/>
      <c r="D50" s="204"/>
      <c r="E50" s="763"/>
      <c r="F50" s="768"/>
    </row>
    <row r="51" spans="1:6" s="198" customFormat="1" ht="18" customHeight="1" thickBot="1">
      <c r="A51" s="208" t="s">
        <v>212</v>
      </c>
      <c r="B51" s="212" t="s">
        <v>217</v>
      </c>
      <c r="C51" s="204"/>
      <c r="D51" s="204"/>
      <c r="E51" s="763"/>
      <c r="F51" s="768"/>
    </row>
    <row r="52" spans="1:6" s="198" customFormat="1" ht="26.25" thickBot="1">
      <c r="A52" s="210" t="s">
        <v>135</v>
      </c>
      <c r="B52" s="213" t="s">
        <v>357</v>
      </c>
      <c r="C52" s="201">
        <f>SUM(C53:C55)</f>
        <v>0</v>
      </c>
      <c r="D52" s="201">
        <f>SUM(D53:D55)</f>
        <v>0</v>
      </c>
      <c r="E52" s="762">
        <f>SUM(E53:E55)</f>
        <v>0</v>
      </c>
      <c r="F52" s="768"/>
    </row>
    <row r="53" spans="1:6" s="198" customFormat="1" ht="27">
      <c r="A53" s="202" t="s">
        <v>71</v>
      </c>
      <c r="B53" s="203" t="s">
        <v>340</v>
      </c>
      <c r="C53" s="204"/>
      <c r="D53" s="204"/>
      <c r="E53" s="763"/>
      <c r="F53" s="768"/>
    </row>
    <row r="54" spans="1:6" s="198" customFormat="1" ht="27">
      <c r="A54" s="205" t="s">
        <v>72</v>
      </c>
      <c r="B54" s="206" t="s">
        <v>341</v>
      </c>
      <c r="C54" s="204"/>
      <c r="D54" s="204"/>
      <c r="E54" s="763"/>
      <c r="F54" s="768"/>
    </row>
    <row r="55" spans="1:6" s="198" customFormat="1" ht="18.75">
      <c r="A55" s="205" t="s">
        <v>220</v>
      </c>
      <c r="B55" s="206" t="s">
        <v>218</v>
      </c>
      <c r="C55" s="204"/>
      <c r="D55" s="204"/>
      <c r="E55" s="763"/>
      <c r="F55" s="768"/>
    </row>
    <row r="56" spans="1:6" s="198" customFormat="1" ht="19.5" thickBot="1">
      <c r="A56" s="208" t="s">
        <v>221</v>
      </c>
      <c r="B56" s="212" t="s">
        <v>219</v>
      </c>
      <c r="C56" s="204"/>
      <c r="D56" s="204"/>
      <c r="E56" s="763"/>
      <c r="F56" s="768"/>
    </row>
    <row r="57" spans="1:6" s="198" customFormat="1" ht="18" customHeight="1" thickBot="1">
      <c r="A57" s="210" t="s">
        <v>17</v>
      </c>
      <c r="B57" s="211" t="s">
        <v>222</v>
      </c>
      <c r="C57" s="201">
        <f>SUM(C58:C60)</f>
        <v>0</v>
      </c>
      <c r="D57" s="201">
        <f>SUM(D58:D60)</f>
        <v>0</v>
      </c>
      <c r="E57" s="762">
        <f>SUM(E58:E60)</f>
        <v>0</v>
      </c>
      <c r="F57" s="768"/>
    </row>
    <row r="58" spans="1:6" s="198" customFormat="1" ht="27">
      <c r="A58" s="202" t="s">
        <v>136</v>
      </c>
      <c r="B58" s="203" t="s">
        <v>342</v>
      </c>
      <c r="C58" s="204"/>
      <c r="D58" s="204"/>
      <c r="E58" s="763"/>
      <c r="F58" s="768"/>
    </row>
    <row r="59" spans="1:6" s="198" customFormat="1" ht="27">
      <c r="A59" s="205" t="s">
        <v>137</v>
      </c>
      <c r="B59" s="206" t="s">
        <v>343</v>
      </c>
      <c r="C59" s="204"/>
      <c r="D59" s="204"/>
      <c r="E59" s="763"/>
      <c r="F59" s="768"/>
    </row>
    <row r="60" spans="1:6" s="198" customFormat="1" ht="18.75">
      <c r="A60" s="205" t="s">
        <v>165</v>
      </c>
      <c r="B60" s="206" t="s">
        <v>224</v>
      </c>
      <c r="C60" s="204"/>
      <c r="D60" s="204"/>
      <c r="E60" s="763"/>
      <c r="F60" s="768"/>
    </row>
    <row r="61" spans="1:6" s="198" customFormat="1" ht="19.5" thickBot="1">
      <c r="A61" s="208" t="s">
        <v>223</v>
      </c>
      <c r="B61" s="212" t="s">
        <v>225</v>
      </c>
      <c r="C61" s="204"/>
      <c r="D61" s="204"/>
      <c r="E61" s="763"/>
      <c r="F61" s="768"/>
    </row>
    <row r="62" spans="1:6" s="198" customFormat="1" ht="26.25" thickBot="1">
      <c r="A62" s="210" t="s">
        <v>18</v>
      </c>
      <c r="B62" s="213" t="s">
        <v>226</v>
      </c>
      <c r="C62" s="201">
        <f>+C7+C14+C21+C28+C35+C46+C52+C57</f>
        <v>0</v>
      </c>
      <c r="D62" s="201">
        <f>+D7+D14+D21+D28+D35+D46+D52+D57</f>
        <v>0</v>
      </c>
      <c r="E62" s="762">
        <f>+E7+E14+E21+E28+E35+E46+E52+E57</f>
        <v>0</v>
      </c>
      <c r="F62" s="768"/>
    </row>
    <row r="63" spans="1:6" s="198" customFormat="1" ht="18" customHeight="1" thickBot="1">
      <c r="A63" s="215" t="s">
        <v>328</v>
      </c>
      <c r="B63" s="211" t="s">
        <v>393</v>
      </c>
      <c r="C63" s="201">
        <f>SUM(C64:C66)</f>
        <v>0</v>
      </c>
      <c r="D63" s="201">
        <f>SUM(D64:D66)</f>
        <v>0</v>
      </c>
      <c r="E63" s="762">
        <f>SUM(E64:E66)</f>
        <v>0</v>
      </c>
      <c r="F63" s="768"/>
    </row>
    <row r="64" spans="1:6" s="198" customFormat="1" ht="18" customHeight="1">
      <c r="A64" s="202" t="s">
        <v>255</v>
      </c>
      <c r="B64" s="203" t="s">
        <v>227</v>
      </c>
      <c r="C64" s="204"/>
      <c r="D64" s="204"/>
      <c r="E64" s="763"/>
      <c r="F64" s="768"/>
    </row>
    <row r="65" spans="1:6" s="198" customFormat="1" ht="27">
      <c r="A65" s="205" t="s">
        <v>264</v>
      </c>
      <c r="B65" s="206" t="s">
        <v>228</v>
      </c>
      <c r="C65" s="204"/>
      <c r="D65" s="204"/>
      <c r="E65" s="763"/>
      <c r="F65" s="768"/>
    </row>
    <row r="66" spans="1:6" s="198" customFormat="1" ht="19.5" thickBot="1">
      <c r="A66" s="208" t="s">
        <v>265</v>
      </c>
      <c r="B66" s="216" t="s">
        <v>229</v>
      </c>
      <c r="C66" s="204"/>
      <c r="D66" s="204"/>
      <c r="E66" s="763"/>
      <c r="F66" s="768"/>
    </row>
    <row r="67" spans="1:6" s="198" customFormat="1" ht="18" customHeight="1" thickBot="1">
      <c r="A67" s="215" t="s">
        <v>230</v>
      </c>
      <c r="B67" s="211" t="s">
        <v>231</v>
      </c>
      <c r="C67" s="201">
        <f>SUM(C68:C71)</f>
        <v>0</v>
      </c>
      <c r="D67" s="201">
        <f>SUM(D68:D71)</f>
        <v>0</v>
      </c>
      <c r="E67" s="762">
        <f>SUM(E68:E71)</f>
        <v>0</v>
      </c>
      <c r="F67" s="768"/>
    </row>
    <row r="68" spans="1:6" s="198" customFormat="1" ht="27">
      <c r="A68" s="202" t="s">
        <v>111</v>
      </c>
      <c r="B68" s="203" t="s">
        <v>232</v>
      </c>
      <c r="C68" s="204"/>
      <c r="D68" s="204"/>
      <c r="E68" s="763"/>
      <c r="F68" s="768"/>
    </row>
    <row r="69" spans="1:6" s="198" customFormat="1" ht="27">
      <c r="A69" s="205" t="s">
        <v>112</v>
      </c>
      <c r="B69" s="206" t="s">
        <v>233</v>
      </c>
      <c r="C69" s="204"/>
      <c r="D69" s="204"/>
      <c r="E69" s="763"/>
      <c r="F69" s="768"/>
    </row>
    <row r="70" spans="1:6" s="198" customFormat="1" ht="27">
      <c r="A70" s="205" t="s">
        <v>256</v>
      </c>
      <c r="B70" s="206" t="s">
        <v>234</v>
      </c>
      <c r="C70" s="204"/>
      <c r="D70" s="204"/>
      <c r="E70" s="763"/>
      <c r="F70" s="768"/>
    </row>
    <row r="71" spans="1:6" s="198" customFormat="1" ht="27.75" thickBot="1">
      <c r="A71" s="208" t="s">
        <v>257</v>
      </c>
      <c r="B71" s="212" t="s">
        <v>235</v>
      </c>
      <c r="C71" s="204"/>
      <c r="D71" s="204"/>
      <c r="E71" s="763"/>
      <c r="F71" s="768"/>
    </row>
    <row r="72" spans="1:6" s="198" customFormat="1" ht="18" customHeight="1" thickBot="1">
      <c r="A72" s="215" t="s">
        <v>236</v>
      </c>
      <c r="B72" s="211" t="s">
        <v>237</v>
      </c>
      <c r="C72" s="201">
        <f>SUM(C73:C74)</f>
        <v>0</v>
      </c>
      <c r="D72" s="201">
        <f>SUM(D73:D74)</f>
        <v>0</v>
      </c>
      <c r="E72" s="762">
        <f>SUM(E73:E74)</f>
        <v>0</v>
      </c>
      <c r="F72" s="768"/>
    </row>
    <row r="73" spans="1:6" s="198" customFormat="1" ht="18" customHeight="1">
      <c r="A73" s="202" t="s">
        <v>258</v>
      </c>
      <c r="B73" s="203" t="s">
        <v>238</v>
      </c>
      <c r="C73" s="204"/>
      <c r="D73" s="204"/>
      <c r="E73" s="763">
        <v>0</v>
      </c>
      <c r="F73" s="768"/>
    </row>
    <row r="74" spans="1:6" s="198" customFormat="1" ht="18" customHeight="1" thickBot="1">
      <c r="A74" s="208" t="s">
        <v>259</v>
      </c>
      <c r="B74" s="203" t="s">
        <v>398</v>
      </c>
      <c r="C74" s="204"/>
      <c r="D74" s="204"/>
      <c r="E74" s="763"/>
      <c r="F74" s="768"/>
    </row>
    <row r="75" spans="1:6" s="198" customFormat="1" ht="18" customHeight="1" thickBot="1">
      <c r="A75" s="215" t="s">
        <v>239</v>
      </c>
      <c r="B75" s="211" t="s">
        <v>240</v>
      </c>
      <c r="C75" s="201">
        <f>SUM(C76:C78)</f>
        <v>0</v>
      </c>
      <c r="D75" s="201">
        <f>SUM(D76:D78)</f>
        <v>0</v>
      </c>
      <c r="E75" s="762">
        <f>SUM(E76:E78)</f>
        <v>0</v>
      </c>
      <c r="F75" s="768"/>
    </row>
    <row r="76" spans="1:6" s="198" customFormat="1" ht="18" customHeight="1">
      <c r="A76" s="202" t="s">
        <v>260</v>
      </c>
      <c r="B76" s="203" t="s">
        <v>372</v>
      </c>
      <c r="C76" s="204"/>
      <c r="D76" s="204"/>
      <c r="E76" s="763"/>
      <c r="F76" s="768"/>
    </row>
    <row r="77" spans="1:6" s="198" customFormat="1" ht="18" customHeight="1">
      <c r="A77" s="205" t="s">
        <v>261</v>
      </c>
      <c r="B77" s="206" t="s">
        <v>241</v>
      </c>
      <c r="C77" s="204"/>
      <c r="D77" s="204"/>
      <c r="E77" s="763"/>
      <c r="F77" s="768"/>
    </row>
    <row r="78" spans="1:6" s="198" customFormat="1" ht="18" customHeight="1" thickBot="1">
      <c r="A78" s="208" t="s">
        <v>262</v>
      </c>
      <c r="B78" s="212" t="s">
        <v>390</v>
      </c>
      <c r="C78" s="204"/>
      <c r="D78" s="204"/>
      <c r="E78" s="763"/>
      <c r="F78" s="768"/>
    </row>
    <row r="79" spans="1:6" s="198" customFormat="1" ht="18" customHeight="1" thickBot="1">
      <c r="A79" s="215" t="s">
        <v>243</v>
      </c>
      <c r="B79" s="211" t="s">
        <v>263</v>
      </c>
      <c r="C79" s="201">
        <f>SUM(C80:C83)</f>
        <v>0</v>
      </c>
      <c r="D79" s="201">
        <f>SUM(D80:D83)</f>
        <v>0</v>
      </c>
      <c r="E79" s="762">
        <f>SUM(E80:E83)</f>
        <v>0</v>
      </c>
      <c r="F79" s="768"/>
    </row>
    <row r="80" spans="1:6" s="198" customFormat="1" ht="18" customHeight="1">
      <c r="A80" s="217" t="s">
        <v>244</v>
      </c>
      <c r="B80" s="203" t="s">
        <v>245</v>
      </c>
      <c r="C80" s="204"/>
      <c r="D80" s="204"/>
      <c r="E80" s="763"/>
      <c r="F80" s="768"/>
    </row>
    <row r="81" spans="1:6" s="198" customFormat="1" ht="30">
      <c r="A81" s="218" t="s">
        <v>246</v>
      </c>
      <c r="B81" s="206" t="s">
        <v>247</v>
      </c>
      <c r="C81" s="204"/>
      <c r="D81" s="204"/>
      <c r="E81" s="763"/>
      <c r="F81" s="768"/>
    </row>
    <row r="82" spans="1:6" s="198" customFormat="1" ht="20.25" customHeight="1">
      <c r="A82" s="218" t="s">
        <v>248</v>
      </c>
      <c r="B82" s="206" t="s">
        <v>249</v>
      </c>
      <c r="C82" s="204"/>
      <c r="D82" s="204"/>
      <c r="E82" s="763"/>
      <c r="F82" s="768"/>
    </row>
    <row r="83" spans="1:6" s="198" customFormat="1" ht="18" customHeight="1" thickBot="1">
      <c r="A83" s="219" t="s">
        <v>250</v>
      </c>
      <c r="B83" s="212" t="s">
        <v>251</v>
      </c>
      <c r="C83" s="204"/>
      <c r="D83" s="204"/>
      <c r="E83" s="763"/>
      <c r="F83" s="768"/>
    </row>
    <row r="84" spans="1:6" s="198" customFormat="1" ht="18" customHeight="1" thickBot="1">
      <c r="A84" s="215" t="s">
        <v>252</v>
      </c>
      <c r="B84" s="211" t="s">
        <v>389</v>
      </c>
      <c r="C84" s="204"/>
      <c r="D84" s="204"/>
      <c r="E84" s="763"/>
      <c r="F84" s="768"/>
    </row>
    <row r="85" spans="1:6" s="198" customFormat="1" ht="27.75" thickBot="1">
      <c r="A85" s="215" t="s">
        <v>253</v>
      </c>
      <c r="B85" s="220" t="s">
        <v>254</v>
      </c>
      <c r="C85" s="201">
        <f>+C63+C67+C72+C75+C79+C84</f>
        <v>0</v>
      </c>
      <c r="D85" s="201">
        <f>+D63+D67+D72+D75+D79+D84</f>
        <v>0</v>
      </c>
      <c r="E85" s="762">
        <f>+E63+E67+E72+E75+E79+E84</f>
        <v>0</v>
      </c>
      <c r="F85" s="768"/>
    </row>
    <row r="86" spans="1:6" s="198" customFormat="1" ht="18" customHeight="1" thickBot="1">
      <c r="A86" s="221" t="s">
        <v>266</v>
      </c>
      <c r="B86" s="222" t="s">
        <v>332</v>
      </c>
      <c r="C86" s="201">
        <f>+C62+C85</f>
        <v>0</v>
      </c>
      <c r="D86" s="201">
        <f>+D62+D85</f>
        <v>0</v>
      </c>
      <c r="E86" s="762">
        <f>+E62+E85</f>
        <v>0</v>
      </c>
      <c r="F86" s="768"/>
    </row>
    <row r="87" spans="1:6" s="198" customFormat="1" ht="19.5" thickBot="1">
      <c r="A87" s="266"/>
      <c r="B87" s="224"/>
      <c r="C87" s="225"/>
      <c r="D87" s="225"/>
      <c r="E87" s="120"/>
      <c r="F87" s="22"/>
    </row>
    <row r="88" spans="1:6" s="189" customFormat="1" ht="18" customHeight="1" thickBot="1">
      <c r="A88" s="332" t="s">
        <v>43</v>
      </c>
      <c r="B88" s="227"/>
      <c r="C88" s="333"/>
      <c r="D88" s="333"/>
      <c r="E88" s="148"/>
      <c r="F88" s="17"/>
    </row>
    <row r="89" spans="1:6" s="189" customFormat="1" ht="18" customHeight="1" thickBot="1">
      <c r="A89" s="210" t="s">
        <v>10</v>
      </c>
      <c r="B89" s="230" t="s">
        <v>387</v>
      </c>
      <c r="C89" s="334">
        <f>SUM(C90:C94)</f>
        <v>0</v>
      </c>
      <c r="D89" s="334">
        <f>SUM(D90:D94)</f>
        <v>0</v>
      </c>
      <c r="E89" s="149">
        <f>SUM(E90:E94)</f>
        <v>0</v>
      </c>
      <c r="F89" s="23"/>
    </row>
    <row r="90" spans="1:6" s="189" customFormat="1" ht="18" customHeight="1">
      <c r="A90" s="202" t="s">
        <v>73</v>
      </c>
      <c r="B90" s="233" t="s">
        <v>38</v>
      </c>
      <c r="C90" s="204"/>
      <c r="D90" s="204"/>
      <c r="E90" s="103"/>
      <c r="F90" s="17"/>
    </row>
    <row r="91" spans="1:6" s="198" customFormat="1" ht="18" customHeight="1">
      <c r="A91" s="205" t="s">
        <v>74</v>
      </c>
      <c r="B91" s="234" t="s">
        <v>138</v>
      </c>
      <c r="C91" s="204"/>
      <c r="D91" s="204"/>
      <c r="E91" s="103"/>
      <c r="F91" s="22"/>
    </row>
    <row r="92" spans="1:6" s="189" customFormat="1" ht="18" customHeight="1">
      <c r="A92" s="205" t="s">
        <v>75</v>
      </c>
      <c r="B92" s="234" t="s">
        <v>105</v>
      </c>
      <c r="C92" s="204"/>
      <c r="D92" s="204"/>
      <c r="E92" s="103">
        <v>0</v>
      </c>
      <c r="F92" s="17"/>
    </row>
    <row r="93" spans="1:6" s="189" customFormat="1" ht="18" customHeight="1">
      <c r="A93" s="205" t="s">
        <v>76</v>
      </c>
      <c r="B93" s="235" t="s">
        <v>139</v>
      </c>
      <c r="C93" s="204"/>
      <c r="D93" s="204"/>
      <c r="E93" s="103"/>
      <c r="F93" s="17"/>
    </row>
    <row r="94" spans="1:6" s="189" customFormat="1" ht="18" customHeight="1">
      <c r="A94" s="205" t="s">
        <v>84</v>
      </c>
      <c r="B94" s="236" t="s">
        <v>140</v>
      </c>
      <c r="C94" s="331">
        <f>SUM(C95:C104)</f>
        <v>0</v>
      </c>
      <c r="D94" s="331">
        <f>SUM(D95:D104)</f>
        <v>0</v>
      </c>
      <c r="E94" s="111">
        <f>SUM(E95:E104)</f>
        <v>0</v>
      </c>
      <c r="F94" s="17"/>
    </row>
    <row r="95" spans="1:6" s="189" customFormat="1" ht="18" customHeight="1">
      <c r="A95" s="205" t="s">
        <v>77</v>
      </c>
      <c r="B95" s="234" t="s">
        <v>269</v>
      </c>
      <c r="C95" s="204"/>
      <c r="D95" s="204"/>
      <c r="E95" s="103">
        <v>0</v>
      </c>
      <c r="F95" s="17"/>
    </row>
    <row r="96" spans="1:6" s="189" customFormat="1" ht="18" customHeight="1">
      <c r="A96" s="205" t="s">
        <v>78</v>
      </c>
      <c r="B96" s="237" t="s">
        <v>270</v>
      </c>
      <c r="C96" s="204"/>
      <c r="D96" s="204"/>
      <c r="E96" s="103">
        <v>0</v>
      </c>
      <c r="F96" s="17"/>
    </row>
    <row r="97" spans="1:6" s="189" customFormat="1" ht="18" customHeight="1">
      <c r="A97" s="205" t="s">
        <v>85</v>
      </c>
      <c r="B97" s="234" t="s">
        <v>271</v>
      </c>
      <c r="C97" s="204"/>
      <c r="D97" s="204"/>
      <c r="E97" s="103">
        <v>0</v>
      </c>
      <c r="F97" s="17"/>
    </row>
    <row r="98" spans="1:6" s="189" customFormat="1" ht="18" customHeight="1">
      <c r="A98" s="205" t="s">
        <v>86</v>
      </c>
      <c r="B98" s="234" t="s">
        <v>394</v>
      </c>
      <c r="C98" s="204"/>
      <c r="D98" s="204"/>
      <c r="E98" s="103">
        <v>0</v>
      </c>
      <c r="F98" s="17"/>
    </row>
    <row r="99" spans="1:6" s="189" customFormat="1" ht="18" customHeight="1">
      <c r="A99" s="205" t="s">
        <v>87</v>
      </c>
      <c r="B99" s="237" t="s">
        <v>273</v>
      </c>
      <c r="C99" s="204"/>
      <c r="D99" s="204"/>
      <c r="E99" s="103">
        <v>0</v>
      </c>
      <c r="F99" s="17"/>
    </row>
    <row r="100" spans="1:6" s="189" customFormat="1" ht="18" customHeight="1">
      <c r="A100" s="205" t="s">
        <v>88</v>
      </c>
      <c r="B100" s="237" t="s">
        <v>274</v>
      </c>
      <c r="C100" s="204"/>
      <c r="D100" s="204"/>
      <c r="E100" s="103">
        <v>0</v>
      </c>
      <c r="F100" s="17"/>
    </row>
    <row r="101" spans="1:6" s="189" customFormat="1" ht="18" customHeight="1">
      <c r="A101" s="205" t="s">
        <v>90</v>
      </c>
      <c r="B101" s="234" t="s">
        <v>395</v>
      </c>
      <c r="C101" s="204"/>
      <c r="D101" s="204"/>
      <c r="E101" s="103">
        <v>0</v>
      </c>
      <c r="F101" s="17"/>
    </row>
    <row r="102" spans="1:6" s="189" customFormat="1" ht="18" customHeight="1">
      <c r="A102" s="238" t="s">
        <v>141</v>
      </c>
      <c r="B102" s="239" t="s">
        <v>276</v>
      </c>
      <c r="C102" s="204"/>
      <c r="D102" s="204"/>
      <c r="E102" s="103">
        <v>0</v>
      </c>
      <c r="F102" s="17"/>
    </row>
    <row r="103" spans="1:6" s="189" customFormat="1" ht="18" customHeight="1">
      <c r="A103" s="205" t="s">
        <v>267</v>
      </c>
      <c r="B103" s="239" t="s">
        <v>277</v>
      </c>
      <c r="C103" s="204"/>
      <c r="D103" s="204"/>
      <c r="E103" s="103">
        <v>0</v>
      </c>
      <c r="F103" s="17"/>
    </row>
    <row r="104" spans="1:6" s="189" customFormat="1" ht="18" customHeight="1" thickBot="1">
      <c r="A104" s="240" t="s">
        <v>268</v>
      </c>
      <c r="B104" s="241" t="s">
        <v>278</v>
      </c>
      <c r="C104" s="204"/>
      <c r="D104" s="204"/>
      <c r="E104" s="103">
        <v>0</v>
      </c>
      <c r="F104" s="17"/>
    </row>
    <row r="105" spans="1:6" s="189" customFormat="1" ht="18" customHeight="1" thickBot="1">
      <c r="A105" s="210" t="s">
        <v>11</v>
      </c>
      <c r="B105" s="242" t="s">
        <v>388</v>
      </c>
      <c r="C105" s="201">
        <f>+C106+C108+C110</f>
        <v>0</v>
      </c>
      <c r="D105" s="201">
        <f>+D106+D108+D110</f>
        <v>0</v>
      </c>
      <c r="E105" s="102">
        <f>+E106+E108+E110</f>
        <v>0</v>
      </c>
      <c r="F105" s="17"/>
    </row>
    <row r="106" spans="1:6" s="189" customFormat="1" ht="18" customHeight="1">
      <c r="A106" s="202" t="s">
        <v>79</v>
      </c>
      <c r="B106" s="234" t="s">
        <v>164</v>
      </c>
      <c r="C106" s="204"/>
      <c r="D106" s="204"/>
      <c r="E106" s="103">
        <v>0</v>
      </c>
      <c r="F106" s="17"/>
    </row>
    <row r="107" spans="1:6" s="189" customFormat="1" ht="18" customHeight="1">
      <c r="A107" s="202" t="s">
        <v>80</v>
      </c>
      <c r="B107" s="239" t="s">
        <v>282</v>
      </c>
      <c r="C107" s="204"/>
      <c r="D107" s="204"/>
      <c r="E107" s="103">
        <v>0</v>
      </c>
      <c r="F107" s="17"/>
    </row>
    <row r="108" spans="1:6" s="189" customFormat="1" ht="18" customHeight="1">
      <c r="A108" s="202" t="s">
        <v>81</v>
      </c>
      <c r="B108" s="239" t="s">
        <v>142</v>
      </c>
      <c r="C108" s="204"/>
      <c r="D108" s="204"/>
      <c r="E108" s="103">
        <v>0</v>
      </c>
      <c r="F108" s="17"/>
    </row>
    <row r="109" spans="1:6" s="189" customFormat="1" ht="18" customHeight="1">
      <c r="A109" s="202" t="s">
        <v>82</v>
      </c>
      <c r="B109" s="239" t="s">
        <v>283</v>
      </c>
      <c r="C109" s="204"/>
      <c r="D109" s="204"/>
      <c r="E109" s="103">
        <v>0</v>
      </c>
      <c r="F109" s="17"/>
    </row>
    <row r="110" spans="1:6" s="189" customFormat="1" ht="18" customHeight="1">
      <c r="A110" s="202" t="s">
        <v>83</v>
      </c>
      <c r="B110" s="243" t="s">
        <v>166</v>
      </c>
      <c r="C110" s="335">
        <f>SUM(C111:C118)</f>
        <v>0</v>
      </c>
      <c r="D110" s="335">
        <f>SUM(D111:D118)</f>
        <v>0</v>
      </c>
      <c r="E110" s="129">
        <f>SUM(E111:E118)</f>
        <v>0</v>
      </c>
      <c r="F110" s="17"/>
    </row>
    <row r="111" spans="1:6" s="189" customFormat="1" ht="25.5">
      <c r="A111" s="202" t="s">
        <v>89</v>
      </c>
      <c r="B111" s="244" t="s">
        <v>338</v>
      </c>
      <c r="C111" s="204"/>
      <c r="D111" s="204"/>
      <c r="E111" s="103">
        <v>0</v>
      </c>
      <c r="F111" s="17"/>
    </row>
    <row r="112" spans="1:6" s="189" customFormat="1" ht="25.5">
      <c r="A112" s="202" t="s">
        <v>91</v>
      </c>
      <c r="B112" s="245" t="s">
        <v>288</v>
      </c>
      <c r="C112" s="204"/>
      <c r="D112" s="204"/>
      <c r="E112" s="103"/>
      <c r="F112" s="17"/>
    </row>
    <row r="113" spans="1:6" s="189" customFormat="1" ht="25.5">
      <c r="A113" s="202" t="s">
        <v>143</v>
      </c>
      <c r="B113" s="234" t="s">
        <v>272</v>
      </c>
      <c r="C113" s="204"/>
      <c r="D113" s="204"/>
      <c r="E113" s="103"/>
      <c r="F113" s="17"/>
    </row>
    <row r="114" spans="1:6" s="189" customFormat="1" ht="25.5">
      <c r="A114" s="202" t="s">
        <v>144</v>
      </c>
      <c r="B114" s="234" t="s">
        <v>287</v>
      </c>
      <c r="C114" s="204"/>
      <c r="D114" s="204"/>
      <c r="E114" s="103"/>
      <c r="F114" s="17"/>
    </row>
    <row r="115" spans="1:6" s="189" customFormat="1" ht="25.5">
      <c r="A115" s="202" t="s">
        <v>145</v>
      </c>
      <c r="B115" s="234" t="s">
        <v>286</v>
      </c>
      <c r="C115" s="204"/>
      <c r="D115" s="204"/>
      <c r="E115" s="103"/>
      <c r="F115" s="17"/>
    </row>
    <row r="116" spans="1:6" s="189" customFormat="1" ht="25.5">
      <c r="A116" s="202" t="s">
        <v>279</v>
      </c>
      <c r="B116" s="234" t="s">
        <v>275</v>
      </c>
      <c r="C116" s="204"/>
      <c r="D116" s="204"/>
      <c r="E116" s="103"/>
      <c r="F116" s="17"/>
    </row>
    <row r="117" spans="1:6" s="189" customFormat="1" ht="18.75">
      <c r="A117" s="202" t="s">
        <v>280</v>
      </c>
      <c r="B117" s="234" t="s">
        <v>285</v>
      </c>
      <c r="C117" s="204"/>
      <c r="D117" s="204"/>
      <c r="E117" s="103"/>
      <c r="F117" s="17"/>
    </row>
    <row r="118" spans="1:6" s="189" customFormat="1" ht="26.25" thickBot="1">
      <c r="A118" s="238" t="s">
        <v>281</v>
      </c>
      <c r="B118" s="234" t="s">
        <v>284</v>
      </c>
      <c r="C118" s="204"/>
      <c r="D118" s="204"/>
      <c r="E118" s="103"/>
      <c r="F118" s="17"/>
    </row>
    <row r="119" spans="1:6" s="189" customFormat="1" ht="18" customHeight="1" thickBot="1">
      <c r="A119" s="210" t="s">
        <v>12</v>
      </c>
      <c r="B119" s="213" t="s">
        <v>289</v>
      </c>
      <c r="C119" s="201">
        <f>+C120+C121</f>
        <v>0</v>
      </c>
      <c r="D119" s="201">
        <f>+D120+D121</f>
        <v>0</v>
      </c>
      <c r="E119" s="102">
        <f>+E120+E121</f>
        <v>0</v>
      </c>
      <c r="F119" s="17"/>
    </row>
    <row r="120" spans="1:6" s="189" customFormat="1" ht="18" customHeight="1">
      <c r="A120" s="202" t="s">
        <v>62</v>
      </c>
      <c r="B120" s="245" t="s">
        <v>44</v>
      </c>
      <c r="C120" s="204"/>
      <c r="D120" s="204"/>
      <c r="E120" s="103"/>
      <c r="F120" s="17"/>
    </row>
    <row r="121" spans="1:6" s="189" customFormat="1" ht="18" customHeight="1" thickBot="1">
      <c r="A121" s="208" t="s">
        <v>63</v>
      </c>
      <c r="B121" s="239" t="s">
        <v>45</v>
      </c>
      <c r="C121" s="204"/>
      <c r="D121" s="204"/>
      <c r="E121" s="103"/>
      <c r="F121" s="17"/>
    </row>
    <row r="122" spans="1:6" s="189" customFormat="1" ht="18" customHeight="1" thickBot="1">
      <c r="A122" s="210" t="s">
        <v>13</v>
      </c>
      <c r="B122" s="213" t="s">
        <v>290</v>
      </c>
      <c r="C122" s="201">
        <f>+C89+C105+C119</f>
        <v>0</v>
      </c>
      <c r="D122" s="201">
        <f>+D89+D105+D119</f>
        <v>0</v>
      </c>
      <c r="E122" s="102">
        <f>+E89+E105+E119</f>
        <v>0</v>
      </c>
      <c r="F122" s="17"/>
    </row>
    <row r="123" spans="1:6" s="189" customFormat="1" ht="18" customHeight="1" thickBot="1">
      <c r="A123" s="210" t="s">
        <v>14</v>
      </c>
      <c r="B123" s="213" t="s">
        <v>396</v>
      </c>
      <c r="C123" s="201">
        <f>+C124+C125+C126</f>
        <v>0</v>
      </c>
      <c r="D123" s="201">
        <f>+D124+D125+D126</f>
        <v>0</v>
      </c>
      <c r="E123" s="102">
        <f>+E124+E125+E126</f>
        <v>0</v>
      </c>
      <c r="F123" s="17"/>
    </row>
    <row r="124" spans="1:6" s="189" customFormat="1" ht="18" customHeight="1">
      <c r="A124" s="202" t="s">
        <v>66</v>
      </c>
      <c r="B124" s="245" t="s">
        <v>291</v>
      </c>
      <c r="C124" s="204"/>
      <c r="D124" s="204"/>
      <c r="E124" s="103"/>
      <c r="F124" s="17"/>
    </row>
    <row r="125" spans="1:6" s="189" customFormat="1" ht="18" customHeight="1">
      <c r="A125" s="202" t="s">
        <v>67</v>
      </c>
      <c r="B125" s="245" t="s">
        <v>397</v>
      </c>
      <c r="C125" s="204"/>
      <c r="D125" s="204"/>
      <c r="E125" s="103"/>
      <c r="F125" s="17"/>
    </row>
    <row r="126" spans="1:6" s="189" customFormat="1" ht="18" customHeight="1" thickBot="1">
      <c r="A126" s="238" t="s">
        <v>68</v>
      </c>
      <c r="B126" s="246" t="s">
        <v>292</v>
      </c>
      <c r="C126" s="204"/>
      <c r="D126" s="204"/>
      <c r="E126" s="103"/>
      <c r="F126" s="17"/>
    </row>
    <row r="127" spans="1:6" s="189" customFormat="1" ht="18" customHeight="1" thickBot="1">
      <c r="A127" s="210" t="s">
        <v>15</v>
      </c>
      <c r="B127" s="213" t="s">
        <v>327</v>
      </c>
      <c r="C127" s="201">
        <f>+C128+C129+C130+C131</f>
        <v>0</v>
      </c>
      <c r="D127" s="201">
        <f>+D128+D129+D130+D131</f>
        <v>0</v>
      </c>
      <c r="E127" s="102">
        <f>+E128+E129+E130+E131</f>
        <v>0</v>
      </c>
      <c r="F127" s="17"/>
    </row>
    <row r="128" spans="1:6" s="189" customFormat="1" ht="18" customHeight="1">
      <c r="A128" s="202" t="s">
        <v>69</v>
      </c>
      <c r="B128" s="245" t="s">
        <v>293</v>
      </c>
      <c r="C128" s="204"/>
      <c r="D128" s="204"/>
      <c r="E128" s="103"/>
      <c r="F128" s="17"/>
    </row>
    <row r="129" spans="1:6" s="189" customFormat="1" ht="18" customHeight="1">
      <c r="A129" s="202" t="s">
        <v>70</v>
      </c>
      <c r="B129" s="245" t="s">
        <v>294</v>
      </c>
      <c r="C129" s="204"/>
      <c r="D129" s="204"/>
      <c r="E129" s="103"/>
      <c r="F129" s="17"/>
    </row>
    <row r="130" spans="1:6" s="189" customFormat="1" ht="18" customHeight="1">
      <c r="A130" s="202" t="s">
        <v>210</v>
      </c>
      <c r="B130" s="245" t="s">
        <v>295</v>
      </c>
      <c r="C130" s="204"/>
      <c r="D130" s="204"/>
      <c r="E130" s="103"/>
      <c r="F130" s="17"/>
    </row>
    <row r="131" spans="1:6" s="189" customFormat="1" ht="18" customHeight="1" thickBot="1">
      <c r="A131" s="238" t="s">
        <v>211</v>
      </c>
      <c r="B131" s="246" t="s">
        <v>296</v>
      </c>
      <c r="C131" s="204"/>
      <c r="D131" s="204"/>
      <c r="E131" s="103"/>
      <c r="F131" s="17"/>
    </row>
    <row r="132" spans="1:6" s="189" customFormat="1" ht="18" customHeight="1" thickBot="1">
      <c r="A132" s="210" t="s">
        <v>16</v>
      </c>
      <c r="B132" s="213" t="s">
        <v>297</v>
      </c>
      <c r="C132" s="201">
        <f>SUM(C133:C136)</f>
        <v>0</v>
      </c>
      <c r="D132" s="201">
        <f>SUM(D133:D136)</f>
        <v>0</v>
      </c>
      <c r="E132" s="102">
        <f>SUM(E133:E136)</f>
        <v>0</v>
      </c>
      <c r="F132" s="17"/>
    </row>
    <row r="133" spans="1:6" s="189" customFormat="1" ht="18" customHeight="1">
      <c r="A133" s="202" t="s">
        <v>71</v>
      </c>
      <c r="B133" s="245" t="s">
        <v>298</v>
      </c>
      <c r="C133" s="204"/>
      <c r="D133" s="204"/>
      <c r="E133" s="103"/>
      <c r="F133" s="17"/>
    </row>
    <row r="134" spans="1:6" s="189" customFormat="1" ht="18" customHeight="1">
      <c r="A134" s="202" t="s">
        <v>72</v>
      </c>
      <c r="B134" s="245" t="s">
        <v>307</v>
      </c>
      <c r="C134" s="204"/>
      <c r="D134" s="204"/>
      <c r="E134" s="103"/>
      <c r="F134" s="17"/>
    </row>
    <row r="135" spans="1:6" s="189" customFormat="1" ht="18" customHeight="1">
      <c r="A135" s="202" t="s">
        <v>220</v>
      </c>
      <c r="B135" s="245" t="s">
        <v>299</v>
      </c>
      <c r="C135" s="204"/>
      <c r="D135" s="204"/>
      <c r="E135" s="103"/>
      <c r="F135" s="17"/>
    </row>
    <row r="136" spans="1:6" s="189" customFormat="1" ht="18" customHeight="1" thickBot="1">
      <c r="A136" s="238" t="s">
        <v>221</v>
      </c>
      <c r="B136" s="246" t="s">
        <v>349</v>
      </c>
      <c r="C136" s="204"/>
      <c r="D136" s="204"/>
      <c r="E136" s="103"/>
      <c r="F136" s="17"/>
    </row>
    <row r="137" spans="1:6" s="189" customFormat="1" ht="18" customHeight="1" thickBot="1">
      <c r="A137" s="210" t="s">
        <v>17</v>
      </c>
      <c r="B137" s="213" t="s">
        <v>300</v>
      </c>
      <c r="C137" s="270">
        <f>SUM(C138:C141)</f>
        <v>0</v>
      </c>
      <c r="D137" s="270">
        <f>SUM(D138:D141)</f>
        <v>0</v>
      </c>
      <c r="E137" s="130"/>
      <c r="F137" s="17"/>
    </row>
    <row r="138" spans="1:6" s="189" customFormat="1" ht="18" customHeight="1">
      <c r="A138" s="202" t="s">
        <v>136</v>
      </c>
      <c r="B138" s="245" t="s">
        <v>301</v>
      </c>
      <c r="C138" s="204"/>
      <c r="D138" s="204"/>
      <c r="E138" s="103"/>
      <c r="F138" s="17"/>
    </row>
    <row r="139" spans="1:6" s="189" customFormat="1" ht="18" customHeight="1">
      <c r="A139" s="202" t="s">
        <v>137</v>
      </c>
      <c r="B139" s="245" t="s">
        <v>302</v>
      </c>
      <c r="C139" s="204"/>
      <c r="D139" s="204"/>
      <c r="E139" s="103"/>
      <c r="F139" s="17"/>
    </row>
    <row r="140" spans="1:6" s="189" customFormat="1" ht="18" customHeight="1">
      <c r="A140" s="202" t="s">
        <v>165</v>
      </c>
      <c r="B140" s="245" t="s">
        <v>303</v>
      </c>
      <c r="C140" s="204"/>
      <c r="D140" s="204"/>
      <c r="E140" s="103"/>
      <c r="F140" s="17"/>
    </row>
    <row r="141" spans="1:6" s="189" customFormat="1" ht="18" customHeight="1" thickBot="1">
      <c r="A141" s="202" t="s">
        <v>223</v>
      </c>
      <c r="B141" s="245" t="s">
        <v>304</v>
      </c>
      <c r="C141" s="204"/>
      <c r="D141" s="204"/>
      <c r="E141" s="103"/>
      <c r="F141" s="17"/>
    </row>
    <row r="142" spans="1:6" s="189" customFormat="1" ht="18" customHeight="1" thickBot="1">
      <c r="A142" s="210" t="s">
        <v>18</v>
      </c>
      <c r="B142" s="213" t="s">
        <v>305</v>
      </c>
      <c r="C142" s="250">
        <f>+C123+C127+C132+C137</f>
        <v>0</v>
      </c>
      <c r="D142" s="250">
        <f>+D123+D127+D132+D137</f>
        <v>0</v>
      </c>
      <c r="E142" s="131">
        <f>+E123+E127+E132+E137</f>
        <v>0</v>
      </c>
      <c r="F142" s="17"/>
    </row>
    <row r="143" spans="1:6" s="189" customFormat="1" ht="18" customHeight="1" thickBot="1">
      <c r="A143" s="251" t="s">
        <v>19</v>
      </c>
      <c r="B143" s="252" t="s">
        <v>306</v>
      </c>
      <c r="C143" s="250">
        <f>+C122+C142</f>
        <v>0</v>
      </c>
      <c r="D143" s="250">
        <f>+D122+D142</f>
        <v>0</v>
      </c>
      <c r="E143" s="131">
        <f>+E122+E142</f>
        <v>0</v>
      </c>
      <c r="F143" s="17"/>
    </row>
    <row r="144" spans="1:6" s="189" customFormat="1" ht="18" customHeight="1" thickBot="1">
      <c r="A144" s="267"/>
      <c r="B144" s="254"/>
      <c r="C144" s="255"/>
      <c r="D144" s="255"/>
      <c r="E144" s="121"/>
      <c r="F144" s="17"/>
    </row>
    <row r="145" spans="1:6" s="189" customFormat="1" ht="18" customHeight="1" thickBot="1">
      <c r="A145" s="256" t="s">
        <v>367</v>
      </c>
      <c r="B145" s="268"/>
      <c r="C145" s="269"/>
      <c r="D145" s="269"/>
      <c r="E145" s="137"/>
      <c r="F145" s="24"/>
    </row>
    <row r="146" spans="1:6" s="198" customFormat="1" ht="18" customHeight="1" thickBot="1">
      <c r="A146" s="256" t="s">
        <v>157</v>
      </c>
      <c r="B146" s="268"/>
      <c r="C146" s="269"/>
      <c r="D146" s="269"/>
      <c r="E146" s="137"/>
      <c r="F146" s="22"/>
    </row>
    <row r="147" spans="3:6" s="189" customFormat="1" ht="18" customHeight="1">
      <c r="C147" s="260"/>
      <c r="D147" s="260"/>
      <c r="E147" s="25"/>
      <c r="F147" s="17"/>
    </row>
  </sheetData>
  <sheetProtection/>
  <mergeCells count="3">
    <mergeCell ref="A3:C3"/>
    <mergeCell ref="A4:B4"/>
    <mergeCell ref="A1:F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&amp;R&amp;"Times New Roman CE,Félkövér dőlt"&amp;11 9.2.2. melléklet  a 4/2020. (VII.10.)  önkormányzati rendelethez</oddHeader>
  </headerFooter>
  <rowBreaks count="1" manualBreakCount="1">
    <brk id="87" max="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Layout" workbookViewId="0" topLeftCell="A1">
      <selection activeCell="J17" sqref="J17"/>
    </sheetView>
  </sheetViews>
  <sheetFormatPr defaultColWidth="9.00390625" defaultRowHeight="12.75"/>
  <cols>
    <col min="1" max="1" width="7.625" style="11" customWidth="1"/>
    <col min="2" max="2" width="49.00390625" style="11" customWidth="1"/>
    <col min="3" max="3" width="21.625" style="12" customWidth="1"/>
    <col min="4" max="4" width="21.625" style="262" customWidth="1"/>
    <col min="5" max="5" width="19.625" style="12" customWidth="1"/>
    <col min="6" max="6" width="11.875" style="13" customWidth="1"/>
    <col min="7" max="16384" width="9.375" style="13" customWidth="1"/>
  </cols>
  <sheetData>
    <row r="1" spans="1:5" s="17" customFormat="1" ht="36.75" customHeight="1">
      <c r="A1" s="1013" t="s">
        <v>403</v>
      </c>
      <c r="B1" s="1017"/>
      <c r="C1" s="1017"/>
      <c r="D1" s="1017"/>
      <c r="E1" s="1017"/>
    </row>
    <row r="2" spans="1:4" s="17" customFormat="1" ht="18" customHeight="1">
      <c r="A2" s="146"/>
      <c r="B2" s="1011" t="s">
        <v>383</v>
      </c>
      <c r="C2" s="1011"/>
      <c r="D2" s="362"/>
    </row>
    <row r="3" spans="1:3" s="17" customFormat="1" ht="18" customHeight="1">
      <c r="A3" s="874" t="s">
        <v>7</v>
      </c>
      <c r="B3" s="874"/>
      <c r="C3" s="874"/>
    </row>
    <row r="4" spans="1:5" s="17" customFormat="1" ht="18" customHeight="1" thickBot="1">
      <c r="A4" s="1016">
        <v>43830</v>
      </c>
      <c r="B4" s="1016"/>
      <c r="C4" s="18"/>
      <c r="D4" s="191"/>
      <c r="E4" s="18" t="s">
        <v>369</v>
      </c>
    </row>
    <row r="5" spans="1:6" s="17" customFormat="1" ht="32.25" thickBot="1">
      <c r="A5" s="184" t="s">
        <v>54</v>
      </c>
      <c r="B5" s="185" t="s">
        <v>9</v>
      </c>
      <c r="C5" s="186" t="s">
        <v>344</v>
      </c>
      <c r="D5" s="265" t="s">
        <v>419</v>
      </c>
      <c r="E5" s="760" t="s">
        <v>837</v>
      </c>
      <c r="F5" s="767" t="s">
        <v>838</v>
      </c>
    </row>
    <row r="6" spans="1:6" s="22" customFormat="1" ht="18" customHeight="1" thickBot="1">
      <c r="A6" s="20">
        <v>1</v>
      </c>
      <c r="B6" s="170">
        <v>2</v>
      </c>
      <c r="C6" s="21">
        <v>3</v>
      </c>
      <c r="D6" s="197">
        <v>4</v>
      </c>
      <c r="E6" s="761">
        <v>5</v>
      </c>
      <c r="F6" s="768">
        <v>6</v>
      </c>
    </row>
    <row r="7" spans="1:6" s="22" customFormat="1" ht="18" customHeight="1" thickBot="1">
      <c r="A7" s="101" t="s">
        <v>10</v>
      </c>
      <c r="B7" s="150" t="s">
        <v>185</v>
      </c>
      <c r="C7" s="102">
        <f>SUM(C8:C11)</f>
        <v>0</v>
      </c>
      <c r="D7" s="201">
        <f>SUM(D8:D11)</f>
        <v>0</v>
      </c>
      <c r="E7" s="762">
        <f>SUM(E8:E11)</f>
        <v>0</v>
      </c>
      <c r="F7" s="768"/>
    </row>
    <row r="8" spans="1:6" s="22" customFormat="1" ht="27">
      <c r="A8" s="108" t="s">
        <v>73</v>
      </c>
      <c r="B8" s="145" t="s">
        <v>350</v>
      </c>
      <c r="C8" s="103"/>
      <c r="D8" s="204"/>
      <c r="E8" s="763"/>
      <c r="F8" s="768"/>
    </row>
    <row r="9" spans="1:6" s="22" customFormat="1" ht="27">
      <c r="A9" s="109" t="s">
        <v>74</v>
      </c>
      <c r="B9" s="138" t="s">
        <v>351</v>
      </c>
      <c r="C9" s="103"/>
      <c r="D9" s="204"/>
      <c r="E9" s="763"/>
      <c r="F9" s="768"/>
    </row>
    <row r="10" spans="1:6" s="22" customFormat="1" ht="27">
      <c r="A10" s="109" t="s">
        <v>75</v>
      </c>
      <c r="B10" s="138" t="s">
        <v>352</v>
      </c>
      <c r="C10" s="103"/>
      <c r="D10" s="204"/>
      <c r="E10" s="763"/>
      <c r="F10" s="768"/>
    </row>
    <row r="11" spans="1:6" s="22" customFormat="1" ht="27">
      <c r="A11" s="109" t="s">
        <v>346</v>
      </c>
      <c r="B11" s="138" t="s">
        <v>353</v>
      </c>
      <c r="C11" s="103"/>
      <c r="D11" s="204"/>
      <c r="E11" s="763"/>
      <c r="F11" s="768"/>
    </row>
    <row r="12" spans="1:6" s="22" customFormat="1" ht="25.5">
      <c r="A12" s="109" t="s">
        <v>84</v>
      </c>
      <c r="B12" s="151" t="s">
        <v>355</v>
      </c>
      <c r="C12" s="105"/>
      <c r="D12" s="207"/>
      <c r="E12" s="764"/>
      <c r="F12" s="768"/>
    </row>
    <row r="13" spans="1:6" s="22" customFormat="1" ht="19.5" thickBot="1">
      <c r="A13" s="110" t="s">
        <v>347</v>
      </c>
      <c r="B13" s="138" t="s">
        <v>354</v>
      </c>
      <c r="C13" s="106"/>
      <c r="D13" s="209"/>
      <c r="E13" s="765"/>
      <c r="F13" s="768"/>
    </row>
    <row r="14" spans="1:6" s="22" customFormat="1" ht="18" customHeight="1" thickBot="1">
      <c r="A14" s="107" t="s">
        <v>11</v>
      </c>
      <c r="B14" s="152" t="s">
        <v>391</v>
      </c>
      <c r="C14" s="102">
        <f>+C15+C16+C17+C18+C19</f>
        <v>0</v>
      </c>
      <c r="D14" s="201">
        <f>+D15+D16+D17+D18+D19</f>
        <v>0</v>
      </c>
      <c r="E14" s="762">
        <f>+E15+E16+E17+E18+E19</f>
        <v>0</v>
      </c>
      <c r="F14" s="768"/>
    </row>
    <row r="15" spans="1:6" s="22" customFormat="1" ht="18" customHeight="1">
      <c r="A15" s="108" t="s">
        <v>79</v>
      </c>
      <c r="B15" s="145" t="s">
        <v>186</v>
      </c>
      <c r="C15" s="103"/>
      <c r="D15" s="204"/>
      <c r="E15" s="763"/>
      <c r="F15" s="768"/>
    </row>
    <row r="16" spans="1:6" s="22" customFormat="1" ht="27">
      <c r="A16" s="109" t="s">
        <v>80</v>
      </c>
      <c r="B16" s="138" t="s">
        <v>187</v>
      </c>
      <c r="C16" s="103"/>
      <c r="D16" s="204"/>
      <c r="E16" s="763"/>
      <c r="F16" s="768"/>
    </row>
    <row r="17" spans="1:6" s="22" customFormat="1" ht="27">
      <c r="A17" s="109" t="s">
        <v>81</v>
      </c>
      <c r="B17" s="138" t="s">
        <v>334</v>
      </c>
      <c r="C17" s="103"/>
      <c r="D17" s="204"/>
      <c r="E17" s="763"/>
      <c r="F17" s="768"/>
    </row>
    <row r="18" spans="1:6" s="22" customFormat="1" ht="27">
      <c r="A18" s="109" t="s">
        <v>82</v>
      </c>
      <c r="B18" s="138" t="s">
        <v>335</v>
      </c>
      <c r="C18" s="103"/>
      <c r="D18" s="204"/>
      <c r="E18" s="763"/>
      <c r="F18" s="768"/>
    </row>
    <row r="19" spans="1:6" s="22" customFormat="1" ht="25.5">
      <c r="A19" s="109" t="s">
        <v>83</v>
      </c>
      <c r="B19" s="100" t="s">
        <v>356</v>
      </c>
      <c r="C19" s="103"/>
      <c r="D19" s="204"/>
      <c r="E19" s="763"/>
      <c r="F19" s="768"/>
    </row>
    <row r="20" spans="1:6" s="22" customFormat="1" ht="19.5" thickBot="1">
      <c r="A20" s="110" t="s">
        <v>89</v>
      </c>
      <c r="B20" s="153" t="s">
        <v>188</v>
      </c>
      <c r="C20" s="103"/>
      <c r="D20" s="331"/>
      <c r="E20" s="763"/>
      <c r="F20" s="768"/>
    </row>
    <row r="21" spans="1:6" s="22" customFormat="1" ht="18" customHeight="1" thickBot="1">
      <c r="A21" s="107" t="s">
        <v>12</v>
      </c>
      <c r="B21" s="154" t="s">
        <v>392</v>
      </c>
      <c r="C21" s="102">
        <f>+C22+C23+C24+C25+C26</f>
        <v>0</v>
      </c>
      <c r="D21" s="201">
        <f>+D22+D23+D24+D25+D26</f>
        <v>0</v>
      </c>
      <c r="E21" s="762">
        <f>+E22+E23+E24+E25+E26</f>
        <v>0</v>
      </c>
      <c r="F21" s="768"/>
    </row>
    <row r="22" spans="1:6" s="22" customFormat="1" ht="27">
      <c r="A22" s="108" t="s">
        <v>62</v>
      </c>
      <c r="B22" s="145" t="s">
        <v>348</v>
      </c>
      <c r="C22" s="103"/>
      <c r="D22" s="204"/>
      <c r="E22" s="763"/>
      <c r="F22" s="768"/>
    </row>
    <row r="23" spans="1:6" s="22" customFormat="1" ht="27">
      <c r="A23" s="109" t="s">
        <v>63</v>
      </c>
      <c r="B23" s="138" t="s">
        <v>189</v>
      </c>
      <c r="C23" s="103"/>
      <c r="D23" s="204"/>
      <c r="E23" s="763"/>
      <c r="F23" s="768"/>
    </row>
    <row r="24" spans="1:6" s="22" customFormat="1" ht="27">
      <c r="A24" s="109" t="s">
        <v>64</v>
      </c>
      <c r="B24" s="138" t="s">
        <v>336</v>
      </c>
      <c r="C24" s="103"/>
      <c r="D24" s="204"/>
      <c r="E24" s="763"/>
      <c r="F24" s="768"/>
    </row>
    <row r="25" spans="1:6" s="22" customFormat="1" ht="27">
      <c r="A25" s="109" t="s">
        <v>65</v>
      </c>
      <c r="B25" s="138" t="s">
        <v>337</v>
      </c>
      <c r="C25" s="103"/>
      <c r="D25" s="204"/>
      <c r="E25" s="763"/>
      <c r="F25" s="768"/>
    </row>
    <row r="26" spans="1:6" s="22" customFormat="1" ht="27">
      <c r="A26" s="109" t="s">
        <v>126</v>
      </c>
      <c r="B26" s="138" t="s">
        <v>190</v>
      </c>
      <c r="C26" s="103"/>
      <c r="D26" s="204"/>
      <c r="E26" s="763"/>
      <c r="F26" s="768"/>
    </row>
    <row r="27" spans="1:6" s="22" customFormat="1" ht="18" customHeight="1" thickBot="1">
      <c r="A27" s="110" t="s">
        <v>127</v>
      </c>
      <c r="B27" s="153" t="s">
        <v>191</v>
      </c>
      <c r="C27" s="103"/>
      <c r="D27" s="331"/>
      <c r="E27" s="763"/>
      <c r="F27" s="768"/>
    </row>
    <row r="28" spans="1:6" s="22" customFormat="1" ht="18" customHeight="1" thickBot="1">
      <c r="A28" s="107" t="s">
        <v>128</v>
      </c>
      <c r="B28" s="154" t="s">
        <v>192</v>
      </c>
      <c r="C28" s="102">
        <f>+C29+C32+C33+C34</f>
        <v>0</v>
      </c>
      <c r="D28" s="201">
        <f>+D29+D32+D33+D34</f>
        <v>0</v>
      </c>
      <c r="E28" s="762">
        <f>+E29+E32+E33+E34</f>
        <v>0</v>
      </c>
      <c r="F28" s="768"/>
    </row>
    <row r="29" spans="1:6" s="22" customFormat="1" ht="18" customHeight="1">
      <c r="A29" s="108" t="s">
        <v>193</v>
      </c>
      <c r="B29" s="145" t="s">
        <v>199</v>
      </c>
      <c r="C29" s="103">
        <f>SUM(C30:C31)</f>
        <v>0</v>
      </c>
      <c r="D29" s="214">
        <f>+D30+D31</f>
        <v>0</v>
      </c>
      <c r="E29" s="766">
        <f>+E30+E31</f>
        <v>0</v>
      </c>
      <c r="F29" s="768"/>
    </row>
    <row r="30" spans="1:6" s="22" customFormat="1" ht="18" customHeight="1">
      <c r="A30" s="109" t="s">
        <v>194</v>
      </c>
      <c r="B30" s="138" t="s">
        <v>358</v>
      </c>
      <c r="C30" s="103"/>
      <c r="D30" s="204"/>
      <c r="E30" s="763"/>
      <c r="F30" s="768"/>
    </row>
    <row r="31" spans="1:6" s="22" customFormat="1" ht="18" customHeight="1">
      <c r="A31" s="109" t="s">
        <v>195</v>
      </c>
      <c r="B31" s="138" t="s">
        <v>359</v>
      </c>
      <c r="C31" s="103"/>
      <c r="D31" s="204"/>
      <c r="E31" s="763"/>
      <c r="F31" s="768"/>
    </row>
    <row r="32" spans="1:6" s="22" customFormat="1" ht="18" customHeight="1">
      <c r="A32" s="109" t="s">
        <v>196</v>
      </c>
      <c r="B32" s="138" t="s">
        <v>360</v>
      </c>
      <c r="C32" s="103"/>
      <c r="D32" s="204"/>
      <c r="E32" s="763"/>
      <c r="F32" s="768"/>
    </row>
    <row r="33" spans="1:6" s="22" customFormat="1" ht="18.75">
      <c r="A33" s="109" t="s">
        <v>197</v>
      </c>
      <c r="B33" s="138" t="s">
        <v>200</v>
      </c>
      <c r="C33" s="103"/>
      <c r="D33" s="204"/>
      <c r="E33" s="763"/>
      <c r="F33" s="768"/>
    </row>
    <row r="34" spans="1:6" s="22" customFormat="1" ht="18" customHeight="1" thickBot="1">
      <c r="A34" s="110" t="s">
        <v>198</v>
      </c>
      <c r="B34" s="153" t="s">
        <v>201</v>
      </c>
      <c r="C34" s="103"/>
      <c r="D34" s="204"/>
      <c r="E34" s="763"/>
      <c r="F34" s="768"/>
    </row>
    <row r="35" spans="1:6" s="22" customFormat="1" ht="18" customHeight="1" thickBot="1">
      <c r="A35" s="107" t="s">
        <v>14</v>
      </c>
      <c r="B35" s="154" t="s">
        <v>202</v>
      </c>
      <c r="C35" s="102">
        <f>SUM(C36:C45)</f>
        <v>0</v>
      </c>
      <c r="D35" s="201">
        <f>SUM(D36:D45)</f>
        <v>0</v>
      </c>
      <c r="E35" s="762">
        <f>SUM(E36:E45)</f>
        <v>0</v>
      </c>
      <c r="F35" s="768"/>
    </row>
    <row r="36" spans="1:6" s="22" customFormat="1" ht="18" customHeight="1">
      <c r="A36" s="108" t="s">
        <v>66</v>
      </c>
      <c r="B36" s="145" t="s">
        <v>205</v>
      </c>
      <c r="C36" s="103"/>
      <c r="D36" s="204"/>
      <c r="E36" s="763"/>
      <c r="F36" s="768"/>
    </row>
    <row r="37" spans="1:6" s="22" customFormat="1" ht="18" customHeight="1">
      <c r="A37" s="109" t="s">
        <v>67</v>
      </c>
      <c r="B37" s="138" t="s">
        <v>361</v>
      </c>
      <c r="C37" s="103"/>
      <c r="D37" s="204"/>
      <c r="E37" s="763"/>
      <c r="F37" s="768"/>
    </row>
    <row r="38" spans="1:6" s="22" customFormat="1" ht="18" customHeight="1">
      <c r="A38" s="109" t="s">
        <v>68</v>
      </c>
      <c r="B38" s="138" t="s">
        <v>362</v>
      </c>
      <c r="C38" s="103"/>
      <c r="D38" s="204"/>
      <c r="E38" s="763"/>
      <c r="F38" s="768"/>
    </row>
    <row r="39" spans="1:6" s="22" customFormat="1" ht="18" customHeight="1">
      <c r="A39" s="109" t="s">
        <v>130</v>
      </c>
      <c r="B39" s="138" t="s">
        <v>363</v>
      </c>
      <c r="C39" s="103"/>
      <c r="D39" s="204"/>
      <c r="E39" s="763"/>
      <c r="F39" s="768"/>
    </row>
    <row r="40" spans="1:6" s="22" customFormat="1" ht="18" customHeight="1">
      <c r="A40" s="109" t="s">
        <v>131</v>
      </c>
      <c r="B40" s="138" t="s">
        <v>364</v>
      </c>
      <c r="C40" s="103"/>
      <c r="D40" s="204"/>
      <c r="E40" s="763"/>
      <c r="F40" s="768"/>
    </row>
    <row r="41" spans="1:6" s="22" customFormat="1" ht="18" customHeight="1">
      <c r="A41" s="109" t="s">
        <v>132</v>
      </c>
      <c r="B41" s="138" t="s">
        <v>365</v>
      </c>
      <c r="C41" s="103"/>
      <c r="D41" s="204"/>
      <c r="E41" s="763"/>
      <c r="F41" s="768"/>
    </row>
    <row r="42" spans="1:6" s="22" customFormat="1" ht="18" customHeight="1">
      <c r="A42" s="109" t="s">
        <v>133</v>
      </c>
      <c r="B42" s="138" t="s">
        <v>206</v>
      </c>
      <c r="C42" s="103"/>
      <c r="D42" s="204"/>
      <c r="E42" s="763"/>
      <c r="F42" s="768"/>
    </row>
    <row r="43" spans="1:6" s="22" customFormat="1" ht="18" customHeight="1">
      <c r="A43" s="109" t="s">
        <v>134</v>
      </c>
      <c r="B43" s="138" t="s">
        <v>207</v>
      </c>
      <c r="C43" s="103"/>
      <c r="D43" s="204"/>
      <c r="E43" s="763"/>
      <c r="F43" s="768"/>
    </row>
    <row r="44" spans="1:6" s="22" customFormat="1" ht="18" customHeight="1">
      <c r="A44" s="109" t="s">
        <v>203</v>
      </c>
      <c r="B44" s="138" t="s">
        <v>208</v>
      </c>
      <c r="C44" s="103"/>
      <c r="D44" s="204"/>
      <c r="E44" s="763"/>
      <c r="F44" s="768"/>
    </row>
    <row r="45" spans="1:6" s="22" customFormat="1" ht="18" customHeight="1" thickBot="1">
      <c r="A45" s="110" t="s">
        <v>204</v>
      </c>
      <c r="B45" s="153" t="s">
        <v>366</v>
      </c>
      <c r="C45" s="103"/>
      <c r="D45" s="204"/>
      <c r="E45" s="763"/>
      <c r="F45" s="768"/>
    </row>
    <row r="46" spans="1:6" s="22" customFormat="1" ht="18" customHeight="1" thickBot="1">
      <c r="A46" s="107" t="s">
        <v>15</v>
      </c>
      <c r="B46" s="154" t="s">
        <v>209</v>
      </c>
      <c r="C46" s="102">
        <f>SUM(C47:C51)</f>
        <v>0</v>
      </c>
      <c r="D46" s="201">
        <f>SUM(D47:D51)</f>
        <v>0</v>
      </c>
      <c r="E46" s="762">
        <f>SUM(E47:E51)</f>
        <v>0</v>
      </c>
      <c r="F46" s="768"/>
    </row>
    <row r="47" spans="1:6" s="22" customFormat="1" ht="18" customHeight="1">
      <c r="A47" s="108" t="s">
        <v>69</v>
      </c>
      <c r="B47" s="145" t="s">
        <v>213</v>
      </c>
      <c r="C47" s="103"/>
      <c r="D47" s="204"/>
      <c r="E47" s="763"/>
      <c r="F47" s="768"/>
    </row>
    <row r="48" spans="1:6" s="22" customFormat="1" ht="18" customHeight="1">
      <c r="A48" s="109" t="s">
        <v>70</v>
      </c>
      <c r="B48" s="138" t="s">
        <v>214</v>
      </c>
      <c r="C48" s="103"/>
      <c r="D48" s="204"/>
      <c r="E48" s="763"/>
      <c r="F48" s="768"/>
    </row>
    <row r="49" spans="1:6" s="22" customFormat="1" ht="18" customHeight="1">
      <c r="A49" s="109" t="s">
        <v>210</v>
      </c>
      <c r="B49" s="138" t="s">
        <v>215</v>
      </c>
      <c r="C49" s="103"/>
      <c r="D49" s="204"/>
      <c r="E49" s="763"/>
      <c r="F49" s="768"/>
    </row>
    <row r="50" spans="1:6" s="22" customFormat="1" ht="18" customHeight="1">
      <c r="A50" s="109" t="s">
        <v>211</v>
      </c>
      <c r="B50" s="138" t="s">
        <v>216</v>
      </c>
      <c r="C50" s="103"/>
      <c r="D50" s="204"/>
      <c r="E50" s="763"/>
      <c r="F50" s="768"/>
    </row>
    <row r="51" spans="1:6" s="22" customFormat="1" ht="18" customHeight="1" thickBot="1">
      <c r="A51" s="110" t="s">
        <v>212</v>
      </c>
      <c r="B51" s="153" t="s">
        <v>217</v>
      </c>
      <c r="C51" s="103"/>
      <c r="D51" s="204"/>
      <c r="E51" s="763"/>
      <c r="F51" s="768"/>
    </row>
    <row r="52" spans="1:6" s="22" customFormat="1" ht="26.25" thickBot="1">
      <c r="A52" s="107" t="s">
        <v>135</v>
      </c>
      <c r="B52" s="154" t="s">
        <v>357</v>
      </c>
      <c r="C52" s="102">
        <f>SUM(C53:C55)</f>
        <v>0</v>
      </c>
      <c r="D52" s="201">
        <f>SUM(D53:D55)</f>
        <v>0</v>
      </c>
      <c r="E52" s="762">
        <f>SUM(E53:E55)</f>
        <v>0</v>
      </c>
      <c r="F52" s="768"/>
    </row>
    <row r="53" spans="1:6" s="22" customFormat="1" ht="27">
      <c r="A53" s="108" t="s">
        <v>71</v>
      </c>
      <c r="B53" s="145" t="s">
        <v>340</v>
      </c>
      <c r="C53" s="103"/>
      <c r="D53" s="204"/>
      <c r="E53" s="763"/>
      <c r="F53" s="768"/>
    </row>
    <row r="54" spans="1:6" s="22" customFormat="1" ht="27">
      <c r="A54" s="109" t="s">
        <v>72</v>
      </c>
      <c r="B54" s="138" t="s">
        <v>341</v>
      </c>
      <c r="C54" s="103"/>
      <c r="D54" s="204"/>
      <c r="E54" s="763"/>
      <c r="F54" s="768"/>
    </row>
    <row r="55" spans="1:6" s="22" customFormat="1" ht="18.75">
      <c r="A55" s="109" t="s">
        <v>220</v>
      </c>
      <c r="B55" s="138" t="s">
        <v>218</v>
      </c>
      <c r="C55" s="103"/>
      <c r="D55" s="204"/>
      <c r="E55" s="763"/>
      <c r="F55" s="768"/>
    </row>
    <row r="56" spans="1:6" s="22" customFormat="1" ht="19.5" thickBot="1">
      <c r="A56" s="110" t="s">
        <v>221</v>
      </c>
      <c r="B56" s="153" t="s">
        <v>219</v>
      </c>
      <c r="C56" s="103"/>
      <c r="D56" s="331"/>
      <c r="E56" s="763"/>
      <c r="F56" s="768"/>
    </row>
    <row r="57" spans="1:6" s="22" customFormat="1" ht="18" customHeight="1" thickBot="1">
      <c r="A57" s="107" t="s">
        <v>17</v>
      </c>
      <c r="B57" s="152" t="s">
        <v>222</v>
      </c>
      <c r="C57" s="102">
        <f>SUM(C58:C60)</f>
        <v>0</v>
      </c>
      <c r="D57" s="201">
        <f>SUM(D58:D60)</f>
        <v>0</v>
      </c>
      <c r="E57" s="762">
        <f>SUM(E58:E60)</f>
        <v>0</v>
      </c>
      <c r="F57" s="768"/>
    </row>
    <row r="58" spans="1:6" s="22" customFormat="1" ht="27">
      <c r="A58" s="108" t="s">
        <v>136</v>
      </c>
      <c r="B58" s="145" t="s">
        <v>342</v>
      </c>
      <c r="C58" s="103"/>
      <c r="D58" s="204"/>
      <c r="E58" s="763"/>
      <c r="F58" s="768"/>
    </row>
    <row r="59" spans="1:6" s="22" customFormat="1" ht="27">
      <c r="A59" s="109" t="s">
        <v>137</v>
      </c>
      <c r="B59" s="138" t="s">
        <v>343</v>
      </c>
      <c r="C59" s="103"/>
      <c r="D59" s="204"/>
      <c r="E59" s="763"/>
      <c r="F59" s="768"/>
    </row>
    <row r="60" spans="1:6" s="22" customFormat="1" ht="18.75">
      <c r="A60" s="109" t="s">
        <v>165</v>
      </c>
      <c r="B60" s="138" t="s">
        <v>224</v>
      </c>
      <c r="C60" s="103"/>
      <c r="D60" s="204"/>
      <c r="E60" s="763"/>
      <c r="F60" s="768"/>
    </row>
    <row r="61" spans="1:6" s="22" customFormat="1" ht="19.5" thickBot="1">
      <c r="A61" s="110" t="s">
        <v>223</v>
      </c>
      <c r="B61" s="153" t="s">
        <v>225</v>
      </c>
      <c r="C61" s="103"/>
      <c r="D61" s="328"/>
      <c r="E61" s="763"/>
      <c r="F61" s="768"/>
    </row>
    <row r="62" spans="1:6" s="22" customFormat="1" ht="26.25" thickBot="1">
      <c r="A62" s="107" t="s">
        <v>18</v>
      </c>
      <c r="B62" s="154" t="s">
        <v>226</v>
      </c>
      <c r="C62" s="102">
        <f>+C7+C14+C21+C28+C35+C46+C52+C57</f>
        <v>0</v>
      </c>
      <c r="D62" s="201">
        <f>+D7+D14+D21+D28+D35+D46+D52+D57</f>
        <v>0</v>
      </c>
      <c r="E62" s="762">
        <f>+E7+E14+E21+E28+E35+E46+E52+E57</f>
        <v>0</v>
      </c>
      <c r="F62" s="768"/>
    </row>
    <row r="63" spans="1:6" s="22" customFormat="1" ht="18" customHeight="1" thickBot="1">
      <c r="A63" s="113" t="s">
        <v>328</v>
      </c>
      <c r="B63" s="152" t="s">
        <v>393</v>
      </c>
      <c r="C63" s="102">
        <f>SUM(C64:C66)</f>
        <v>0</v>
      </c>
      <c r="D63" s="201">
        <f>SUM(D64:D66)</f>
        <v>0</v>
      </c>
      <c r="E63" s="762">
        <f>SUM(E64:E66)</f>
        <v>0</v>
      </c>
      <c r="F63" s="768"/>
    </row>
    <row r="64" spans="1:6" s="22" customFormat="1" ht="18" customHeight="1">
      <c r="A64" s="108" t="s">
        <v>255</v>
      </c>
      <c r="B64" s="145" t="s">
        <v>227</v>
      </c>
      <c r="C64" s="103"/>
      <c r="D64" s="204"/>
      <c r="E64" s="763"/>
      <c r="F64" s="768"/>
    </row>
    <row r="65" spans="1:6" s="22" customFormat="1" ht="27">
      <c r="A65" s="109" t="s">
        <v>264</v>
      </c>
      <c r="B65" s="138" t="s">
        <v>228</v>
      </c>
      <c r="C65" s="103"/>
      <c r="D65" s="204"/>
      <c r="E65" s="763"/>
      <c r="F65" s="768"/>
    </row>
    <row r="66" spans="1:6" s="22" customFormat="1" ht="19.5" thickBot="1">
      <c r="A66" s="110" t="s">
        <v>265</v>
      </c>
      <c r="B66" s="155" t="s">
        <v>229</v>
      </c>
      <c r="C66" s="103"/>
      <c r="D66" s="204"/>
      <c r="E66" s="763"/>
      <c r="F66" s="768"/>
    </row>
    <row r="67" spans="1:6" s="22" customFormat="1" ht="18" customHeight="1" thickBot="1">
      <c r="A67" s="113" t="s">
        <v>230</v>
      </c>
      <c r="B67" s="152" t="s">
        <v>231</v>
      </c>
      <c r="C67" s="102">
        <f>SUM(C68:C71)</f>
        <v>0</v>
      </c>
      <c r="D67" s="201">
        <f>SUM(D68:D71)</f>
        <v>0</v>
      </c>
      <c r="E67" s="762">
        <f>SUM(E68:E71)</f>
        <v>0</v>
      </c>
      <c r="F67" s="768"/>
    </row>
    <row r="68" spans="1:6" s="22" customFormat="1" ht="27">
      <c r="A68" s="108" t="s">
        <v>111</v>
      </c>
      <c r="B68" s="145" t="s">
        <v>232</v>
      </c>
      <c r="C68" s="103"/>
      <c r="D68" s="204"/>
      <c r="E68" s="763"/>
      <c r="F68" s="768"/>
    </row>
    <row r="69" spans="1:6" s="22" customFormat="1" ht="27">
      <c r="A69" s="109" t="s">
        <v>112</v>
      </c>
      <c r="B69" s="138" t="s">
        <v>233</v>
      </c>
      <c r="C69" s="103"/>
      <c r="D69" s="204"/>
      <c r="E69" s="763"/>
      <c r="F69" s="768"/>
    </row>
    <row r="70" spans="1:6" s="22" customFormat="1" ht="27">
      <c r="A70" s="109" t="s">
        <v>256</v>
      </c>
      <c r="B70" s="138" t="s">
        <v>234</v>
      </c>
      <c r="C70" s="103"/>
      <c r="D70" s="204"/>
      <c r="E70" s="763"/>
      <c r="F70" s="768"/>
    </row>
    <row r="71" spans="1:6" s="22" customFormat="1" ht="27.75" thickBot="1">
      <c r="A71" s="110" t="s">
        <v>257</v>
      </c>
      <c r="B71" s="153" t="s">
        <v>235</v>
      </c>
      <c r="C71" s="103"/>
      <c r="D71" s="204"/>
      <c r="E71" s="763"/>
      <c r="F71" s="768"/>
    </row>
    <row r="72" spans="1:6" s="22" customFormat="1" ht="18" customHeight="1" thickBot="1">
      <c r="A72" s="113" t="s">
        <v>236</v>
      </c>
      <c r="B72" s="152" t="s">
        <v>237</v>
      </c>
      <c r="C72" s="102">
        <f>SUM(C73:C74)</f>
        <v>0</v>
      </c>
      <c r="D72" s="201">
        <f>SUM(D73:D74)</f>
        <v>0</v>
      </c>
      <c r="E72" s="762">
        <f>SUM(E73:E74)</f>
        <v>0</v>
      </c>
      <c r="F72" s="768"/>
    </row>
    <row r="73" spans="1:6" s="22" customFormat="1" ht="18" customHeight="1">
      <c r="A73" s="108" t="s">
        <v>258</v>
      </c>
      <c r="B73" s="145" t="s">
        <v>238</v>
      </c>
      <c r="C73" s="103"/>
      <c r="D73" s="204"/>
      <c r="E73" s="763">
        <v>0</v>
      </c>
      <c r="F73" s="768"/>
    </row>
    <row r="74" spans="1:6" s="22" customFormat="1" ht="18" customHeight="1" thickBot="1">
      <c r="A74" s="110" t="s">
        <v>259</v>
      </c>
      <c r="B74" s="145" t="s">
        <v>398</v>
      </c>
      <c r="C74" s="103"/>
      <c r="D74" s="204"/>
      <c r="E74" s="763"/>
      <c r="F74" s="768"/>
    </row>
    <row r="75" spans="1:6" s="22" customFormat="1" ht="18" customHeight="1" thickBot="1">
      <c r="A75" s="113" t="s">
        <v>239</v>
      </c>
      <c r="B75" s="152" t="s">
        <v>240</v>
      </c>
      <c r="C75" s="102">
        <f>SUM(C76:C78)</f>
        <v>0</v>
      </c>
      <c r="D75" s="201">
        <f>SUM(D76:D78)</f>
        <v>0</v>
      </c>
      <c r="E75" s="762">
        <f>SUM(E76:E78)</f>
        <v>0</v>
      </c>
      <c r="F75" s="768"/>
    </row>
    <row r="76" spans="1:6" s="22" customFormat="1" ht="18" customHeight="1">
      <c r="A76" s="108" t="s">
        <v>260</v>
      </c>
      <c r="B76" s="145" t="s">
        <v>372</v>
      </c>
      <c r="C76" s="103"/>
      <c r="D76" s="204"/>
      <c r="E76" s="763"/>
      <c r="F76" s="768"/>
    </row>
    <row r="77" spans="1:6" s="22" customFormat="1" ht="18" customHeight="1">
      <c r="A77" s="109" t="s">
        <v>261</v>
      </c>
      <c r="B77" s="138" t="s">
        <v>241</v>
      </c>
      <c r="C77" s="103"/>
      <c r="D77" s="204"/>
      <c r="E77" s="763"/>
      <c r="F77" s="768"/>
    </row>
    <row r="78" spans="1:6" s="22" customFormat="1" ht="18" customHeight="1" thickBot="1">
      <c r="A78" s="110" t="s">
        <v>262</v>
      </c>
      <c r="B78" s="153" t="s">
        <v>390</v>
      </c>
      <c r="C78" s="103"/>
      <c r="D78" s="204"/>
      <c r="E78" s="763"/>
      <c r="F78" s="768"/>
    </row>
    <row r="79" spans="1:6" s="22" customFormat="1" ht="18" customHeight="1" thickBot="1">
      <c r="A79" s="113" t="s">
        <v>243</v>
      </c>
      <c r="B79" s="152" t="s">
        <v>263</v>
      </c>
      <c r="C79" s="102">
        <f>SUM(C80:C83)</f>
        <v>0</v>
      </c>
      <c r="D79" s="201">
        <f>SUM(D80:D83)</f>
        <v>0</v>
      </c>
      <c r="E79" s="762">
        <f>SUM(E80:E83)</f>
        <v>0</v>
      </c>
      <c r="F79" s="768"/>
    </row>
    <row r="80" spans="1:6" s="22" customFormat="1" ht="18" customHeight="1">
      <c r="A80" s="114" t="s">
        <v>244</v>
      </c>
      <c r="B80" s="145" t="s">
        <v>245</v>
      </c>
      <c r="C80" s="103"/>
      <c r="D80" s="204"/>
      <c r="E80" s="763"/>
      <c r="F80" s="768"/>
    </row>
    <row r="81" spans="1:6" s="22" customFormat="1" ht="30">
      <c r="A81" s="115" t="s">
        <v>246</v>
      </c>
      <c r="B81" s="138" t="s">
        <v>247</v>
      </c>
      <c r="C81" s="103"/>
      <c r="D81" s="204"/>
      <c r="E81" s="763"/>
      <c r="F81" s="768"/>
    </row>
    <row r="82" spans="1:6" s="22" customFormat="1" ht="20.25" customHeight="1">
      <c r="A82" s="115" t="s">
        <v>248</v>
      </c>
      <c r="B82" s="138" t="s">
        <v>249</v>
      </c>
      <c r="C82" s="103"/>
      <c r="D82" s="204"/>
      <c r="E82" s="763"/>
      <c r="F82" s="768"/>
    </row>
    <row r="83" spans="1:6" s="22" customFormat="1" ht="18" customHeight="1" thickBot="1">
      <c r="A83" s="116" t="s">
        <v>250</v>
      </c>
      <c r="B83" s="153" t="s">
        <v>251</v>
      </c>
      <c r="C83" s="103"/>
      <c r="D83" s="204"/>
      <c r="E83" s="763"/>
      <c r="F83" s="768"/>
    </row>
    <row r="84" spans="1:6" s="22" customFormat="1" ht="18" customHeight="1" thickBot="1">
      <c r="A84" s="113" t="s">
        <v>252</v>
      </c>
      <c r="B84" s="152" t="s">
        <v>389</v>
      </c>
      <c r="C84" s="103"/>
      <c r="D84" s="340"/>
      <c r="E84" s="763"/>
      <c r="F84" s="768"/>
    </row>
    <row r="85" spans="1:6" s="22" customFormat="1" ht="27.75" thickBot="1">
      <c r="A85" s="113" t="s">
        <v>253</v>
      </c>
      <c r="B85" s="156" t="s">
        <v>254</v>
      </c>
      <c r="C85" s="102">
        <f>+C63+C67+C72+C75+C79+C84</f>
        <v>0</v>
      </c>
      <c r="D85" s="201">
        <f>+D63+D67+D72+D75+D79+D84</f>
        <v>0</v>
      </c>
      <c r="E85" s="762">
        <f>+E63+E67+E72+E75+E79+E84</f>
        <v>0</v>
      </c>
      <c r="F85" s="768"/>
    </row>
    <row r="86" spans="1:6" s="22" customFormat="1" ht="18" customHeight="1" thickBot="1">
      <c r="A86" s="118" t="s">
        <v>266</v>
      </c>
      <c r="B86" s="157" t="s">
        <v>332</v>
      </c>
      <c r="C86" s="102">
        <f>+C62+C85</f>
        <v>0</v>
      </c>
      <c r="D86" s="201">
        <f>+D62+D85</f>
        <v>0</v>
      </c>
      <c r="E86" s="762">
        <f>+E62+E85</f>
        <v>0</v>
      </c>
      <c r="F86" s="768"/>
    </row>
    <row r="87" spans="1:5" s="22" customFormat="1" ht="19.5" thickBot="1">
      <c r="A87" s="119"/>
      <c r="B87" s="158"/>
      <c r="C87" s="120"/>
      <c r="D87" s="225"/>
      <c r="E87" s="120"/>
    </row>
    <row r="88" spans="1:5" s="17" customFormat="1" ht="18" customHeight="1" thickBot="1">
      <c r="A88" s="147" t="s">
        <v>43</v>
      </c>
      <c r="B88" s="159"/>
      <c r="C88" s="148"/>
      <c r="D88" s="228"/>
      <c r="E88" s="148"/>
    </row>
    <row r="89" spans="1:5" s="23" customFormat="1" ht="18" customHeight="1" thickBot="1">
      <c r="A89" s="107" t="s">
        <v>10</v>
      </c>
      <c r="B89" s="160" t="s">
        <v>387</v>
      </c>
      <c r="C89" s="149">
        <f>SUM(C90:C94)</f>
        <v>0</v>
      </c>
      <c r="D89" s="231">
        <f>SUM(D90:D94)</f>
        <v>0</v>
      </c>
      <c r="E89" s="149">
        <f>SUM(E90:E94)</f>
        <v>0</v>
      </c>
    </row>
    <row r="90" spans="1:5" s="17" customFormat="1" ht="18" customHeight="1">
      <c r="A90" s="108" t="s">
        <v>73</v>
      </c>
      <c r="B90" s="161" t="s">
        <v>38</v>
      </c>
      <c r="C90" s="103"/>
      <c r="D90" s="204"/>
      <c r="E90" s="103"/>
    </row>
    <row r="91" spans="1:5" s="22" customFormat="1" ht="18" customHeight="1">
      <c r="A91" s="109" t="s">
        <v>74</v>
      </c>
      <c r="B91" s="140" t="s">
        <v>138</v>
      </c>
      <c r="C91" s="103"/>
      <c r="D91" s="204"/>
      <c r="E91" s="103"/>
    </row>
    <row r="92" spans="1:5" s="17" customFormat="1" ht="18" customHeight="1">
      <c r="A92" s="109" t="s">
        <v>75</v>
      </c>
      <c r="B92" s="140" t="s">
        <v>105</v>
      </c>
      <c r="C92" s="103"/>
      <c r="D92" s="204"/>
      <c r="E92" s="103">
        <v>0</v>
      </c>
    </row>
    <row r="93" spans="1:5" s="17" customFormat="1" ht="18" customHeight="1">
      <c r="A93" s="109" t="s">
        <v>76</v>
      </c>
      <c r="B93" s="162" t="s">
        <v>139</v>
      </c>
      <c r="C93" s="103"/>
      <c r="D93" s="204"/>
      <c r="E93" s="103"/>
    </row>
    <row r="94" spans="1:5" s="17" customFormat="1" ht="18" customHeight="1">
      <c r="A94" s="109" t="s">
        <v>84</v>
      </c>
      <c r="B94" s="163" t="s">
        <v>140</v>
      </c>
      <c r="C94" s="111">
        <f>SUM(C95:C104)</f>
        <v>0</v>
      </c>
      <c r="D94" s="331">
        <f>SUM(D95:D104)</f>
        <v>0</v>
      </c>
      <c r="E94" s="111">
        <f>SUM(E95:E104)</f>
        <v>0</v>
      </c>
    </row>
    <row r="95" spans="1:5" s="17" customFormat="1" ht="18" customHeight="1">
      <c r="A95" s="109" t="s">
        <v>77</v>
      </c>
      <c r="B95" s="140" t="s">
        <v>269</v>
      </c>
      <c r="C95" s="103"/>
      <c r="D95" s="204"/>
      <c r="E95" s="103">
        <v>0</v>
      </c>
    </row>
    <row r="96" spans="1:5" s="17" customFormat="1" ht="18" customHeight="1">
      <c r="A96" s="109" t="s">
        <v>78</v>
      </c>
      <c r="B96" s="141" t="s">
        <v>270</v>
      </c>
      <c r="C96" s="103"/>
      <c r="D96" s="204"/>
      <c r="E96" s="103">
        <v>0</v>
      </c>
    </row>
    <row r="97" spans="1:5" s="17" customFormat="1" ht="18" customHeight="1">
      <c r="A97" s="109" t="s">
        <v>85</v>
      </c>
      <c r="B97" s="140" t="s">
        <v>271</v>
      </c>
      <c r="C97" s="103"/>
      <c r="D97" s="204"/>
      <c r="E97" s="103">
        <v>0</v>
      </c>
    </row>
    <row r="98" spans="1:5" s="17" customFormat="1" ht="18" customHeight="1">
      <c r="A98" s="109" t="s">
        <v>86</v>
      </c>
      <c r="B98" s="140" t="s">
        <v>394</v>
      </c>
      <c r="C98" s="103"/>
      <c r="D98" s="204"/>
      <c r="E98" s="103">
        <v>0</v>
      </c>
    </row>
    <row r="99" spans="1:5" s="17" customFormat="1" ht="18" customHeight="1">
      <c r="A99" s="109" t="s">
        <v>87</v>
      </c>
      <c r="B99" s="141" t="s">
        <v>273</v>
      </c>
      <c r="C99" s="103"/>
      <c r="D99" s="204"/>
      <c r="E99" s="103">
        <v>0</v>
      </c>
    </row>
    <row r="100" spans="1:5" s="17" customFormat="1" ht="18" customHeight="1">
      <c r="A100" s="109" t="s">
        <v>88</v>
      </c>
      <c r="B100" s="141" t="s">
        <v>274</v>
      </c>
      <c r="C100" s="103"/>
      <c r="D100" s="204"/>
      <c r="E100" s="103">
        <v>0</v>
      </c>
    </row>
    <row r="101" spans="1:5" s="17" customFormat="1" ht="18" customHeight="1">
      <c r="A101" s="109" t="s">
        <v>90</v>
      </c>
      <c r="B101" s="140" t="s">
        <v>395</v>
      </c>
      <c r="C101" s="103"/>
      <c r="D101" s="204"/>
      <c r="E101" s="103">
        <v>0</v>
      </c>
    </row>
    <row r="102" spans="1:5" s="17" customFormat="1" ht="18" customHeight="1">
      <c r="A102" s="127" t="s">
        <v>141</v>
      </c>
      <c r="B102" s="142" t="s">
        <v>276</v>
      </c>
      <c r="C102" s="103"/>
      <c r="D102" s="204"/>
      <c r="E102" s="103">
        <v>0</v>
      </c>
    </row>
    <row r="103" spans="1:5" s="17" customFormat="1" ht="18" customHeight="1">
      <c r="A103" s="109" t="s">
        <v>267</v>
      </c>
      <c r="B103" s="142" t="s">
        <v>277</v>
      </c>
      <c r="C103" s="103"/>
      <c r="D103" s="204"/>
      <c r="E103" s="103">
        <v>0</v>
      </c>
    </row>
    <row r="104" spans="1:5" s="17" customFormat="1" ht="18" customHeight="1" thickBot="1">
      <c r="A104" s="128" t="s">
        <v>268</v>
      </c>
      <c r="B104" s="143" t="s">
        <v>278</v>
      </c>
      <c r="C104" s="103"/>
      <c r="D104" s="204"/>
      <c r="E104" s="103">
        <v>0</v>
      </c>
    </row>
    <row r="105" spans="1:5" s="17" customFormat="1" ht="18" customHeight="1" thickBot="1">
      <c r="A105" s="107" t="s">
        <v>11</v>
      </c>
      <c r="B105" s="164" t="s">
        <v>388</v>
      </c>
      <c r="C105" s="102">
        <f>+C106+C108+C110</f>
        <v>0</v>
      </c>
      <c r="D105" s="201">
        <f>+D106+D108+D110</f>
        <v>0</v>
      </c>
      <c r="E105" s="102">
        <f>+E106+E108+E110</f>
        <v>0</v>
      </c>
    </row>
    <row r="106" spans="1:5" s="17" customFormat="1" ht="18" customHeight="1">
      <c r="A106" s="108" t="s">
        <v>79</v>
      </c>
      <c r="B106" s="140" t="s">
        <v>164</v>
      </c>
      <c r="C106" s="103"/>
      <c r="D106" s="204"/>
      <c r="E106" s="103">
        <v>0</v>
      </c>
    </row>
    <row r="107" spans="1:5" s="17" customFormat="1" ht="18" customHeight="1">
      <c r="A107" s="108" t="s">
        <v>80</v>
      </c>
      <c r="B107" s="142" t="s">
        <v>282</v>
      </c>
      <c r="C107" s="103"/>
      <c r="D107" s="204"/>
      <c r="E107" s="103">
        <v>0</v>
      </c>
    </row>
    <row r="108" spans="1:5" s="17" customFormat="1" ht="18" customHeight="1">
      <c r="A108" s="108" t="s">
        <v>81</v>
      </c>
      <c r="B108" s="142" t="s">
        <v>142</v>
      </c>
      <c r="C108" s="103"/>
      <c r="D108" s="204"/>
      <c r="E108" s="103">
        <v>0</v>
      </c>
    </row>
    <row r="109" spans="1:5" s="17" customFormat="1" ht="18" customHeight="1">
      <c r="A109" s="108" t="s">
        <v>82</v>
      </c>
      <c r="B109" s="142" t="s">
        <v>283</v>
      </c>
      <c r="C109" s="103"/>
      <c r="D109" s="204"/>
      <c r="E109" s="103">
        <v>0</v>
      </c>
    </row>
    <row r="110" spans="1:5" s="17" customFormat="1" ht="18" customHeight="1">
      <c r="A110" s="108" t="s">
        <v>83</v>
      </c>
      <c r="B110" s="165" t="s">
        <v>166</v>
      </c>
      <c r="C110" s="129"/>
      <c r="D110" s="335">
        <f>SUM(D111:D118)</f>
        <v>0</v>
      </c>
      <c r="E110" s="129">
        <f>SUM(E111:E118)</f>
        <v>0</v>
      </c>
    </row>
    <row r="111" spans="1:5" s="17" customFormat="1" ht="25.5">
      <c r="A111" s="108" t="s">
        <v>89</v>
      </c>
      <c r="B111" s="166" t="s">
        <v>338</v>
      </c>
      <c r="C111" s="103"/>
      <c r="D111" s="204"/>
      <c r="E111" s="103">
        <v>0</v>
      </c>
    </row>
    <row r="112" spans="1:5" s="17" customFormat="1" ht="25.5">
      <c r="A112" s="108" t="s">
        <v>91</v>
      </c>
      <c r="B112" s="144" t="s">
        <v>288</v>
      </c>
      <c r="C112" s="103"/>
      <c r="D112" s="204"/>
      <c r="E112" s="103"/>
    </row>
    <row r="113" spans="1:5" s="17" customFormat="1" ht="25.5">
      <c r="A113" s="108" t="s">
        <v>143</v>
      </c>
      <c r="B113" s="140" t="s">
        <v>272</v>
      </c>
      <c r="C113" s="103"/>
      <c r="D113" s="204"/>
      <c r="E113" s="103"/>
    </row>
    <row r="114" spans="1:5" s="17" customFormat="1" ht="25.5">
      <c r="A114" s="108" t="s">
        <v>144</v>
      </c>
      <c r="B114" s="140" t="s">
        <v>287</v>
      </c>
      <c r="C114" s="103"/>
      <c r="D114" s="204"/>
      <c r="E114" s="103"/>
    </row>
    <row r="115" spans="1:5" s="17" customFormat="1" ht="25.5">
      <c r="A115" s="108" t="s">
        <v>145</v>
      </c>
      <c r="B115" s="140" t="s">
        <v>286</v>
      </c>
      <c r="C115" s="103"/>
      <c r="D115" s="204"/>
      <c r="E115" s="103"/>
    </row>
    <row r="116" spans="1:5" s="17" customFormat="1" ht="25.5">
      <c r="A116" s="108" t="s">
        <v>279</v>
      </c>
      <c r="B116" s="140" t="s">
        <v>275</v>
      </c>
      <c r="C116" s="103"/>
      <c r="D116" s="204"/>
      <c r="E116" s="103"/>
    </row>
    <row r="117" spans="1:5" s="17" customFormat="1" ht="18.75">
      <c r="A117" s="108" t="s">
        <v>280</v>
      </c>
      <c r="B117" s="140" t="s">
        <v>285</v>
      </c>
      <c r="C117" s="103"/>
      <c r="D117" s="204"/>
      <c r="E117" s="103"/>
    </row>
    <row r="118" spans="1:5" s="17" customFormat="1" ht="26.25" thickBot="1">
      <c r="A118" s="127" t="s">
        <v>281</v>
      </c>
      <c r="B118" s="140" t="s">
        <v>284</v>
      </c>
      <c r="C118" s="103"/>
      <c r="D118" s="204"/>
      <c r="E118" s="103"/>
    </row>
    <row r="119" spans="1:5" s="17" customFormat="1" ht="18" customHeight="1" thickBot="1">
      <c r="A119" s="107" t="s">
        <v>12</v>
      </c>
      <c r="B119" s="154" t="s">
        <v>289</v>
      </c>
      <c r="C119" s="102">
        <f>+C120+C121</f>
        <v>0</v>
      </c>
      <c r="D119" s="201">
        <f>+D120+D121</f>
        <v>0</v>
      </c>
      <c r="E119" s="102">
        <f>+E120+E121</f>
        <v>0</v>
      </c>
    </row>
    <row r="120" spans="1:5" s="17" customFormat="1" ht="18" customHeight="1">
      <c r="A120" s="108" t="s">
        <v>62</v>
      </c>
      <c r="B120" s="144" t="s">
        <v>44</v>
      </c>
      <c r="C120" s="103"/>
      <c r="D120" s="204"/>
      <c r="E120" s="103"/>
    </row>
    <row r="121" spans="1:5" s="17" customFormat="1" ht="18" customHeight="1" thickBot="1">
      <c r="A121" s="110" t="s">
        <v>63</v>
      </c>
      <c r="B121" s="142" t="s">
        <v>45</v>
      </c>
      <c r="C121" s="103"/>
      <c r="D121" s="204"/>
      <c r="E121" s="103"/>
    </row>
    <row r="122" spans="1:5" s="17" customFormat="1" ht="18" customHeight="1" thickBot="1">
      <c r="A122" s="107" t="s">
        <v>13</v>
      </c>
      <c r="B122" s="154" t="s">
        <v>290</v>
      </c>
      <c r="C122" s="102">
        <f>+C89+C105+C119</f>
        <v>0</v>
      </c>
      <c r="D122" s="201">
        <f>+D89+D105+D119</f>
        <v>0</v>
      </c>
      <c r="E122" s="102">
        <f>+E89+E105+E119</f>
        <v>0</v>
      </c>
    </row>
    <row r="123" spans="1:5" s="17" customFormat="1" ht="18" customHeight="1" thickBot="1">
      <c r="A123" s="107" t="s">
        <v>14</v>
      </c>
      <c r="B123" s="154" t="s">
        <v>396</v>
      </c>
      <c r="C123" s="102">
        <f>+C124+C125+C126</f>
        <v>0</v>
      </c>
      <c r="D123" s="201">
        <f>+D124+D125+D126</f>
        <v>0</v>
      </c>
      <c r="E123" s="102">
        <f>+E124+E125+E126</f>
        <v>0</v>
      </c>
    </row>
    <row r="124" spans="1:5" s="17" customFormat="1" ht="18" customHeight="1">
      <c r="A124" s="108" t="s">
        <v>66</v>
      </c>
      <c r="B124" s="144" t="s">
        <v>291</v>
      </c>
      <c r="C124" s="103"/>
      <c r="D124" s="204"/>
      <c r="E124" s="103"/>
    </row>
    <row r="125" spans="1:5" s="17" customFormat="1" ht="18" customHeight="1">
      <c r="A125" s="108" t="s">
        <v>67</v>
      </c>
      <c r="B125" s="144" t="s">
        <v>397</v>
      </c>
      <c r="C125" s="103"/>
      <c r="D125" s="204"/>
      <c r="E125" s="103"/>
    </row>
    <row r="126" spans="1:5" s="17" customFormat="1" ht="18" customHeight="1" thickBot="1">
      <c r="A126" s="127" t="s">
        <v>68</v>
      </c>
      <c r="B126" s="167" t="s">
        <v>292</v>
      </c>
      <c r="C126" s="103"/>
      <c r="D126" s="204"/>
      <c r="E126" s="103"/>
    </row>
    <row r="127" spans="1:5" s="17" customFormat="1" ht="18" customHeight="1" thickBot="1">
      <c r="A127" s="107" t="s">
        <v>15</v>
      </c>
      <c r="B127" s="154" t="s">
        <v>327</v>
      </c>
      <c r="C127" s="102">
        <f>+C128+C129+C130+C131</f>
        <v>0</v>
      </c>
      <c r="D127" s="201">
        <f>+D128+D129+D130+D131</f>
        <v>0</v>
      </c>
      <c r="E127" s="102">
        <f>+E128+E129+E130+E131</f>
        <v>0</v>
      </c>
    </row>
    <row r="128" spans="1:5" s="17" customFormat="1" ht="18" customHeight="1">
      <c r="A128" s="108" t="s">
        <v>69</v>
      </c>
      <c r="B128" s="144" t="s">
        <v>293</v>
      </c>
      <c r="C128" s="103"/>
      <c r="D128" s="204"/>
      <c r="E128" s="103"/>
    </row>
    <row r="129" spans="1:5" s="17" customFormat="1" ht="18" customHeight="1">
      <c r="A129" s="108" t="s">
        <v>70</v>
      </c>
      <c r="B129" s="144" t="s">
        <v>294</v>
      </c>
      <c r="C129" s="103"/>
      <c r="D129" s="204"/>
      <c r="E129" s="103"/>
    </row>
    <row r="130" spans="1:5" s="17" customFormat="1" ht="18" customHeight="1">
      <c r="A130" s="108" t="s">
        <v>210</v>
      </c>
      <c r="B130" s="144" t="s">
        <v>295</v>
      </c>
      <c r="C130" s="103"/>
      <c r="D130" s="204"/>
      <c r="E130" s="103"/>
    </row>
    <row r="131" spans="1:5" s="17" customFormat="1" ht="18" customHeight="1" thickBot="1">
      <c r="A131" s="127" t="s">
        <v>211</v>
      </c>
      <c r="B131" s="167" t="s">
        <v>296</v>
      </c>
      <c r="C131" s="103"/>
      <c r="D131" s="204"/>
      <c r="E131" s="103"/>
    </row>
    <row r="132" spans="1:5" s="17" customFormat="1" ht="18" customHeight="1" thickBot="1">
      <c r="A132" s="107" t="s">
        <v>16</v>
      </c>
      <c r="B132" s="154" t="s">
        <v>297</v>
      </c>
      <c r="C132" s="102">
        <f>SUM(C133:C136)</f>
        <v>0</v>
      </c>
      <c r="D132" s="201">
        <f>SUM(D133:D136)</f>
        <v>0</v>
      </c>
      <c r="E132" s="102">
        <f>SUM(E133:E136)</f>
        <v>0</v>
      </c>
    </row>
    <row r="133" spans="1:5" s="17" customFormat="1" ht="18" customHeight="1">
      <c r="A133" s="108" t="s">
        <v>71</v>
      </c>
      <c r="B133" s="144" t="s">
        <v>298</v>
      </c>
      <c r="C133" s="103"/>
      <c r="D133" s="204"/>
      <c r="E133" s="103"/>
    </row>
    <row r="134" spans="1:5" s="17" customFormat="1" ht="18" customHeight="1">
      <c r="A134" s="108" t="s">
        <v>72</v>
      </c>
      <c r="B134" s="144" t="s">
        <v>307</v>
      </c>
      <c r="C134" s="103"/>
      <c r="D134" s="204"/>
      <c r="E134" s="103"/>
    </row>
    <row r="135" spans="1:5" s="17" customFormat="1" ht="18" customHeight="1">
      <c r="A135" s="108" t="s">
        <v>220</v>
      </c>
      <c r="B135" s="144" t="s">
        <v>299</v>
      </c>
      <c r="C135" s="103"/>
      <c r="D135" s="204"/>
      <c r="E135" s="103"/>
    </row>
    <row r="136" spans="1:5" s="17" customFormat="1" ht="18" customHeight="1" thickBot="1">
      <c r="A136" s="127" t="s">
        <v>221</v>
      </c>
      <c r="B136" s="167" t="s">
        <v>349</v>
      </c>
      <c r="C136" s="103"/>
      <c r="D136" s="204"/>
      <c r="E136" s="103"/>
    </row>
    <row r="137" spans="1:5" s="17" customFormat="1" ht="18" customHeight="1" thickBot="1">
      <c r="A137" s="107" t="s">
        <v>17</v>
      </c>
      <c r="B137" s="154" t="s">
        <v>300</v>
      </c>
      <c r="C137" s="130">
        <f>SUM(C138:C141)</f>
        <v>0</v>
      </c>
      <c r="D137" s="270">
        <f>SUM(D138:D141)</f>
        <v>0</v>
      </c>
      <c r="E137" s="130"/>
    </row>
    <row r="138" spans="1:5" s="17" customFormat="1" ht="18" customHeight="1">
      <c r="A138" s="108" t="s">
        <v>136</v>
      </c>
      <c r="B138" s="144" t="s">
        <v>301</v>
      </c>
      <c r="C138" s="103"/>
      <c r="D138" s="204"/>
      <c r="E138" s="103"/>
    </row>
    <row r="139" spans="1:5" s="17" customFormat="1" ht="18" customHeight="1">
      <c r="A139" s="108" t="s">
        <v>137</v>
      </c>
      <c r="B139" s="144" t="s">
        <v>302</v>
      </c>
      <c r="C139" s="103"/>
      <c r="D139" s="204"/>
      <c r="E139" s="103"/>
    </row>
    <row r="140" spans="1:5" s="17" customFormat="1" ht="18" customHeight="1">
      <c r="A140" s="108" t="s">
        <v>165</v>
      </c>
      <c r="B140" s="144" t="s">
        <v>303</v>
      </c>
      <c r="C140" s="103"/>
      <c r="D140" s="204"/>
      <c r="E140" s="103"/>
    </row>
    <row r="141" spans="1:5" s="17" customFormat="1" ht="18" customHeight="1" thickBot="1">
      <c r="A141" s="108" t="s">
        <v>223</v>
      </c>
      <c r="B141" s="144" t="s">
        <v>304</v>
      </c>
      <c r="C141" s="103"/>
      <c r="D141" s="204"/>
      <c r="E141" s="103"/>
    </row>
    <row r="142" spans="1:5" s="17" customFormat="1" ht="18" customHeight="1" thickBot="1">
      <c r="A142" s="107" t="s">
        <v>18</v>
      </c>
      <c r="B142" s="154" t="s">
        <v>305</v>
      </c>
      <c r="C142" s="131">
        <f>+C123+C127+C132+C137</f>
        <v>0</v>
      </c>
      <c r="D142" s="250">
        <f>+D123+D127+D132+D137</f>
        <v>0</v>
      </c>
      <c r="E142" s="131">
        <f>+E123+E127+E132+E137</f>
        <v>0</v>
      </c>
    </row>
    <row r="143" spans="1:5" s="17" customFormat="1" ht="18" customHeight="1" thickBot="1">
      <c r="A143" s="132" t="s">
        <v>19</v>
      </c>
      <c r="B143" s="168" t="s">
        <v>306</v>
      </c>
      <c r="C143" s="131">
        <f>+C122+C142</f>
        <v>0</v>
      </c>
      <c r="D143" s="250">
        <f>+D122+D142</f>
        <v>0</v>
      </c>
      <c r="E143" s="131">
        <f>+E122+E142</f>
        <v>0</v>
      </c>
    </row>
    <row r="144" spans="1:5" s="17" customFormat="1" ht="18" customHeight="1" thickBot="1">
      <c r="A144" s="133"/>
      <c r="B144" s="134"/>
      <c r="C144" s="121"/>
      <c r="D144" s="255"/>
      <c r="E144" s="121"/>
    </row>
    <row r="145" spans="1:7" s="17" customFormat="1" ht="18" customHeight="1" thickBot="1">
      <c r="A145" s="135" t="s">
        <v>367</v>
      </c>
      <c r="B145" s="136"/>
      <c r="C145" s="137"/>
      <c r="D145" s="269"/>
      <c r="E145" s="137"/>
      <c r="F145" s="24"/>
      <c r="G145" s="24"/>
    </row>
    <row r="146" spans="1:5" s="22" customFormat="1" ht="18" customHeight="1" thickBot="1">
      <c r="A146" s="135" t="s">
        <v>157</v>
      </c>
      <c r="B146" s="136"/>
      <c r="C146" s="137"/>
      <c r="D146" s="269"/>
      <c r="E146" s="137"/>
    </row>
    <row r="147" spans="3:5" s="17" customFormat="1" ht="18" customHeight="1">
      <c r="C147" s="25"/>
      <c r="D147" s="260"/>
      <c r="E147" s="25"/>
    </row>
  </sheetData>
  <sheetProtection/>
  <mergeCells count="4">
    <mergeCell ref="A3:C3"/>
    <mergeCell ref="A4:B4"/>
    <mergeCell ref="B2:C2"/>
    <mergeCell ref="A1:E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&amp;R&amp;"Times New Roman CE,Félkövér dőlt"&amp;11 9.2.3. melléklet  a 4/2020. (VII.10.)  önkormányzati rendelethez</oddHeader>
  </headerFooter>
  <rowBreaks count="1" manualBreakCount="1">
    <brk id="87" max="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7"/>
  <sheetViews>
    <sheetView view="pageLayout" workbookViewId="0" topLeftCell="A1">
      <selection activeCell="F143" sqref="F143"/>
    </sheetView>
  </sheetViews>
  <sheetFormatPr defaultColWidth="9.00390625" defaultRowHeight="12.75"/>
  <cols>
    <col min="1" max="1" width="7.625" style="261" customWidth="1"/>
    <col min="2" max="2" width="58.375" style="261" customWidth="1"/>
    <col min="3" max="3" width="17.625" style="262" bestFit="1" customWidth="1"/>
    <col min="4" max="4" width="21.625" style="262" customWidth="1"/>
    <col min="5" max="5" width="19.625" style="12" customWidth="1"/>
    <col min="6" max="6" width="11.875" style="13" customWidth="1"/>
    <col min="7" max="16384" width="9.375" style="261" customWidth="1"/>
  </cols>
  <sheetData>
    <row r="1" spans="1:6" s="189" customFormat="1" ht="53.25" customHeight="1">
      <c r="A1" s="1014" t="s">
        <v>430</v>
      </c>
      <c r="B1" s="1014"/>
      <c r="C1" s="1014"/>
      <c r="D1" s="1014"/>
      <c r="E1" s="1014"/>
      <c r="F1" s="1014"/>
    </row>
    <row r="2" spans="1:6" s="189" customFormat="1" ht="18" customHeight="1">
      <c r="A2" s="1009" t="s">
        <v>402</v>
      </c>
      <c r="B2" s="1009"/>
      <c r="C2" s="1009"/>
      <c r="D2" s="1009"/>
      <c r="E2" s="1009"/>
      <c r="F2" s="1009"/>
    </row>
    <row r="3" spans="1:6" s="189" customFormat="1" ht="18" customHeight="1">
      <c r="A3" s="872" t="s">
        <v>7</v>
      </c>
      <c r="B3" s="872"/>
      <c r="C3" s="872"/>
      <c r="D3" s="872"/>
      <c r="E3" s="872"/>
      <c r="F3" s="872"/>
    </row>
    <row r="4" spans="2:6" s="189" customFormat="1" ht="18" customHeight="1" thickBot="1">
      <c r="B4" s="361">
        <v>43830</v>
      </c>
      <c r="C4" s="191"/>
      <c r="D4" s="191"/>
      <c r="E4" s="18" t="s">
        <v>369</v>
      </c>
      <c r="F4" s="17"/>
    </row>
    <row r="5" spans="1:6" s="189" customFormat="1" ht="29.25" thickBot="1">
      <c r="A5" s="263" t="s">
        <v>54</v>
      </c>
      <c r="B5" s="264" t="s">
        <v>9</v>
      </c>
      <c r="C5" s="265" t="s">
        <v>344</v>
      </c>
      <c r="D5" s="265" t="s">
        <v>420</v>
      </c>
      <c r="E5" s="760" t="s">
        <v>837</v>
      </c>
      <c r="F5" s="767" t="s">
        <v>838</v>
      </c>
    </row>
    <row r="6" spans="1:6" s="198" customFormat="1" ht="18" customHeight="1" thickBot="1">
      <c r="A6" s="195">
        <v>1</v>
      </c>
      <c r="B6" s="196">
        <v>2</v>
      </c>
      <c r="C6" s="197">
        <v>3</v>
      </c>
      <c r="D6" s="197">
        <v>4</v>
      </c>
      <c r="E6" s="761">
        <v>5</v>
      </c>
      <c r="F6" s="768">
        <v>6</v>
      </c>
    </row>
    <row r="7" spans="1:6" s="198" customFormat="1" ht="18" customHeight="1" thickBot="1">
      <c r="A7" s="199" t="s">
        <v>10</v>
      </c>
      <c r="B7" s="200" t="s">
        <v>185</v>
      </c>
      <c r="C7" s="201">
        <f>SUM(C8:C11)</f>
        <v>0</v>
      </c>
      <c r="D7" s="201">
        <f>SUM(D8:D11)</f>
        <v>0</v>
      </c>
      <c r="E7" s="201">
        <f>SUM(E8:E11)</f>
        <v>0</v>
      </c>
      <c r="F7" s="768"/>
    </row>
    <row r="8" spans="1:6" s="198" customFormat="1" ht="27">
      <c r="A8" s="202" t="s">
        <v>73</v>
      </c>
      <c r="B8" s="203" t="s">
        <v>350</v>
      </c>
      <c r="C8" s="204">
        <f>SUM('9.3.1'!C8,'9.3.2'!C8)</f>
        <v>0</v>
      </c>
      <c r="D8" s="204">
        <f>SUM('9.3.1'!D8,'9.3.2'!D8)</f>
        <v>0</v>
      </c>
      <c r="E8" s="204">
        <f>SUM('9.3.1'!E8,'9.3.2'!E8)</f>
        <v>0</v>
      </c>
      <c r="F8" s="768"/>
    </row>
    <row r="9" spans="1:6" s="198" customFormat="1" ht="27">
      <c r="A9" s="205" t="s">
        <v>74</v>
      </c>
      <c r="B9" s="206" t="s">
        <v>351</v>
      </c>
      <c r="C9" s="204">
        <f>SUM('9.3.1'!C9,'9.3.2'!C9)</f>
        <v>0</v>
      </c>
      <c r="D9" s="204">
        <f>SUM('9.3.1'!D9,'9.3.2'!D9)</f>
        <v>0</v>
      </c>
      <c r="E9" s="204">
        <f>SUM('9.3.1'!E9,'9.3.2'!E9)</f>
        <v>0</v>
      </c>
      <c r="F9" s="768"/>
    </row>
    <row r="10" spans="1:6" s="198" customFormat="1" ht="27">
      <c r="A10" s="205" t="s">
        <v>75</v>
      </c>
      <c r="B10" s="206" t="s">
        <v>352</v>
      </c>
      <c r="C10" s="204">
        <f>SUM('9.3.1'!C10,'9.3.2'!C10)</f>
        <v>0</v>
      </c>
      <c r="D10" s="204">
        <f>SUM('9.3.1'!D10,'9.3.2'!D10)</f>
        <v>0</v>
      </c>
      <c r="E10" s="204">
        <f>SUM('9.3.1'!E10,'9.3.2'!E10)</f>
        <v>0</v>
      </c>
      <c r="F10" s="768"/>
    </row>
    <row r="11" spans="1:6" s="198" customFormat="1" ht="18.75">
      <c r="A11" s="205" t="s">
        <v>346</v>
      </c>
      <c r="B11" s="206" t="s">
        <v>353</v>
      </c>
      <c r="C11" s="204">
        <f>SUM('9.3.1'!C11,'9.3.2'!C11)</f>
        <v>0</v>
      </c>
      <c r="D11" s="204">
        <f>SUM('9.3.1'!D11,'9.3.2'!D11)</f>
        <v>0</v>
      </c>
      <c r="E11" s="204">
        <f>SUM('9.3.1'!E11,'9.3.2'!E11)</f>
        <v>0</v>
      </c>
      <c r="F11" s="768"/>
    </row>
    <row r="12" spans="1:6" s="198" customFormat="1" ht="25.5">
      <c r="A12" s="205" t="s">
        <v>84</v>
      </c>
      <c r="B12" s="151" t="s">
        <v>355</v>
      </c>
      <c r="C12" s="207"/>
      <c r="D12" s="207"/>
      <c r="E12" s="764"/>
      <c r="F12" s="768"/>
    </row>
    <row r="13" spans="1:6" s="198" customFormat="1" ht="19.5" thickBot="1">
      <c r="A13" s="208" t="s">
        <v>347</v>
      </c>
      <c r="B13" s="206" t="s">
        <v>354</v>
      </c>
      <c r="C13" s="209"/>
      <c r="D13" s="209"/>
      <c r="E13" s="765"/>
      <c r="F13" s="768"/>
    </row>
    <row r="14" spans="1:6" s="198" customFormat="1" ht="18" customHeight="1" thickBot="1">
      <c r="A14" s="210" t="s">
        <v>11</v>
      </c>
      <c r="B14" s="211" t="s">
        <v>391</v>
      </c>
      <c r="C14" s="201">
        <f>+C15+C16+C17+C18+C19</f>
        <v>0</v>
      </c>
      <c r="D14" s="201">
        <f>+D15+D16+D17+D18+D19</f>
        <v>0</v>
      </c>
      <c r="E14" s="201">
        <f>+E15+E16+E17+E18+E19</f>
        <v>0</v>
      </c>
      <c r="F14" s="768"/>
    </row>
    <row r="15" spans="1:6" s="198" customFormat="1" ht="18" customHeight="1">
      <c r="A15" s="202" t="s">
        <v>79</v>
      </c>
      <c r="B15" s="203" t="s">
        <v>186</v>
      </c>
      <c r="C15" s="204">
        <f>SUM('9.3.1'!C15,'9.3.2'!C15)</f>
        <v>0</v>
      </c>
      <c r="D15" s="204">
        <f>SUM('9.3.1'!D15,'9.3.2'!D15)</f>
        <v>0</v>
      </c>
      <c r="E15" s="204">
        <f>SUM('9.3.1'!E15,'9.3.2'!E15)</f>
        <v>0</v>
      </c>
      <c r="F15" s="768"/>
    </row>
    <row r="16" spans="1:6" s="198" customFormat="1" ht="27">
      <c r="A16" s="205" t="s">
        <v>80</v>
      </c>
      <c r="B16" s="206" t="s">
        <v>187</v>
      </c>
      <c r="C16" s="204">
        <f>SUM('9.3.1'!C16,'9.3.2'!C16)</f>
        <v>0</v>
      </c>
      <c r="D16" s="204">
        <f>SUM('9.3.1'!D16,'9.3.2'!D16)</f>
        <v>0</v>
      </c>
      <c r="E16" s="204">
        <f>SUM('9.3.1'!E16,'9.3.2'!E16)</f>
        <v>0</v>
      </c>
      <c r="F16" s="768"/>
    </row>
    <row r="17" spans="1:6" s="198" customFormat="1" ht="27">
      <c r="A17" s="205" t="s">
        <v>81</v>
      </c>
      <c r="B17" s="206" t="s">
        <v>334</v>
      </c>
      <c r="C17" s="204">
        <f>SUM('9.3.1'!C17,'9.3.2'!C17)</f>
        <v>0</v>
      </c>
      <c r="D17" s="204">
        <f>SUM('9.3.1'!D17,'9.3.2'!D17)</f>
        <v>0</v>
      </c>
      <c r="E17" s="204">
        <f>SUM('9.3.1'!E17,'9.3.2'!E17)</f>
        <v>0</v>
      </c>
      <c r="F17" s="768"/>
    </row>
    <row r="18" spans="1:6" s="198" customFormat="1" ht="27">
      <c r="A18" s="205" t="s">
        <v>82</v>
      </c>
      <c r="B18" s="206" t="s">
        <v>335</v>
      </c>
      <c r="C18" s="204">
        <f>SUM('9.3.1'!C18,'9.3.2'!C18)</f>
        <v>0</v>
      </c>
      <c r="D18" s="204">
        <f>SUM('9.3.1'!D18,'9.3.2'!D18)</f>
        <v>0</v>
      </c>
      <c r="E18" s="204">
        <f>SUM('9.3.1'!E18,'9.3.2'!E18)</f>
        <v>0</v>
      </c>
      <c r="F18" s="768"/>
    </row>
    <row r="19" spans="1:6" s="198" customFormat="1" ht="25.5">
      <c r="A19" s="205" t="s">
        <v>83</v>
      </c>
      <c r="B19" s="100" t="s">
        <v>356</v>
      </c>
      <c r="C19" s="204">
        <f>SUM('9.3.1'!C19,'9.3.2'!C19)</f>
        <v>0</v>
      </c>
      <c r="D19" s="204">
        <f>SUM('9.3.1'!D19,'9.3.2'!D19)</f>
        <v>0</v>
      </c>
      <c r="E19" s="204">
        <f>SUM('9.3.1'!E19,'9.3.2'!E19)</f>
        <v>0</v>
      </c>
      <c r="F19" s="768"/>
    </row>
    <row r="20" spans="1:6" s="198" customFormat="1" ht="19.5" thickBot="1">
      <c r="A20" s="208" t="s">
        <v>89</v>
      </c>
      <c r="B20" s="212" t="s">
        <v>188</v>
      </c>
      <c r="C20" s="204">
        <f>SUM('9.3.1'!C20,'9.3.2'!C20)</f>
        <v>0</v>
      </c>
      <c r="D20" s="204">
        <f>SUM('9.3.1'!D20,'9.3.2'!D20)</f>
        <v>0</v>
      </c>
      <c r="E20" s="204">
        <f>SUM('9.3.1'!E20,'9.3.2'!E20)</f>
        <v>0</v>
      </c>
      <c r="F20" s="768"/>
    </row>
    <row r="21" spans="1:6" s="198" customFormat="1" ht="18" customHeight="1" thickBot="1">
      <c r="A21" s="210" t="s">
        <v>12</v>
      </c>
      <c r="B21" s="213" t="s">
        <v>392</v>
      </c>
      <c r="C21" s="201">
        <f>+C22+C23+C24+C25+C26</f>
        <v>0</v>
      </c>
      <c r="D21" s="201">
        <f>+D22+D23+D24+D25+D26</f>
        <v>0</v>
      </c>
      <c r="E21" s="201">
        <f>+E22+E23+E24+E25+E26</f>
        <v>0</v>
      </c>
      <c r="F21" s="768"/>
    </row>
    <row r="22" spans="1:6" s="198" customFormat="1" ht="27">
      <c r="A22" s="202" t="s">
        <v>62</v>
      </c>
      <c r="B22" s="203" t="s">
        <v>348</v>
      </c>
      <c r="C22" s="204">
        <f>SUM('9.3.1'!C22,'9.3.2'!C22)</f>
        <v>0</v>
      </c>
      <c r="D22" s="204">
        <f>SUM('9.3.1'!D22,'9.3.2'!D22)</f>
        <v>0</v>
      </c>
      <c r="E22" s="204">
        <f>SUM('9.3.1'!E22,'9.3.2'!E22)</f>
        <v>0</v>
      </c>
      <c r="F22" s="768"/>
    </row>
    <row r="23" spans="1:6" s="198" customFormat="1" ht="27">
      <c r="A23" s="205" t="s">
        <v>63</v>
      </c>
      <c r="B23" s="206" t="s">
        <v>189</v>
      </c>
      <c r="C23" s="204">
        <f>SUM('9.3.1'!C23,'9.3.2'!C23)</f>
        <v>0</v>
      </c>
      <c r="D23" s="204">
        <f>SUM('9.3.1'!D23,'9.3.2'!D23)</f>
        <v>0</v>
      </c>
      <c r="E23" s="204">
        <f>SUM('9.3.1'!E23,'9.3.2'!E23)</f>
        <v>0</v>
      </c>
      <c r="F23" s="768"/>
    </row>
    <row r="24" spans="1:6" s="198" customFormat="1" ht="27">
      <c r="A24" s="205" t="s">
        <v>64</v>
      </c>
      <c r="B24" s="206" t="s">
        <v>336</v>
      </c>
      <c r="C24" s="204">
        <f>SUM('9.3.1'!C24,'9.3.2'!C24)</f>
        <v>0</v>
      </c>
      <c r="D24" s="204">
        <f>SUM('9.3.1'!D24,'9.3.2'!D24)</f>
        <v>0</v>
      </c>
      <c r="E24" s="204">
        <f>SUM('9.3.1'!E24,'9.3.2'!E24)</f>
        <v>0</v>
      </c>
      <c r="F24" s="768"/>
    </row>
    <row r="25" spans="1:6" s="198" customFormat="1" ht="27">
      <c r="A25" s="205" t="s">
        <v>65</v>
      </c>
      <c r="B25" s="206" t="s">
        <v>337</v>
      </c>
      <c r="C25" s="204">
        <f>SUM('9.3.1'!C25,'9.3.2'!C25)</f>
        <v>0</v>
      </c>
      <c r="D25" s="204">
        <f>SUM('9.3.1'!D25,'9.3.2'!D25)</f>
        <v>0</v>
      </c>
      <c r="E25" s="204">
        <f>SUM('9.3.1'!E25,'9.3.2'!E25)</f>
        <v>0</v>
      </c>
      <c r="F25" s="768"/>
    </row>
    <row r="26" spans="1:6" s="198" customFormat="1" ht="18.75">
      <c r="A26" s="205" t="s">
        <v>126</v>
      </c>
      <c r="B26" s="206" t="s">
        <v>190</v>
      </c>
      <c r="C26" s="204">
        <f>SUM('9.3.1'!C26,'9.3.2'!C26)</f>
        <v>0</v>
      </c>
      <c r="D26" s="204">
        <f>SUM('9.3.1'!D26,'9.3.2'!D26)</f>
        <v>0</v>
      </c>
      <c r="E26" s="204">
        <f>SUM('9.3.1'!E26,'9.3.2'!E26)</f>
        <v>0</v>
      </c>
      <c r="F26" s="768"/>
    </row>
    <row r="27" spans="1:6" s="198" customFormat="1" ht="18" customHeight="1" thickBot="1">
      <c r="A27" s="208" t="s">
        <v>127</v>
      </c>
      <c r="B27" s="212" t="s">
        <v>191</v>
      </c>
      <c r="C27" s="204">
        <f>SUM('9.3.1'!C27,'9.3.2'!C27)</f>
        <v>0</v>
      </c>
      <c r="D27" s="204">
        <f>SUM('9.3.1'!D27,'9.3.2'!D27)</f>
        <v>0</v>
      </c>
      <c r="E27" s="204">
        <f>SUM('9.3.1'!E27,'9.3.2'!E27)</f>
        <v>0</v>
      </c>
      <c r="F27" s="768"/>
    </row>
    <row r="28" spans="1:6" s="198" customFormat="1" ht="18" customHeight="1" thickBot="1">
      <c r="A28" s="210" t="s">
        <v>128</v>
      </c>
      <c r="B28" s="213" t="s">
        <v>192</v>
      </c>
      <c r="C28" s="201">
        <f>+C29+C32+C33+C34</f>
        <v>0</v>
      </c>
      <c r="D28" s="201">
        <f>+D29+D32+D33+D34</f>
        <v>0</v>
      </c>
      <c r="E28" s="201">
        <f>+E29+E32+E33+E34</f>
        <v>0</v>
      </c>
      <c r="F28" s="768"/>
    </row>
    <row r="29" spans="1:6" s="198" customFormat="1" ht="18" customHeight="1">
      <c r="A29" s="202" t="s">
        <v>193</v>
      </c>
      <c r="B29" s="203" t="s">
        <v>199</v>
      </c>
      <c r="C29" s="214">
        <f>+C30+C31</f>
        <v>0</v>
      </c>
      <c r="D29" s="204">
        <f>SUM('9.3.1'!D29,'9.3.2'!D29)</f>
        <v>0</v>
      </c>
      <c r="E29" s="204">
        <f>SUM('9.3.1'!E29,'9.3.2'!E29)</f>
        <v>0</v>
      </c>
      <c r="F29" s="768"/>
    </row>
    <row r="30" spans="1:6" s="198" customFormat="1" ht="18" customHeight="1">
      <c r="A30" s="205" t="s">
        <v>194</v>
      </c>
      <c r="B30" s="206" t="s">
        <v>358</v>
      </c>
      <c r="C30" s="204">
        <f>SUM('9.3.1'!C30,'9.3.2'!C30)</f>
        <v>0</v>
      </c>
      <c r="D30" s="204">
        <f>SUM('9.3.1'!D30,'9.3.2'!D30)</f>
        <v>0</v>
      </c>
      <c r="E30" s="204">
        <f>SUM('9.3.1'!E30,'9.3.2'!E30)</f>
        <v>0</v>
      </c>
      <c r="F30" s="768"/>
    </row>
    <row r="31" spans="1:6" s="198" customFormat="1" ht="18" customHeight="1">
      <c r="A31" s="205" t="s">
        <v>195</v>
      </c>
      <c r="B31" s="206" t="s">
        <v>359</v>
      </c>
      <c r="C31" s="204">
        <f>SUM('9.3.1'!C31,'9.3.2'!C31)</f>
        <v>0</v>
      </c>
      <c r="D31" s="204">
        <f>SUM('9.3.1'!D31,'9.3.2'!D31)</f>
        <v>0</v>
      </c>
      <c r="E31" s="204">
        <f>SUM('9.3.1'!E31,'9.3.2'!E31)</f>
        <v>0</v>
      </c>
      <c r="F31" s="768"/>
    </row>
    <row r="32" spans="1:6" s="198" customFormat="1" ht="18" customHeight="1">
      <c r="A32" s="205" t="s">
        <v>196</v>
      </c>
      <c r="B32" s="206" t="s">
        <v>360</v>
      </c>
      <c r="C32" s="204">
        <f>SUM('9.3.1'!C32,'9.3.2'!C32)</f>
        <v>0</v>
      </c>
      <c r="D32" s="204">
        <f>SUM('9.3.1'!D32,'9.3.2'!D32)</f>
        <v>0</v>
      </c>
      <c r="E32" s="204">
        <f>SUM('9.3.1'!E32,'9.3.2'!E32)</f>
        <v>0</v>
      </c>
      <c r="F32" s="768"/>
    </row>
    <row r="33" spans="1:6" s="198" customFormat="1" ht="18.75">
      <c r="A33" s="205" t="s">
        <v>197</v>
      </c>
      <c r="B33" s="206" t="s">
        <v>200</v>
      </c>
      <c r="C33" s="204">
        <f>SUM('9.3.1'!C33,'9.3.2'!C33)</f>
        <v>0</v>
      </c>
      <c r="D33" s="204">
        <f>SUM('9.3.1'!D33,'9.3.2'!D33)</f>
        <v>0</v>
      </c>
      <c r="E33" s="204">
        <f>SUM('9.3.1'!E33,'9.3.2'!E33)</f>
        <v>0</v>
      </c>
      <c r="F33" s="768"/>
    </row>
    <row r="34" spans="1:6" s="198" customFormat="1" ht="18" customHeight="1" thickBot="1">
      <c r="A34" s="208" t="s">
        <v>198</v>
      </c>
      <c r="B34" s="212" t="s">
        <v>201</v>
      </c>
      <c r="C34" s="204">
        <f>SUM('9.3.1'!C34,'9.3.2'!C34)</f>
        <v>0</v>
      </c>
      <c r="D34" s="204">
        <f>SUM('9.3.1'!D34,'9.3.2'!D34)</f>
        <v>0</v>
      </c>
      <c r="E34" s="204">
        <f>SUM('9.3.1'!E34,'9.3.2'!E34)</f>
        <v>0</v>
      </c>
      <c r="F34" s="768"/>
    </row>
    <row r="35" spans="1:6" s="198" customFormat="1" ht="18" customHeight="1" thickBot="1">
      <c r="A35" s="210" t="s">
        <v>14</v>
      </c>
      <c r="B35" s="213" t="s">
        <v>202</v>
      </c>
      <c r="C35" s="201">
        <f>SUM(C36:C45)</f>
        <v>4962668</v>
      </c>
      <c r="D35" s="201">
        <f>SUM(D36:D45)</f>
        <v>4962668</v>
      </c>
      <c r="E35" s="201">
        <f>SUM(E36:E45)</f>
        <v>4183039</v>
      </c>
      <c r="F35" s="833">
        <f>E35/C35</f>
        <v>0.8429012378019243</v>
      </c>
    </row>
    <row r="36" spans="1:6" s="198" customFormat="1" ht="18" customHeight="1">
      <c r="A36" s="202" t="s">
        <v>66</v>
      </c>
      <c r="B36" s="203" t="s">
        <v>205</v>
      </c>
      <c r="C36" s="204">
        <f>SUM('9.3.1'!C36,'9.3.2'!C36)</f>
        <v>0</v>
      </c>
      <c r="D36" s="204">
        <f>SUM('9.3.1'!D36,'9.3.2'!D36)</f>
        <v>0</v>
      </c>
      <c r="E36" s="204">
        <f>SUM('9.3.1'!E36,'9.3.2'!E36)</f>
        <v>0</v>
      </c>
      <c r="F36" s="768"/>
    </row>
    <row r="37" spans="1:6" s="198" customFormat="1" ht="18" customHeight="1">
      <c r="A37" s="205" t="s">
        <v>67</v>
      </c>
      <c r="B37" s="206" t="s">
        <v>361</v>
      </c>
      <c r="C37" s="204">
        <f>SUM('9.3.1'!C37,'9.3.2'!C37)</f>
        <v>0</v>
      </c>
      <c r="D37" s="204">
        <f>SUM('9.3.1'!D37,'9.3.2'!D37)</f>
        <v>0</v>
      </c>
      <c r="E37" s="204">
        <f>SUM('9.3.1'!E37,'9.3.2'!E37)</f>
        <v>44000</v>
      </c>
      <c r="F37" s="768"/>
    </row>
    <row r="38" spans="1:6" s="198" customFormat="1" ht="18" customHeight="1">
      <c r="A38" s="205" t="s">
        <v>68</v>
      </c>
      <c r="B38" s="206" t="s">
        <v>362</v>
      </c>
      <c r="C38" s="204">
        <f>SUM('9.3.1'!C38,'9.3.2'!C38)</f>
        <v>0</v>
      </c>
      <c r="D38" s="204">
        <f>SUM('9.3.1'!D38,'9.3.2'!D38)</f>
        <v>0</v>
      </c>
      <c r="E38" s="204">
        <f>SUM('9.3.1'!E38,'9.3.2'!E38)</f>
        <v>0</v>
      </c>
      <c r="F38" s="768"/>
    </row>
    <row r="39" spans="1:6" s="198" customFormat="1" ht="18" customHeight="1">
      <c r="A39" s="205" t="s">
        <v>130</v>
      </c>
      <c r="B39" s="206" t="s">
        <v>363</v>
      </c>
      <c r="C39" s="204">
        <f>SUM('9.3.1'!C39,'9.3.2'!C39)</f>
        <v>0</v>
      </c>
      <c r="D39" s="204">
        <f>SUM('9.3.1'!D39,'9.3.2'!D39)</f>
        <v>0</v>
      </c>
      <c r="E39" s="204">
        <f>SUM('9.3.1'!E39,'9.3.2'!E39)</f>
        <v>0</v>
      </c>
      <c r="F39" s="768"/>
    </row>
    <row r="40" spans="1:6" s="198" customFormat="1" ht="18" customHeight="1">
      <c r="A40" s="205" t="s">
        <v>131</v>
      </c>
      <c r="B40" s="206" t="s">
        <v>364</v>
      </c>
      <c r="C40" s="204">
        <f>SUM('9.3.1'!C40,'9.3.2'!C40)</f>
        <v>3907613</v>
      </c>
      <c r="D40" s="204">
        <f>SUM('9.3.1'!D40,'9.3.2'!D40)</f>
        <v>3907613</v>
      </c>
      <c r="E40" s="204">
        <f>SUM('9.3.1'!E40,'9.3.2'!E40)</f>
        <v>3259039</v>
      </c>
      <c r="F40" s="833">
        <f>E40/C40</f>
        <v>0.8340229700331123</v>
      </c>
    </row>
    <row r="41" spans="1:6" s="198" customFormat="1" ht="18" customHeight="1">
      <c r="A41" s="205" t="s">
        <v>132</v>
      </c>
      <c r="B41" s="206" t="s">
        <v>365</v>
      </c>
      <c r="C41" s="204">
        <f>SUM('9.3.1'!C41,'9.3.2'!C41)</f>
        <v>1055055</v>
      </c>
      <c r="D41" s="204">
        <f>SUM('9.3.1'!D41,'9.3.2'!D41)</f>
        <v>1055055</v>
      </c>
      <c r="E41" s="204">
        <f>SUM('9.3.1'!E41,'9.3.2'!E41)</f>
        <v>879932</v>
      </c>
      <c r="F41" s="833">
        <f>E41/C41</f>
        <v>0.8340152883025056</v>
      </c>
    </row>
    <row r="42" spans="1:6" s="198" customFormat="1" ht="18" customHeight="1">
      <c r="A42" s="205" t="s">
        <v>133</v>
      </c>
      <c r="B42" s="206" t="s">
        <v>206</v>
      </c>
      <c r="C42" s="204">
        <f>SUM('9.3.1'!C42,'9.3.2'!C42)</f>
        <v>0</v>
      </c>
      <c r="D42" s="204">
        <f>SUM('9.3.1'!D42,'9.3.2'!D42)</f>
        <v>0</v>
      </c>
      <c r="E42" s="204">
        <f>SUM('9.3.1'!E42,'9.3.2'!E42)</f>
        <v>0</v>
      </c>
      <c r="F42" s="768"/>
    </row>
    <row r="43" spans="1:6" s="198" customFormat="1" ht="18" customHeight="1">
      <c r="A43" s="205" t="s">
        <v>134</v>
      </c>
      <c r="B43" s="206" t="s">
        <v>207</v>
      </c>
      <c r="C43" s="204">
        <f>SUM('9.3.1'!C43,'9.3.2'!C43)</f>
        <v>0</v>
      </c>
      <c r="D43" s="204">
        <f>SUM('9.3.1'!D43,'9.3.2'!D43)</f>
        <v>0</v>
      </c>
      <c r="E43" s="204">
        <f>SUM('9.3.1'!E43,'9.3.2'!E43)</f>
        <v>0</v>
      </c>
      <c r="F43" s="768"/>
    </row>
    <row r="44" spans="1:6" s="198" customFormat="1" ht="18" customHeight="1">
      <c r="A44" s="205" t="s">
        <v>203</v>
      </c>
      <c r="B44" s="206" t="s">
        <v>208</v>
      </c>
      <c r="C44" s="204">
        <f>SUM('9.3.1'!C44,'9.3.2'!C44)</f>
        <v>0</v>
      </c>
      <c r="D44" s="204">
        <f>SUM('9.3.1'!D44,'9.3.2'!D44)</f>
        <v>0</v>
      </c>
      <c r="E44" s="204">
        <f>SUM('9.3.1'!E44,'9.3.2'!E44)</f>
        <v>0</v>
      </c>
      <c r="F44" s="768"/>
    </row>
    <row r="45" spans="1:6" s="198" customFormat="1" ht="18" customHeight="1" thickBot="1">
      <c r="A45" s="208" t="s">
        <v>204</v>
      </c>
      <c r="B45" s="212" t="s">
        <v>366</v>
      </c>
      <c r="C45" s="204">
        <f>SUM('9.3.1'!C45,'9.3.2'!C45)</f>
        <v>0</v>
      </c>
      <c r="D45" s="204">
        <f>SUM('9.3.1'!D45,'9.3.2'!D45)</f>
        <v>0</v>
      </c>
      <c r="E45" s="204">
        <f>SUM('9.3.1'!E45,'9.3.2'!E45)</f>
        <v>68</v>
      </c>
      <c r="F45" s="768"/>
    </row>
    <row r="46" spans="1:6" s="198" customFormat="1" ht="18" customHeight="1" thickBot="1">
      <c r="A46" s="210" t="s">
        <v>15</v>
      </c>
      <c r="B46" s="213" t="s">
        <v>209</v>
      </c>
      <c r="C46" s="201">
        <f>SUM(C47:C51)</f>
        <v>0</v>
      </c>
      <c r="D46" s="201">
        <f>SUM(D47:D51)</f>
        <v>0</v>
      </c>
      <c r="E46" s="762">
        <f>SUM(E47:E51)</f>
        <v>0</v>
      </c>
      <c r="F46" s="768"/>
    </row>
    <row r="47" spans="1:6" s="198" customFormat="1" ht="18" customHeight="1">
      <c r="A47" s="202" t="s">
        <v>69</v>
      </c>
      <c r="B47" s="203" t="s">
        <v>213</v>
      </c>
      <c r="C47" s="204">
        <f>SUM('9.3.1'!C47,'9.3.2'!C47)</f>
        <v>0</v>
      </c>
      <c r="D47" s="204">
        <f>SUM('9.3.1'!D47,'9.3.2'!D47)</f>
        <v>0</v>
      </c>
      <c r="E47" s="204">
        <f>SUM('9.3.1'!E47,'9.3.2'!E47)</f>
        <v>0</v>
      </c>
      <c r="F47" s="768"/>
    </row>
    <row r="48" spans="1:6" s="198" customFormat="1" ht="18" customHeight="1">
      <c r="A48" s="205" t="s">
        <v>70</v>
      </c>
      <c r="B48" s="206" t="s">
        <v>214</v>
      </c>
      <c r="C48" s="204">
        <f>SUM('9.3.1'!C48,'9.3.2'!C48)</f>
        <v>0</v>
      </c>
      <c r="D48" s="204">
        <f>SUM('9.3.1'!D48,'9.3.2'!D48)</f>
        <v>0</v>
      </c>
      <c r="E48" s="204">
        <f>SUM('9.3.1'!E48,'9.3.2'!E48)</f>
        <v>0</v>
      </c>
      <c r="F48" s="768"/>
    </row>
    <row r="49" spans="1:6" s="198" customFormat="1" ht="18" customHeight="1">
      <c r="A49" s="205" t="s">
        <v>210</v>
      </c>
      <c r="B49" s="206" t="s">
        <v>215</v>
      </c>
      <c r="C49" s="204">
        <f>SUM('9.3.1'!C49,'9.3.2'!C49)</f>
        <v>0</v>
      </c>
      <c r="D49" s="204">
        <f>SUM('9.3.1'!D49,'9.3.2'!D49)</f>
        <v>0</v>
      </c>
      <c r="E49" s="204">
        <f>SUM('9.3.1'!E49,'9.3.2'!E49)</f>
        <v>0</v>
      </c>
      <c r="F49" s="768"/>
    </row>
    <row r="50" spans="1:6" s="198" customFormat="1" ht="18" customHeight="1">
      <c r="A50" s="205" t="s">
        <v>211</v>
      </c>
      <c r="B50" s="206" t="s">
        <v>216</v>
      </c>
      <c r="C50" s="204">
        <f>SUM('9.3.1'!C50,'9.3.2'!C50)</f>
        <v>0</v>
      </c>
      <c r="D50" s="204">
        <f>SUM('9.3.1'!D50,'9.3.2'!D50)</f>
        <v>0</v>
      </c>
      <c r="E50" s="204">
        <f>SUM('9.3.1'!E50,'9.3.2'!E50)</f>
        <v>0</v>
      </c>
      <c r="F50" s="768"/>
    </row>
    <row r="51" spans="1:6" s="198" customFormat="1" ht="18" customHeight="1" thickBot="1">
      <c r="A51" s="208" t="s">
        <v>212</v>
      </c>
      <c r="B51" s="212" t="s">
        <v>217</v>
      </c>
      <c r="C51" s="204">
        <f>SUM('9.3.1'!C51,'9.3.2'!C51)</f>
        <v>0</v>
      </c>
      <c r="D51" s="204">
        <f>SUM('9.3.1'!D51,'9.3.2'!D51)</f>
        <v>0</v>
      </c>
      <c r="E51" s="204">
        <f>SUM('9.3.1'!E51,'9.3.2'!E51)</f>
        <v>0</v>
      </c>
      <c r="F51" s="768"/>
    </row>
    <row r="52" spans="1:6" s="198" customFormat="1" ht="26.25" thickBot="1">
      <c r="A52" s="210" t="s">
        <v>135</v>
      </c>
      <c r="B52" s="213" t="s">
        <v>357</v>
      </c>
      <c r="C52" s="201">
        <f>SUM(C53:C55)</f>
        <v>0</v>
      </c>
      <c r="D52" s="201">
        <f>SUM(D53:D55)</f>
        <v>0</v>
      </c>
      <c r="E52" s="762">
        <f>SUM(E53:E55)</f>
        <v>0</v>
      </c>
      <c r="F52" s="768"/>
    </row>
    <row r="53" spans="1:6" s="198" customFormat="1" ht="27">
      <c r="A53" s="202" t="s">
        <v>71</v>
      </c>
      <c r="B53" s="203" t="s">
        <v>340</v>
      </c>
      <c r="C53" s="204">
        <f>SUM('9.3.1'!C53,'9.3.2'!C53)</f>
        <v>0</v>
      </c>
      <c r="D53" s="204">
        <f>SUM('9.3.1'!D53,'9.3.2'!D53)</f>
        <v>0</v>
      </c>
      <c r="E53" s="204">
        <f>SUM('9.3.1'!E53,'9.3.2'!E53)</f>
        <v>0</v>
      </c>
      <c r="F53" s="768"/>
    </row>
    <row r="54" spans="1:6" s="198" customFormat="1" ht="27">
      <c r="A54" s="205" t="s">
        <v>72</v>
      </c>
      <c r="B54" s="206" t="s">
        <v>341</v>
      </c>
      <c r="C54" s="204">
        <f>SUM('9.3.1'!C54,'9.3.2'!C54)</f>
        <v>0</v>
      </c>
      <c r="D54" s="204">
        <f>SUM('9.3.1'!D54,'9.3.2'!D54)</f>
        <v>0</v>
      </c>
      <c r="E54" s="204">
        <f>SUM('9.3.1'!E54,'9.3.2'!E54)</f>
        <v>0</v>
      </c>
      <c r="F54" s="768"/>
    </row>
    <row r="55" spans="1:6" s="198" customFormat="1" ht="18.75">
      <c r="A55" s="205" t="s">
        <v>220</v>
      </c>
      <c r="B55" s="206" t="s">
        <v>218</v>
      </c>
      <c r="C55" s="204">
        <f>SUM('9.3.1'!C55,'9.3.2'!C55)</f>
        <v>0</v>
      </c>
      <c r="D55" s="204">
        <f>SUM('9.3.1'!D55,'9.3.2'!D55)</f>
        <v>0</v>
      </c>
      <c r="E55" s="204">
        <f>SUM('9.3.1'!E55,'9.3.2'!E55)</f>
        <v>0</v>
      </c>
      <c r="F55" s="768"/>
    </row>
    <row r="56" spans="1:6" s="198" customFormat="1" ht="19.5" thickBot="1">
      <c r="A56" s="208" t="s">
        <v>221</v>
      </c>
      <c r="B56" s="212" t="s">
        <v>219</v>
      </c>
      <c r="C56" s="204">
        <f>SUM('9.3.1'!C56,'9.3.2'!C56)</f>
        <v>0</v>
      </c>
      <c r="D56" s="204">
        <f>SUM('9.3.1'!D56,'9.3.2'!D56)</f>
        <v>0</v>
      </c>
      <c r="E56" s="204">
        <f>SUM('9.3.1'!E56,'9.3.2'!E56)</f>
        <v>0</v>
      </c>
      <c r="F56" s="768"/>
    </row>
    <row r="57" spans="1:6" s="198" customFormat="1" ht="18" customHeight="1" thickBot="1">
      <c r="A57" s="210" t="s">
        <v>17</v>
      </c>
      <c r="B57" s="211" t="s">
        <v>222</v>
      </c>
      <c r="C57" s="201">
        <f>SUM(C58:C60)</f>
        <v>0</v>
      </c>
      <c r="D57" s="201">
        <f>SUM(D58:D60)</f>
        <v>0</v>
      </c>
      <c r="E57" s="762">
        <f>SUM(E58:E60)</f>
        <v>0</v>
      </c>
      <c r="F57" s="768"/>
    </row>
    <row r="58" spans="1:6" s="198" customFormat="1" ht="27">
      <c r="A58" s="202" t="s">
        <v>136</v>
      </c>
      <c r="B58" s="203" t="s">
        <v>342</v>
      </c>
      <c r="C58" s="204">
        <f>SUM('9.3.1'!C58,'9.3.2'!C58)</f>
        <v>0</v>
      </c>
      <c r="D58" s="204">
        <f>SUM('9.3.1'!D58,'9.3.2'!D58)</f>
        <v>0</v>
      </c>
      <c r="E58" s="204">
        <f>SUM('9.3.1'!E58,'9.3.2'!E58)</f>
        <v>0</v>
      </c>
      <c r="F58" s="768"/>
    </row>
    <row r="59" spans="1:6" s="198" customFormat="1" ht="27">
      <c r="A59" s="205" t="s">
        <v>137</v>
      </c>
      <c r="B59" s="206" t="s">
        <v>343</v>
      </c>
      <c r="C59" s="204">
        <f>SUM('9.3.1'!C59,'9.3.2'!C59)</f>
        <v>0</v>
      </c>
      <c r="D59" s="204">
        <f>SUM('9.3.1'!D59,'9.3.2'!D59)</f>
        <v>0</v>
      </c>
      <c r="E59" s="204">
        <f>SUM('9.3.1'!E59,'9.3.2'!E59)</f>
        <v>0</v>
      </c>
      <c r="F59" s="768"/>
    </row>
    <row r="60" spans="1:6" s="198" customFormat="1" ht="18.75">
      <c r="A60" s="205" t="s">
        <v>165</v>
      </c>
      <c r="B60" s="206" t="s">
        <v>224</v>
      </c>
      <c r="C60" s="204">
        <f>SUM('9.3.1'!C60,'9.3.2'!C60)</f>
        <v>0</v>
      </c>
      <c r="D60" s="204">
        <f>SUM('9.3.1'!D60,'9.3.2'!D60)</f>
        <v>0</v>
      </c>
      <c r="E60" s="204">
        <f>SUM('9.3.1'!E60,'9.3.2'!E60)</f>
        <v>0</v>
      </c>
      <c r="F60" s="768"/>
    </row>
    <row r="61" spans="1:6" s="198" customFormat="1" ht="19.5" thickBot="1">
      <c r="A61" s="208" t="s">
        <v>223</v>
      </c>
      <c r="B61" s="212" t="s">
        <v>225</v>
      </c>
      <c r="C61" s="204">
        <f>SUM('9.3.1'!C61,'9.3.2'!C61)</f>
        <v>0</v>
      </c>
      <c r="D61" s="204">
        <f>SUM('9.3.1'!D61,'9.3.2'!D61)</f>
        <v>0</v>
      </c>
      <c r="E61" s="204">
        <f>SUM('9.3.1'!E61,'9.3.2'!E61)</f>
        <v>0</v>
      </c>
      <c r="F61" s="768"/>
    </row>
    <row r="62" spans="1:6" s="198" customFormat="1" ht="19.5" thickBot="1">
      <c r="A62" s="210" t="s">
        <v>18</v>
      </c>
      <c r="B62" s="213" t="s">
        <v>226</v>
      </c>
      <c r="C62" s="201">
        <f>+C7+C14+C21+C28+C35+C46+C52+C57</f>
        <v>4962668</v>
      </c>
      <c r="D62" s="201">
        <f>+D7+D14+D21+D28+D35+D46+D52+D57</f>
        <v>4962668</v>
      </c>
      <c r="E62" s="762">
        <f>+E7+E14+E21+E28+E35+E46+E52+E57</f>
        <v>4183039</v>
      </c>
      <c r="F62" s="833">
        <f>E62/C62</f>
        <v>0.8429012378019243</v>
      </c>
    </row>
    <row r="63" spans="1:6" s="198" customFormat="1" ht="18" customHeight="1" thickBot="1">
      <c r="A63" s="215" t="s">
        <v>328</v>
      </c>
      <c r="B63" s="211" t="s">
        <v>393</v>
      </c>
      <c r="C63" s="201">
        <f>SUM(C64:C66)</f>
        <v>0</v>
      </c>
      <c r="D63" s="201">
        <f>SUM(D64:D66)</f>
        <v>0</v>
      </c>
      <c r="E63" s="762">
        <f>SUM(E64:E66)</f>
        <v>0</v>
      </c>
      <c r="F63" s="768"/>
    </row>
    <row r="64" spans="1:6" s="198" customFormat="1" ht="18" customHeight="1">
      <c r="A64" s="202" t="s">
        <v>255</v>
      </c>
      <c r="B64" s="203" t="s">
        <v>227</v>
      </c>
      <c r="C64" s="204">
        <f>SUM('9.3.1'!C64,'9.3.2'!C64)</f>
        <v>0</v>
      </c>
      <c r="D64" s="204">
        <f>SUM('9.3.1'!D64,'9.3.2'!D64)</f>
        <v>0</v>
      </c>
      <c r="E64" s="204">
        <f>SUM('9.3.1'!E64,'9.3.2'!E64)</f>
        <v>0</v>
      </c>
      <c r="F64" s="768"/>
    </row>
    <row r="65" spans="1:6" s="198" customFormat="1" ht="27">
      <c r="A65" s="205" t="s">
        <v>264</v>
      </c>
      <c r="B65" s="206" t="s">
        <v>228</v>
      </c>
      <c r="C65" s="204">
        <f>SUM('9.3.1'!C65,'9.3.2'!C65)</f>
        <v>0</v>
      </c>
      <c r="D65" s="204">
        <f>SUM('9.3.1'!D65,'9.3.2'!D65)</f>
        <v>0</v>
      </c>
      <c r="E65" s="204">
        <f>SUM('9.3.1'!E65,'9.3.2'!E65)</f>
        <v>0</v>
      </c>
      <c r="F65" s="768"/>
    </row>
    <row r="66" spans="1:6" s="198" customFormat="1" ht="19.5" thickBot="1">
      <c r="A66" s="208" t="s">
        <v>265</v>
      </c>
      <c r="B66" s="216" t="s">
        <v>229</v>
      </c>
      <c r="C66" s="204">
        <f>SUM('9.3.1'!C66,'9.3.2'!C66)</f>
        <v>0</v>
      </c>
      <c r="D66" s="204">
        <f>SUM('9.3.1'!D66,'9.3.2'!D66)</f>
        <v>0</v>
      </c>
      <c r="E66" s="204">
        <f>SUM('9.3.1'!E66,'9.3.2'!E66)</f>
        <v>0</v>
      </c>
      <c r="F66" s="768"/>
    </row>
    <row r="67" spans="1:6" s="198" customFormat="1" ht="18" customHeight="1" thickBot="1">
      <c r="A67" s="215" t="s">
        <v>230</v>
      </c>
      <c r="B67" s="211" t="s">
        <v>231</v>
      </c>
      <c r="C67" s="201">
        <f>SUM(C68:C71)</f>
        <v>0</v>
      </c>
      <c r="D67" s="201">
        <f>SUM(D68:D71)</f>
        <v>0</v>
      </c>
      <c r="E67" s="762">
        <f>SUM(E68:E71)</f>
        <v>0</v>
      </c>
      <c r="F67" s="768"/>
    </row>
    <row r="68" spans="1:6" s="198" customFormat="1" ht="27">
      <c r="A68" s="202" t="s">
        <v>111</v>
      </c>
      <c r="B68" s="203" t="s">
        <v>232</v>
      </c>
      <c r="C68" s="204">
        <f>SUM('9.3.1'!C68,'9.3.2'!C68)</f>
        <v>0</v>
      </c>
      <c r="D68" s="204">
        <f>SUM('9.3.1'!D68,'9.3.2'!D68)</f>
        <v>0</v>
      </c>
      <c r="E68" s="204">
        <f>SUM('9.3.1'!E68,'9.3.2'!E68)</f>
        <v>0</v>
      </c>
      <c r="F68" s="768"/>
    </row>
    <row r="69" spans="1:6" s="198" customFormat="1" ht="18.75">
      <c r="A69" s="205" t="s">
        <v>112</v>
      </c>
      <c r="B69" s="206" t="s">
        <v>233</v>
      </c>
      <c r="C69" s="204">
        <f>SUM('9.3.1'!C69,'9.3.2'!C69)</f>
        <v>0</v>
      </c>
      <c r="D69" s="204">
        <f>SUM('9.3.1'!D69,'9.3.2'!D69)</f>
        <v>0</v>
      </c>
      <c r="E69" s="204">
        <f>SUM('9.3.1'!E69,'9.3.2'!E69)</f>
        <v>0</v>
      </c>
      <c r="F69" s="768"/>
    </row>
    <row r="70" spans="1:6" s="198" customFormat="1" ht="27">
      <c r="A70" s="205" t="s">
        <v>256</v>
      </c>
      <c r="B70" s="206" t="s">
        <v>234</v>
      </c>
      <c r="C70" s="204">
        <f>SUM('9.3.1'!C70,'9.3.2'!C70)</f>
        <v>0</v>
      </c>
      <c r="D70" s="204">
        <f>SUM('9.3.1'!D70,'9.3.2'!D70)</f>
        <v>0</v>
      </c>
      <c r="E70" s="204">
        <f>SUM('9.3.1'!E70,'9.3.2'!E70)</f>
        <v>0</v>
      </c>
      <c r="F70" s="768"/>
    </row>
    <row r="71" spans="1:6" s="198" customFormat="1" ht="19.5" thickBot="1">
      <c r="A71" s="208" t="s">
        <v>257</v>
      </c>
      <c r="B71" s="212" t="s">
        <v>235</v>
      </c>
      <c r="C71" s="204">
        <f>SUM('9.3.1'!C71,'9.3.2'!C71)</f>
        <v>0</v>
      </c>
      <c r="D71" s="204">
        <f>SUM('9.3.1'!D71,'9.3.2'!D71)</f>
        <v>0</v>
      </c>
      <c r="E71" s="204">
        <f>SUM('9.3.1'!E71,'9.3.2'!E71)</f>
        <v>0</v>
      </c>
      <c r="F71" s="768"/>
    </row>
    <row r="72" spans="1:6" s="198" customFormat="1" ht="18" customHeight="1" thickBot="1">
      <c r="A72" s="215" t="s">
        <v>236</v>
      </c>
      <c r="B72" s="211" t="s">
        <v>237</v>
      </c>
      <c r="C72" s="201">
        <f>SUM(C73:C74)</f>
        <v>420614</v>
      </c>
      <c r="D72" s="201">
        <f>SUM(D73:D74)</f>
        <v>420614</v>
      </c>
      <c r="E72" s="762">
        <f>SUM(E73:E74)</f>
        <v>420614</v>
      </c>
      <c r="F72" s="833">
        <f>E72/C72</f>
        <v>1</v>
      </c>
    </row>
    <row r="73" spans="1:6" s="198" customFormat="1" ht="18" customHeight="1">
      <c r="A73" s="202" t="s">
        <v>258</v>
      </c>
      <c r="B73" s="203" t="s">
        <v>238</v>
      </c>
      <c r="C73" s="204">
        <f>SUM('9.3.1'!C73,'9.3.2'!C73)</f>
        <v>420614</v>
      </c>
      <c r="D73" s="204">
        <f>SUM('9.3.1'!D73,'9.3.2'!D73)</f>
        <v>420614</v>
      </c>
      <c r="E73" s="204">
        <f>SUM('9.3.1'!E73,'9.3.2'!E73)</f>
        <v>420614</v>
      </c>
      <c r="F73" s="833">
        <f>E73/C73</f>
        <v>1</v>
      </c>
    </row>
    <row r="74" spans="1:6" s="198" customFormat="1" ht="18" customHeight="1" thickBot="1">
      <c r="A74" s="208" t="s">
        <v>259</v>
      </c>
      <c r="B74" s="203" t="s">
        <v>398</v>
      </c>
      <c r="C74" s="204">
        <f>SUM('9.3.1'!C74,'9.3.2'!C74)</f>
        <v>0</v>
      </c>
      <c r="D74" s="204">
        <f>SUM('9.3.1'!D74,'9.3.2'!D74)</f>
        <v>0</v>
      </c>
      <c r="E74" s="204">
        <f>SUM('9.3.1'!E74,'9.3.2'!E74)</f>
        <v>0</v>
      </c>
      <c r="F74" s="768"/>
    </row>
    <row r="75" spans="1:6" s="198" customFormat="1" ht="18" customHeight="1" thickBot="1">
      <c r="A75" s="215" t="s">
        <v>239</v>
      </c>
      <c r="B75" s="211" t="s">
        <v>240</v>
      </c>
      <c r="C75" s="201">
        <f>SUM(C76:C78)</f>
        <v>113285022</v>
      </c>
      <c r="D75" s="201">
        <f>SUM(D76:D78)</f>
        <v>113285022</v>
      </c>
      <c r="E75" s="762">
        <f>SUM(E76:E78)</f>
        <v>99629120</v>
      </c>
      <c r="F75" s="833">
        <f>E75/C75</f>
        <v>0.8794553617158675</v>
      </c>
    </row>
    <row r="76" spans="1:6" s="198" customFormat="1" ht="18" customHeight="1">
      <c r="A76" s="202" t="s">
        <v>260</v>
      </c>
      <c r="B76" s="203" t="s">
        <v>372</v>
      </c>
      <c r="C76" s="204">
        <f>SUM('9.3.1'!C76,'9.3.2'!C76)</f>
        <v>0</v>
      </c>
      <c r="D76" s="204">
        <f>SUM('9.3.1'!D76,'9.3.2'!D76)</f>
        <v>0</v>
      </c>
      <c r="E76" s="204">
        <f>SUM('9.3.1'!E76,'9.3.2'!E76)</f>
        <v>0</v>
      </c>
      <c r="F76" s="768"/>
    </row>
    <row r="77" spans="1:6" s="198" customFormat="1" ht="18" customHeight="1">
      <c r="A77" s="205" t="s">
        <v>261</v>
      </c>
      <c r="B77" s="206" t="s">
        <v>241</v>
      </c>
      <c r="C77" s="204">
        <f>SUM('9.3.1'!C77,'9.3.2'!C77)</f>
        <v>0</v>
      </c>
      <c r="D77" s="204">
        <f>SUM('9.3.1'!D77,'9.3.2'!D77)</f>
        <v>0</v>
      </c>
      <c r="E77" s="204">
        <f>SUM('9.3.1'!E77,'9.3.2'!E77)</f>
        <v>0</v>
      </c>
      <c r="F77" s="768"/>
    </row>
    <row r="78" spans="1:6" s="198" customFormat="1" ht="18" customHeight="1" thickBot="1">
      <c r="A78" s="208" t="s">
        <v>262</v>
      </c>
      <c r="B78" s="212" t="s">
        <v>390</v>
      </c>
      <c r="C78" s="204">
        <f>SUM('9.3.1'!C78,'9.3.2'!C78)</f>
        <v>113285022</v>
      </c>
      <c r="D78" s="204">
        <f>SUM('9.3.1'!D78,'9.3.2'!D78)</f>
        <v>113285022</v>
      </c>
      <c r="E78" s="204">
        <f>SUM('9.3.1'!E78,'9.3.2'!E78)</f>
        <v>99629120</v>
      </c>
      <c r="F78" s="833">
        <f>E78/C78</f>
        <v>0.8794553617158675</v>
      </c>
    </row>
    <row r="79" spans="1:6" s="198" customFormat="1" ht="18" customHeight="1" thickBot="1">
      <c r="A79" s="215" t="s">
        <v>243</v>
      </c>
      <c r="B79" s="211" t="s">
        <v>263</v>
      </c>
      <c r="C79" s="201">
        <f>SUM(C80:C83)</f>
        <v>0</v>
      </c>
      <c r="D79" s="201">
        <f>SUM(D80:D83)</f>
        <v>0</v>
      </c>
      <c r="E79" s="762">
        <f>SUM(E80:E83)</f>
        <v>0</v>
      </c>
      <c r="F79" s="768"/>
    </row>
    <row r="80" spans="1:6" s="198" customFormat="1" ht="18" customHeight="1">
      <c r="A80" s="217" t="s">
        <v>244</v>
      </c>
      <c r="B80" s="203" t="s">
        <v>245</v>
      </c>
      <c r="C80" s="204">
        <f>SUM('9.3.1'!C80,'9.3.2'!C80)</f>
        <v>0</v>
      </c>
      <c r="D80" s="204">
        <f>SUM('9.3.1'!D80,'9.3.2'!D80)</f>
        <v>0</v>
      </c>
      <c r="E80" s="204">
        <f>SUM('9.3.1'!E80,'9.3.2'!E80)</f>
        <v>0</v>
      </c>
      <c r="F80" s="768"/>
    </row>
    <row r="81" spans="1:6" s="198" customFormat="1" ht="30">
      <c r="A81" s="218" t="s">
        <v>246</v>
      </c>
      <c r="B81" s="206" t="s">
        <v>247</v>
      </c>
      <c r="C81" s="204">
        <f>SUM('9.3.1'!C81,'9.3.2'!C81)</f>
        <v>0</v>
      </c>
      <c r="D81" s="204">
        <f>SUM('9.3.1'!D81,'9.3.2'!D81)</f>
        <v>0</v>
      </c>
      <c r="E81" s="204">
        <f>SUM('9.3.1'!E81,'9.3.2'!E81)</f>
        <v>0</v>
      </c>
      <c r="F81" s="768"/>
    </row>
    <row r="82" spans="1:6" s="198" customFormat="1" ht="20.25" customHeight="1">
      <c r="A82" s="218" t="s">
        <v>248</v>
      </c>
      <c r="B82" s="206" t="s">
        <v>249</v>
      </c>
      <c r="C82" s="204">
        <f>SUM('9.3.1'!C82,'9.3.2'!C82)</f>
        <v>0</v>
      </c>
      <c r="D82" s="204">
        <f>SUM('9.3.1'!D82,'9.3.2'!D82)</f>
        <v>0</v>
      </c>
      <c r="E82" s="204">
        <f>SUM('9.3.1'!E82,'9.3.2'!E82)</f>
        <v>0</v>
      </c>
      <c r="F82" s="768"/>
    </row>
    <row r="83" spans="1:6" s="198" customFormat="1" ht="18" customHeight="1" thickBot="1">
      <c r="A83" s="219" t="s">
        <v>250</v>
      </c>
      <c r="B83" s="212" t="s">
        <v>251</v>
      </c>
      <c r="C83" s="204">
        <f>SUM('9.3.1'!C83,'9.3.2'!C83)</f>
        <v>0</v>
      </c>
      <c r="D83" s="204">
        <f>SUM('9.3.1'!D83,'9.3.2'!D83)</f>
        <v>0</v>
      </c>
      <c r="E83" s="204">
        <f>SUM('9.3.1'!E83,'9.3.2'!E83)</f>
        <v>0</v>
      </c>
      <c r="F83" s="768"/>
    </row>
    <row r="84" spans="1:6" s="198" customFormat="1" ht="18" customHeight="1" thickBot="1">
      <c r="A84" s="215" t="s">
        <v>252</v>
      </c>
      <c r="B84" s="211" t="s">
        <v>389</v>
      </c>
      <c r="C84" s="204">
        <f>SUM('9.3.1'!C84,'9.3.2'!C84)</f>
        <v>0</v>
      </c>
      <c r="D84" s="204">
        <f>SUM('9.3.1'!D84,'9.3.2'!D84)</f>
        <v>0</v>
      </c>
      <c r="E84" s="204">
        <f>SUM('9.3.1'!E84,'9.3.2'!E84)</f>
        <v>0</v>
      </c>
      <c r="F84" s="768"/>
    </row>
    <row r="85" spans="1:6" s="198" customFormat="1" ht="27.75" thickBot="1">
      <c r="A85" s="215" t="s">
        <v>253</v>
      </c>
      <c r="B85" s="220" t="s">
        <v>254</v>
      </c>
      <c r="C85" s="201">
        <f>+C63+C67+C72+C75+C79+C84</f>
        <v>113705636</v>
      </c>
      <c r="D85" s="201">
        <f>+D63+D67+D72+D75+D79+D84</f>
        <v>113705636</v>
      </c>
      <c r="E85" s="762">
        <f>+E63+E67+E72+E75+E79+E84</f>
        <v>100049734</v>
      </c>
      <c r="F85" s="833">
        <f>E85/C85</f>
        <v>0.8799012741989324</v>
      </c>
    </row>
    <row r="86" spans="1:6" s="198" customFormat="1" ht="18" customHeight="1" thickBot="1">
      <c r="A86" s="221" t="s">
        <v>266</v>
      </c>
      <c r="B86" s="222" t="s">
        <v>332</v>
      </c>
      <c r="C86" s="201">
        <f>+C62+C85</f>
        <v>118668304</v>
      </c>
      <c r="D86" s="201">
        <f>+D62+D85</f>
        <v>118668304</v>
      </c>
      <c r="E86" s="762">
        <f>+E62+E85</f>
        <v>104232773</v>
      </c>
      <c r="F86" s="833">
        <f>E86/C86</f>
        <v>0.8783539452961255</v>
      </c>
    </row>
    <row r="87" spans="1:6" s="198" customFormat="1" ht="19.5" thickBot="1">
      <c r="A87" s="266"/>
      <c r="B87" s="224"/>
      <c r="C87" s="225"/>
      <c r="D87" s="225"/>
      <c r="E87" s="120"/>
      <c r="F87" s="22"/>
    </row>
    <row r="88" spans="1:6" s="189" customFormat="1" ht="18" customHeight="1" thickBot="1">
      <c r="A88" s="226" t="s">
        <v>43</v>
      </c>
      <c r="B88" s="227"/>
      <c r="C88" s="228"/>
      <c r="D88" s="228"/>
      <c r="E88" s="148"/>
      <c r="F88" s="17"/>
    </row>
    <row r="89" spans="1:6" s="189" customFormat="1" ht="18" customHeight="1" thickBot="1">
      <c r="A89" s="229" t="s">
        <v>10</v>
      </c>
      <c r="B89" s="230" t="s">
        <v>387</v>
      </c>
      <c r="C89" s="231">
        <f>SUM(C90:C94)</f>
        <v>118276204</v>
      </c>
      <c r="D89" s="231">
        <f>SUM(D90:D94)</f>
        <v>117970234</v>
      </c>
      <c r="E89" s="762">
        <f>SUM(E90:E94)</f>
        <v>101498845</v>
      </c>
      <c r="F89" s="833">
        <f>E89/C89</f>
        <v>0.8581510191179285</v>
      </c>
    </row>
    <row r="90" spans="1:6" s="189" customFormat="1" ht="18" customHeight="1">
      <c r="A90" s="232" t="s">
        <v>73</v>
      </c>
      <c r="B90" s="233" t="s">
        <v>38</v>
      </c>
      <c r="C90" s="204">
        <f>SUM('9.3.1'!C90,'9.3.2'!C90)</f>
        <v>69110536</v>
      </c>
      <c r="D90" s="204">
        <f>SUM('9.3.1'!D90,'9.3.2'!D90)</f>
        <v>64482569</v>
      </c>
      <c r="E90" s="834">
        <f>SUM('9.3.1'!E90,'9.3.2'!E90)</f>
        <v>57460442</v>
      </c>
      <c r="F90" s="833">
        <f>E90/C90</f>
        <v>0.8314281052602457</v>
      </c>
    </row>
    <row r="91" spans="1:6" s="198" customFormat="1" ht="18" customHeight="1">
      <c r="A91" s="205" t="s">
        <v>74</v>
      </c>
      <c r="B91" s="234" t="s">
        <v>138</v>
      </c>
      <c r="C91" s="204">
        <f>SUM('9.3.1'!C91,'9.3.2'!C91)</f>
        <v>14212335</v>
      </c>
      <c r="D91" s="204">
        <f>SUM('9.3.1'!D91,'9.3.2'!D91)</f>
        <v>17526076</v>
      </c>
      <c r="E91" s="834">
        <f>SUM('9.3.1'!E91,'9.3.2'!E91)</f>
        <v>10860705</v>
      </c>
      <c r="F91" s="833">
        <f>E91/C91</f>
        <v>0.7641745708921159</v>
      </c>
    </row>
    <row r="92" spans="1:6" s="189" customFormat="1" ht="18" customHeight="1">
      <c r="A92" s="205" t="s">
        <v>75</v>
      </c>
      <c r="B92" s="234" t="s">
        <v>105</v>
      </c>
      <c r="C92" s="204">
        <f>SUM('9.3.1'!C92,'9.3.2'!C92)</f>
        <v>34953333</v>
      </c>
      <c r="D92" s="204">
        <f>SUM('9.3.1'!D92,'9.3.2'!D92)</f>
        <v>35961589</v>
      </c>
      <c r="E92" s="834">
        <f>SUM('9.3.1'!E92,'9.3.2'!E92)</f>
        <v>33177698</v>
      </c>
      <c r="F92" s="833">
        <f>E92/C92</f>
        <v>0.9491998373946199</v>
      </c>
    </row>
    <row r="93" spans="1:6" s="189" customFormat="1" ht="18" customHeight="1">
      <c r="A93" s="205" t="s">
        <v>76</v>
      </c>
      <c r="B93" s="235" t="s">
        <v>139</v>
      </c>
      <c r="C93" s="204">
        <f>SUM('9.3.1'!C93,'9.3.2'!C93)</f>
        <v>0</v>
      </c>
      <c r="D93" s="204">
        <f>SUM('9.3.1'!D93,'9.3.2'!D93)</f>
        <v>0</v>
      </c>
      <c r="E93" s="834">
        <f>SUM('9.3.1'!E93,'9.3.2'!E93)</f>
        <v>0</v>
      </c>
      <c r="F93" s="837"/>
    </row>
    <row r="94" spans="1:6" s="189" customFormat="1" ht="18" customHeight="1">
      <c r="A94" s="205" t="s">
        <v>84</v>
      </c>
      <c r="B94" s="236" t="s">
        <v>140</v>
      </c>
      <c r="C94" s="204">
        <f>SUM('9.3.1'!C94,'9.3.2'!C94)</f>
        <v>0</v>
      </c>
      <c r="D94" s="204">
        <f>SUM('9.3.1'!D94,'9.3.2'!D94)</f>
        <v>0</v>
      </c>
      <c r="E94" s="834">
        <f>SUM('9.3.1'!E94,'9.3.2'!E94)</f>
        <v>0</v>
      </c>
      <c r="F94" s="837"/>
    </row>
    <row r="95" spans="1:6" s="189" customFormat="1" ht="18" customHeight="1">
      <c r="A95" s="205" t="s">
        <v>77</v>
      </c>
      <c r="B95" s="234" t="s">
        <v>269</v>
      </c>
      <c r="C95" s="204">
        <f>SUM('9.3.1'!C95,'9.3.2'!C95)</f>
        <v>0</v>
      </c>
      <c r="D95" s="204">
        <f>SUM('9.3.1'!D95,'9.3.2'!D95)</f>
        <v>0</v>
      </c>
      <c r="E95" s="834">
        <f>SUM('9.3.1'!E95,'9.3.2'!E95)</f>
        <v>0</v>
      </c>
      <c r="F95" s="837"/>
    </row>
    <row r="96" spans="1:6" s="189" customFormat="1" ht="18" customHeight="1">
      <c r="A96" s="205" t="s">
        <v>78</v>
      </c>
      <c r="B96" s="237" t="s">
        <v>270</v>
      </c>
      <c r="C96" s="204">
        <f>SUM('9.3.1'!C96,'9.3.2'!C96)</f>
        <v>0</v>
      </c>
      <c r="D96" s="204">
        <f>SUM('9.3.1'!D96,'9.3.2'!D96)</f>
        <v>0</v>
      </c>
      <c r="E96" s="834">
        <f>SUM('9.3.1'!E96,'9.3.2'!E96)</f>
        <v>0</v>
      </c>
      <c r="F96" s="837"/>
    </row>
    <row r="97" spans="1:6" s="189" customFormat="1" ht="18" customHeight="1">
      <c r="A97" s="205" t="s">
        <v>85</v>
      </c>
      <c r="B97" s="234" t="s">
        <v>271</v>
      </c>
      <c r="C97" s="204">
        <f>SUM('9.3.1'!C97,'9.3.2'!C97)</f>
        <v>0</v>
      </c>
      <c r="D97" s="204">
        <f>SUM('9.3.1'!D97,'9.3.2'!D97)</f>
        <v>0</v>
      </c>
      <c r="E97" s="834">
        <f>SUM('9.3.1'!E97,'9.3.2'!E97)</f>
        <v>0</v>
      </c>
      <c r="F97" s="837"/>
    </row>
    <row r="98" spans="1:6" s="189" customFormat="1" ht="18" customHeight="1">
      <c r="A98" s="205" t="s">
        <v>86</v>
      </c>
      <c r="B98" s="234" t="s">
        <v>394</v>
      </c>
      <c r="C98" s="204">
        <f>SUM('9.3.1'!C98,'9.3.2'!C98)</f>
        <v>0</v>
      </c>
      <c r="D98" s="204">
        <f>SUM('9.3.1'!D98,'9.3.2'!D98)</f>
        <v>0</v>
      </c>
      <c r="E98" s="834">
        <f>SUM('9.3.1'!E98,'9.3.2'!E98)</f>
        <v>0</v>
      </c>
      <c r="F98" s="837"/>
    </row>
    <row r="99" spans="1:6" s="189" customFormat="1" ht="18" customHeight="1">
      <c r="A99" s="205" t="s">
        <v>87</v>
      </c>
      <c r="B99" s="237" t="s">
        <v>273</v>
      </c>
      <c r="C99" s="204">
        <f>SUM('9.3.1'!C99,'9.3.2'!C99)</f>
        <v>0</v>
      </c>
      <c r="D99" s="204">
        <f>SUM('9.3.1'!D99,'9.3.2'!D99)</f>
        <v>0</v>
      </c>
      <c r="E99" s="834">
        <f>SUM('9.3.1'!E99,'9.3.2'!E99)</f>
        <v>0</v>
      </c>
      <c r="F99" s="837"/>
    </row>
    <row r="100" spans="1:6" s="189" customFormat="1" ht="18" customHeight="1">
      <c r="A100" s="205" t="s">
        <v>88</v>
      </c>
      <c r="B100" s="237" t="s">
        <v>274</v>
      </c>
      <c r="C100" s="204">
        <f>SUM('9.3.1'!C100,'9.3.2'!C100)</f>
        <v>0</v>
      </c>
      <c r="D100" s="204">
        <f>SUM('9.3.1'!D100,'9.3.2'!D100)</f>
        <v>0</v>
      </c>
      <c r="E100" s="834">
        <f>SUM('9.3.1'!E100,'9.3.2'!E100)</f>
        <v>0</v>
      </c>
      <c r="F100" s="837"/>
    </row>
    <row r="101" spans="1:6" s="189" customFormat="1" ht="18" customHeight="1">
      <c r="A101" s="205" t="s">
        <v>90</v>
      </c>
      <c r="B101" s="234" t="s">
        <v>395</v>
      </c>
      <c r="C101" s="204">
        <f>SUM('9.3.1'!C101,'9.3.2'!C101)</f>
        <v>0</v>
      </c>
      <c r="D101" s="204">
        <f>SUM('9.3.1'!D101,'9.3.2'!D101)</f>
        <v>0</v>
      </c>
      <c r="E101" s="834">
        <f>SUM('9.3.1'!E101,'9.3.2'!E101)</f>
        <v>0</v>
      </c>
      <c r="F101" s="837"/>
    </row>
    <row r="102" spans="1:6" s="189" customFormat="1" ht="18" customHeight="1">
      <c r="A102" s="238" t="s">
        <v>141</v>
      </c>
      <c r="B102" s="239" t="s">
        <v>276</v>
      </c>
      <c r="C102" s="204">
        <f>SUM('9.3.1'!C102,'9.3.2'!C102)</f>
        <v>0</v>
      </c>
      <c r="D102" s="204">
        <f>SUM('9.3.1'!D102,'9.3.2'!D102)</f>
        <v>0</v>
      </c>
      <c r="E102" s="834">
        <f>SUM('9.3.1'!E102,'9.3.2'!E102)</f>
        <v>0</v>
      </c>
      <c r="F102" s="837"/>
    </row>
    <row r="103" spans="1:6" s="189" customFormat="1" ht="18" customHeight="1">
      <c r="A103" s="205" t="s">
        <v>267</v>
      </c>
      <c r="B103" s="239" t="s">
        <v>277</v>
      </c>
      <c r="C103" s="204">
        <f>SUM('9.3.1'!C103,'9.3.2'!C103)</f>
        <v>0</v>
      </c>
      <c r="D103" s="204">
        <f>SUM('9.3.1'!D103,'9.3.2'!D103)</f>
        <v>0</v>
      </c>
      <c r="E103" s="834">
        <f>SUM('9.3.1'!E103,'9.3.2'!E103)</f>
        <v>0</v>
      </c>
      <c r="F103" s="837"/>
    </row>
    <row r="104" spans="1:6" s="189" customFormat="1" ht="18" customHeight="1" thickBot="1">
      <c r="A104" s="240" t="s">
        <v>268</v>
      </c>
      <c r="B104" s="241" t="s">
        <v>278</v>
      </c>
      <c r="C104" s="204">
        <f>SUM('9.3.1'!C104,'9.3.2'!C104)</f>
        <v>0</v>
      </c>
      <c r="D104" s="204">
        <f>SUM('9.3.1'!D104,'9.3.2'!D104)</f>
        <v>0</v>
      </c>
      <c r="E104" s="834">
        <f>SUM('9.3.1'!E104,'9.3.2'!E104)</f>
        <v>0</v>
      </c>
      <c r="F104" s="837"/>
    </row>
    <row r="105" spans="1:6" s="189" customFormat="1" ht="18" customHeight="1" thickBot="1">
      <c r="A105" s="210" t="s">
        <v>11</v>
      </c>
      <c r="B105" s="242" t="s">
        <v>388</v>
      </c>
      <c r="C105" s="201">
        <f>+C106+C108+C110</f>
        <v>392100</v>
      </c>
      <c r="D105" s="201">
        <f>+D106+D108+D110</f>
        <v>698070</v>
      </c>
      <c r="E105" s="762">
        <f>+E106+E108+E110</f>
        <v>698070</v>
      </c>
      <c r="F105" s="833">
        <f>E105/C105</f>
        <v>1.780336648814078</v>
      </c>
    </row>
    <row r="106" spans="1:6" s="189" customFormat="1" ht="18" customHeight="1">
      <c r="A106" s="202" t="s">
        <v>79</v>
      </c>
      <c r="B106" s="234" t="s">
        <v>164</v>
      </c>
      <c r="C106" s="204">
        <f>SUM('9.3.1'!C106,'9.3.2'!C106)</f>
        <v>392100</v>
      </c>
      <c r="D106" s="204">
        <f>SUM('9.3.1'!D106,'9.3.2'!D106)</f>
        <v>698070</v>
      </c>
      <c r="E106" s="834">
        <f>SUM('9.3.1'!E106,'9.3.2'!E106)</f>
        <v>698070</v>
      </c>
      <c r="F106" s="833">
        <f>E106/C106</f>
        <v>1.780336648814078</v>
      </c>
    </row>
    <row r="107" spans="1:6" s="189" customFormat="1" ht="18" customHeight="1">
      <c r="A107" s="202" t="s">
        <v>80</v>
      </c>
      <c r="B107" s="239" t="s">
        <v>282</v>
      </c>
      <c r="C107" s="204">
        <f>SUM('9.3.1'!C107,'9.3.2'!C107)</f>
        <v>0</v>
      </c>
      <c r="D107" s="204">
        <f>SUM('9.3.1'!D107,'9.3.2'!D107)</f>
        <v>0</v>
      </c>
      <c r="E107" s="834">
        <f>SUM('9.3.1'!E107,'9.3.2'!E107)</f>
        <v>0</v>
      </c>
      <c r="F107" s="837"/>
    </row>
    <row r="108" spans="1:6" s="189" customFormat="1" ht="18" customHeight="1">
      <c r="A108" s="202" t="s">
        <v>81</v>
      </c>
      <c r="B108" s="239" t="s">
        <v>142</v>
      </c>
      <c r="C108" s="204">
        <f>SUM('9.3.1'!C108,'9.3.2'!C108)</f>
        <v>0</v>
      </c>
      <c r="D108" s="204">
        <f>SUM('9.3.1'!D108,'9.3.2'!D108)</f>
        <v>0</v>
      </c>
      <c r="E108" s="834">
        <f>SUM('9.3.1'!E108,'9.3.2'!E108)</f>
        <v>0</v>
      </c>
      <c r="F108" s="837"/>
    </row>
    <row r="109" spans="1:6" s="189" customFormat="1" ht="18" customHeight="1">
      <c r="A109" s="202" t="s">
        <v>82</v>
      </c>
      <c r="B109" s="239" t="s">
        <v>283</v>
      </c>
      <c r="C109" s="204">
        <f>SUM('9.3.1'!C109,'9.3.2'!C109)</f>
        <v>0</v>
      </c>
      <c r="D109" s="204">
        <f>SUM('9.3.1'!D109,'9.3.2'!D109)</f>
        <v>0</v>
      </c>
      <c r="E109" s="834">
        <f>SUM('9.3.1'!E109,'9.3.2'!E109)</f>
        <v>0</v>
      </c>
      <c r="F109" s="837"/>
    </row>
    <row r="110" spans="1:6" s="189" customFormat="1" ht="18" customHeight="1">
      <c r="A110" s="202" t="s">
        <v>83</v>
      </c>
      <c r="B110" s="243" t="s">
        <v>166</v>
      </c>
      <c r="C110" s="204">
        <f>SUM('9.3.1'!C110,'9.3.2'!C110)</f>
        <v>0</v>
      </c>
      <c r="D110" s="204">
        <f>SUM('9.3.1'!D110,'9.3.2'!D110)</f>
        <v>0</v>
      </c>
      <c r="E110" s="834">
        <f>SUM('9.3.1'!E110,'9.3.2'!E110)</f>
        <v>0</v>
      </c>
      <c r="F110" s="837"/>
    </row>
    <row r="111" spans="1:6" s="189" customFormat="1" ht="25.5">
      <c r="A111" s="202" t="s">
        <v>89</v>
      </c>
      <c r="B111" s="244" t="s">
        <v>338</v>
      </c>
      <c r="C111" s="204">
        <f>SUM('9.3.1'!C111,'9.3.2'!C111)</f>
        <v>0</v>
      </c>
      <c r="D111" s="204">
        <f>SUM('9.3.1'!D111,'9.3.2'!D111)</f>
        <v>0</v>
      </c>
      <c r="E111" s="834">
        <f>SUM('9.3.1'!E111,'9.3.2'!E111)</f>
        <v>0</v>
      </c>
      <c r="F111" s="837"/>
    </row>
    <row r="112" spans="1:6" s="189" customFormat="1" ht="25.5">
      <c r="A112" s="202" t="s">
        <v>91</v>
      </c>
      <c r="B112" s="245" t="s">
        <v>288</v>
      </c>
      <c r="C112" s="204">
        <f>SUM('9.3.1'!C112,'9.3.2'!C112)</f>
        <v>0</v>
      </c>
      <c r="D112" s="204">
        <f>SUM('9.3.1'!D112,'9.3.2'!D112)</f>
        <v>0</v>
      </c>
      <c r="E112" s="834">
        <f>SUM('9.3.1'!E112,'9.3.2'!E112)</f>
        <v>0</v>
      </c>
      <c r="F112" s="837"/>
    </row>
    <row r="113" spans="1:6" s="189" customFormat="1" ht="25.5">
      <c r="A113" s="202" t="s">
        <v>143</v>
      </c>
      <c r="B113" s="234" t="s">
        <v>272</v>
      </c>
      <c r="C113" s="204">
        <f>SUM('9.3.1'!C113,'9.3.2'!C113)</f>
        <v>0</v>
      </c>
      <c r="D113" s="204">
        <f>SUM('9.3.1'!D113,'9.3.2'!D113)</f>
        <v>0</v>
      </c>
      <c r="E113" s="834">
        <f>SUM('9.3.1'!E113,'9.3.2'!E113)</f>
        <v>0</v>
      </c>
      <c r="F113" s="837"/>
    </row>
    <row r="114" spans="1:6" s="189" customFormat="1" ht="18.75">
      <c r="A114" s="202" t="s">
        <v>144</v>
      </c>
      <c r="B114" s="234" t="s">
        <v>287</v>
      </c>
      <c r="C114" s="204">
        <f>SUM('9.3.1'!C114,'9.3.2'!C114)</f>
        <v>0</v>
      </c>
      <c r="D114" s="204">
        <f>SUM('9.3.1'!D114,'9.3.2'!D114)</f>
        <v>0</v>
      </c>
      <c r="E114" s="834">
        <f>SUM('9.3.1'!E114,'9.3.2'!E114)</f>
        <v>0</v>
      </c>
      <c r="F114" s="837"/>
    </row>
    <row r="115" spans="1:6" s="189" customFormat="1" ht="25.5">
      <c r="A115" s="202" t="s">
        <v>145</v>
      </c>
      <c r="B115" s="234" t="s">
        <v>286</v>
      </c>
      <c r="C115" s="204">
        <f>SUM('9.3.1'!C115,'9.3.2'!C115)</f>
        <v>0</v>
      </c>
      <c r="D115" s="204">
        <f>SUM('9.3.1'!D115,'9.3.2'!D115)</f>
        <v>0</v>
      </c>
      <c r="E115" s="834">
        <f>SUM('9.3.1'!E115,'9.3.2'!E115)</f>
        <v>0</v>
      </c>
      <c r="F115" s="837"/>
    </row>
    <row r="116" spans="1:6" s="189" customFormat="1" ht="25.5">
      <c r="A116" s="202" t="s">
        <v>279</v>
      </c>
      <c r="B116" s="234" t="s">
        <v>275</v>
      </c>
      <c r="C116" s="204">
        <f>SUM('9.3.1'!C116,'9.3.2'!C116)</f>
        <v>0</v>
      </c>
      <c r="D116" s="204">
        <f>SUM('9.3.1'!D116,'9.3.2'!D116)</f>
        <v>0</v>
      </c>
      <c r="E116" s="834">
        <f>SUM('9.3.1'!E116,'9.3.2'!E116)</f>
        <v>0</v>
      </c>
      <c r="F116" s="837"/>
    </row>
    <row r="117" spans="1:6" s="189" customFormat="1" ht="18.75">
      <c r="A117" s="202" t="s">
        <v>280</v>
      </c>
      <c r="B117" s="234" t="s">
        <v>285</v>
      </c>
      <c r="C117" s="204">
        <f>SUM('9.3.1'!C117,'9.3.2'!C117)</f>
        <v>0</v>
      </c>
      <c r="D117" s="204">
        <f>SUM('9.3.1'!D117,'9.3.2'!D117)</f>
        <v>0</v>
      </c>
      <c r="E117" s="834">
        <f>SUM('9.3.1'!E117,'9.3.2'!E117)</f>
        <v>0</v>
      </c>
      <c r="F117" s="837"/>
    </row>
    <row r="118" spans="1:6" s="189" customFormat="1" ht="26.25" thickBot="1">
      <c r="A118" s="238" t="s">
        <v>281</v>
      </c>
      <c r="B118" s="234" t="s">
        <v>284</v>
      </c>
      <c r="C118" s="204">
        <f>SUM('9.3.1'!C118,'9.3.2'!C118)</f>
        <v>0</v>
      </c>
      <c r="D118" s="204">
        <f>SUM('9.3.1'!D118,'9.3.2'!D118)</f>
        <v>0</v>
      </c>
      <c r="E118" s="834">
        <f>SUM('9.3.1'!E118,'9.3.2'!E118)</f>
        <v>0</v>
      </c>
      <c r="F118" s="837"/>
    </row>
    <row r="119" spans="1:6" s="189" customFormat="1" ht="18" customHeight="1" thickBot="1">
      <c r="A119" s="210" t="s">
        <v>12</v>
      </c>
      <c r="B119" s="213" t="s">
        <v>289</v>
      </c>
      <c r="C119" s="201">
        <f>+C120+C121</f>
        <v>0</v>
      </c>
      <c r="D119" s="201">
        <f>+D120+D121</f>
        <v>0</v>
      </c>
      <c r="E119" s="762">
        <f>+E120+E121</f>
        <v>0</v>
      </c>
      <c r="F119" s="837"/>
    </row>
    <row r="120" spans="1:6" s="189" customFormat="1" ht="18" customHeight="1">
      <c r="A120" s="202" t="s">
        <v>62</v>
      </c>
      <c r="B120" s="245" t="s">
        <v>44</v>
      </c>
      <c r="C120" s="204">
        <f>SUM('9.3.1'!C120,'9.3.2'!C120)</f>
        <v>0</v>
      </c>
      <c r="D120" s="204">
        <f>SUM('9.3.1'!D120,'9.3.2'!D120)</f>
        <v>0</v>
      </c>
      <c r="E120" s="834">
        <f>SUM('9.3.1'!E120,'9.3.2'!E120)</f>
        <v>0</v>
      </c>
      <c r="F120" s="837"/>
    </row>
    <row r="121" spans="1:6" s="189" customFormat="1" ht="18" customHeight="1" thickBot="1">
      <c r="A121" s="208" t="s">
        <v>63</v>
      </c>
      <c r="B121" s="239" t="s">
        <v>45</v>
      </c>
      <c r="C121" s="204">
        <f>SUM('9.3.1'!C121,'9.3.2'!C121)</f>
        <v>0</v>
      </c>
      <c r="D121" s="204">
        <f>SUM('9.3.1'!D121,'9.3.2'!D121)</f>
        <v>0</v>
      </c>
      <c r="E121" s="834">
        <f>SUM('9.3.1'!E121,'9.3.2'!E121)</f>
        <v>0</v>
      </c>
      <c r="F121" s="837"/>
    </row>
    <row r="122" spans="1:6" s="189" customFormat="1" ht="18" customHeight="1" thickBot="1">
      <c r="A122" s="210" t="s">
        <v>13</v>
      </c>
      <c r="B122" s="213" t="s">
        <v>290</v>
      </c>
      <c r="C122" s="201">
        <f>+C89+C105+C119</f>
        <v>118668304</v>
      </c>
      <c r="D122" s="201">
        <f>+D89+D105+D119</f>
        <v>118668304</v>
      </c>
      <c r="E122" s="762">
        <f>+E89+E105+E119</f>
        <v>102196915</v>
      </c>
      <c r="F122" s="833">
        <f>E122/C122</f>
        <v>0.8611980752670064</v>
      </c>
    </row>
    <row r="123" spans="1:6" s="189" customFormat="1" ht="18" customHeight="1" thickBot="1">
      <c r="A123" s="210" t="s">
        <v>14</v>
      </c>
      <c r="B123" s="213" t="s">
        <v>396</v>
      </c>
      <c r="C123" s="201">
        <f>+C124+C125+C126</f>
        <v>0</v>
      </c>
      <c r="D123" s="201">
        <f>+D124+D125+D126</f>
        <v>0</v>
      </c>
      <c r="E123" s="762">
        <f>+E124+E125+E126</f>
        <v>0</v>
      </c>
      <c r="F123" s="837"/>
    </row>
    <row r="124" spans="1:6" s="189" customFormat="1" ht="18" customHeight="1">
      <c r="A124" s="202" t="s">
        <v>66</v>
      </c>
      <c r="B124" s="245" t="s">
        <v>291</v>
      </c>
      <c r="C124" s="204">
        <f>SUM('9.3.1'!C124,'9.3.2'!C124)</f>
        <v>0</v>
      </c>
      <c r="D124" s="204">
        <f>SUM('9.3.1'!D124,'9.3.2'!D124)</f>
        <v>0</v>
      </c>
      <c r="E124" s="834">
        <f>SUM('9.3.1'!E124,'9.3.2'!E124)</f>
        <v>0</v>
      </c>
      <c r="F124" s="837"/>
    </row>
    <row r="125" spans="1:6" s="189" customFormat="1" ht="18" customHeight="1">
      <c r="A125" s="202" t="s">
        <v>67</v>
      </c>
      <c r="B125" s="245" t="s">
        <v>397</v>
      </c>
      <c r="C125" s="204">
        <f>SUM('9.3.1'!C125,'9.3.2'!C125)</f>
        <v>0</v>
      </c>
      <c r="D125" s="204">
        <f>SUM('9.3.1'!D125,'9.3.2'!D125)</f>
        <v>0</v>
      </c>
      <c r="E125" s="834">
        <f>SUM('9.3.1'!E125,'9.3.2'!E125)</f>
        <v>0</v>
      </c>
      <c r="F125" s="837"/>
    </row>
    <row r="126" spans="1:6" s="189" customFormat="1" ht="18" customHeight="1" thickBot="1">
      <c r="A126" s="238" t="s">
        <v>68</v>
      </c>
      <c r="B126" s="246" t="s">
        <v>292</v>
      </c>
      <c r="C126" s="204">
        <f>SUM('9.3.1'!C126,'9.3.2'!C126)</f>
        <v>0</v>
      </c>
      <c r="D126" s="204">
        <f>SUM('9.3.1'!D126,'9.3.2'!D126)</f>
        <v>0</v>
      </c>
      <c r="E126" s="834">
        <f>SUM('9.3.1'!E126,'9.3.2'!E126)</f>
        <v>0</v>
      </c>
      <c r="F126" s="837"/>
    </row>
    <row r="127" spans="1:6" s="189" customFormat="1" ht="18" customHeight="1" thickBot="1">
      <c r="A127" s="210" t="s">
        <v>15</v>
      </c>
      <c r="B127" s="213" t="s">
        <v>327</v>
      </c>
      <c r="C127" s="201">
        <f>+C128+C129+C130+C131</f>
        <v>0</v>
      </c>
      <c r="D127" s="201">
        <f>+D128+D129+D130+D131</f>
        <v>0</v>
      </c>
      <c r="E127" s="762">
        <f>+E128+E129+E130+E131</f>
        <v>0</v>
      </c>
      <c r="F127" s="837"/>
    </row>
    <row r="128" spans="1:6" s="189" customFormat="1" ht="18" customHeight="1">
      <c r="A128" s="202" t="s">
        <v>69</v>
      </c>
      <c r="B128" s="245" t="s">
        <v>293</v>
      </c>
      <c r="C128" s="204">
        <f>SUM('9.3.1'!C128,'9.3.2'!C128)</f>
        <v>0</v>
      </c>
      <c r="D128" s="204">
        <f>SUM('9.3.1'!D128,'9.3.2'!D128)</f>
        <v>0</v>
      </c>
      <c r="E128" s="834">
        <f>SUM('9.3.1'!E128,'9.3.2'!E128)</f>
        <v>0</v>
      </c>
      <c r="F128" s="837"/>
    </row>
    <row r="129" spans="1:6" s="189" customFormat="1" ht="18" customHeight="1">
      <c r="A129" s="202" t="s">
        <v>70</v>
      </c>
      <c r="B129" s="245" t="s">
        <v>294</v>
      </c>
      <c r="C129" s="204">
        <f>SUM('9.3.1'!C129,'9.3.2'!C129)</f>
        <v>0</v>
      </c>
      <c r="D129" s="204">
        <f>SUM('9.3.1'!D129,'9.3.2'!D129)</f>
        <v>0</v>
      </c>
      <c r="E129" s="834">
        <f>SUM('9.3.1'!E129,'9.3.2'!E129)</f>
        <v>0</v>
      </c>
      <c r="F129" s="837"/>
    </row>
    <row r="130" spans="1:6" s="189" customFormat="1" ht="18" customHeight="1">
      <c r="A130" s="202" t="s">
        <v>210</v>
      </c>
      <c r="B130" s="245" t="s">
        <v>295</v>
      </c>
      <c r="C130" s="204">
        <f>SUM('9.3.1'!C130,'9.3.2'!C130)</f>
        <v>0</v>
      </c>
      <c r="D130" s="204">
        <f>SUM('9.3.1'!D130,'9.3.2'!D130)</f>
        <v>0</v>
      </c>
      <c r="E130" s="834">
        <f>SUM('9.3.1'!E130,'9.3.2'!E130)</f>
        <v>0</v>
      </c>
      <c r="F130" s="837"/>
    </row>
    <row r="131" spans="1:6" s="189" customFormat="1" ht="18" customHeight="1" thickBot="1">
      <c r="A131" s="238" t="s">
        <v>211</v>
      </c>
      <c r="B131" s="246" t="s">
        <v>296</v>
      </c>
      <c r="C131" s="204">
        <f>SUM('9.3.1'!C131,'9.3.2'!C131)</f>
        <v>0</v>
      </c>
      <c r="D131" s="204">
        <f>SUM('9.3.1'!D131,'9.3.2'!D131)</f>
        <v>0</v>
      </c>
      <c r="E131" s="834">
        <f>SUM('9.3.1'!E131,'9.3.2'!E131)</f>
        <v>0</v>
      </c>
      <c r="F131" s="837"/>
    </row>
    <row r="132" spans="1:6" s="189" customFormat="1" ht="18" customHeight="1" thickBot="1">
      <c r="A132" s="210" t="s">
        <v>16</v>
      </c>
      <c r="B132" s="213" t="s">
        <v>297</v>
      </c>
      <c r="C132" s="201">
        <f>SUM(C133:C136)</f>
        <v>0</v>
      </c>
      <c r="D132" s="201">
        <f>SUM(D133:D136)</f>
        <v>0</v>
      </c>
      <c r="E132" s="762">
        <f>SUM(E133:E136)</f>
        <v>0</v>
      </c>
      <c r="F132" s="837"/>
    </row>
    <row r="133" spans="1:6" s="189" customFormat="1" ht="18" customHeight="1">
      <c r="A133" s="202" t="s">
        <v>71</v>
      </c>
      <c r="B133" s="245" t="s">
        <v>298</v>
      </c>
      <c r="C133" s="204">
        <f>SUM('9.3.1'!C133,'9.3.2'!C133)</f>
        <v>0</v>
      </c>
      <c r="D133" s="204">
        <f>SUM('9.3.1'!D133,'9.3.2'!D133)</f>
        <v>0</v>
      </c>
      <c r="E133" s="834">
        <f>SUM('9.3.1'!E133,'9.3.2'!E133)</f>
        <v>0</v>
      </c>
      <c r="F133" s="837"/>
    </row>
    <row r="134" spans="1:6" s="189" customFormat="1" ht="18" customHeight="1">
      <c r="A134" s="202" t="s">
        <v>72</v>
      </c>
      <c r="B134" s="245" t="s">
        <v>307</v>
      </c>
      <c r="C134" s="204">
        <f>SUM('9.3.1'!C134,'9.3.2'!C134)</f>
        <v>0</v>
      </c>
      <c r="D134" s="204">
        <f>SUM('9.3.1'!D134,'9.3.2'!D134)</f>
        <v>0</v>
      </c>
      <c r="E134" s="834">
        <f>SUM('9.3.1'!E134,'9.3.2'!E134)</f>
        <v>0</v>
      </c>
      <c r="F134" s="837"/>
    </row>
    <row r="135" spans="1:6" s="189" customFormat="1" ht="18" customHeight="1">
      <c r="A135" s="202" t="s">
        <v>220</v>
      </c>
      <c r="B135" s="245" t="s">
        <v>299</v>
      </c>
      <c r="C135" s="204">
        <f>SUM('9.3.1'!C135,'9.3.2'!C135)</f>
        <v>0</v>
      </c>
      <c r="D135" s="204">
        <f>SUM('9.3.1'!D135,'9.3.2'!D135)</f>
        <v>0</v>
      </c>
      <c r="E135" s="834">
        <f>SUM('9.3.1'!E135,'9.3.2'!E135)</f>
        <v>0</v>
      </c>
      <c r="F135" s="837"/>
    </row>
    <row r="136" spans="1:6" s="189" customFormat="1" ht="18" customHeight="1" thickBot="1">
      <c r="A136" s="238" t="s">
        <v>221</v>
      </c>
      <c r="B136" s="246" t="s">
        <v>349</v>
      </c>
      <c r="C136" s="204">
        <f>SUM('9.3.1'!C136,'9.3.2'!C136)</f>
        <v>0</v>
      </c>
      <c r="D136" s="204">
        <f>SUM('9.3.1'!D136,'9.3.2'!D136)</f>
        <v>0</v>
      </c>
      <c r="E136" s="834">
        <f>SUM('9.3.1'!E136,'9.3.2'!E136)</f>
        <v>0</v>
      </c>
      <c r="F136" s="837"/>
    </row>
    <row r="137" spans="1:6" s="189" customFormat="1" ht="18" customHeight="1" thickBot="1">
      <c r="A137" s="210" t="s">
        <v>17</v>
      </c>
      <c r="B137" s="213" t="s">
        <v>300</v>
      </c>
      <c r="C137" s="270">
        <f>SUM(C138:C141)</f>
        <v>0</v>
      </c>
      <c r="D137" s="270">
        <f>SUM(D138:D141)</f>
        <v>0</v>
      </c>
      <c r="E137" s="835"/>
      <c r="F137" s="837"/>
    </row>
    <row r="138" spans="1:6" s="189" customFormat="1" ht="18" customHeight="1">
      <c r="A138" s="202" t="s">
        <v>136</v>
      </c>
      <c r="B138" s="245" t="s">
        <v>301</v>
      </c>
      <c r="C138" s="204">
        <f>SUM('9.3.1'!C138,'9.3.2'!C138)</f>
        <v>0</v>
      </c>
      <c r="D138" s="204">
        <f>SUM('9.3.1'!D138,'9.3.2'!D138)</f>
        <v>0</v>
      </c>
      <c r="E138" s="834">
        <f>SUM('9.3.1'!E138,'9.3.2'!E138)</f>
        <v>0</v>
      </c>
      <c r="F138" s="837"/>
    </row>
    <row r="139" spans="1:6" s="189" customFormat="1" ht="18" customHeight="1">
      <c r="A139" s="202" t="s">
        <v>137</v>
      </c>
      <c r="B139" s="245" t="s">
        <v>302</v>
      </c>
      <c r="C139" s="204">
        <f>SUM('9.3.1'!C139,'9.3.2'!C139)</f>
        <v>0</v>
      </c>
      <c r="D139" s="204">
        <f>SUM('9.3.1'!D139,'9.3.2'!D139)</f>
        <v>0</v>
      </c>
      <c r="E139" s="834">
        <f>SUM('9.3.1'!E139,'9.3.2'!E139)</f>
        <v>0</v>
      </c>
      <c r="F139" s="837"/>
    </row>
    <row r="140" spans="1:6" s="189" customFormat="1" ht="18" customHeight="1">
      <c r="A140" s="202" t="s">
        <v>165</v>
      </c>
      <c r="B140" s="245" t="s">
        <v>303</v>
      </c>
      <c r="C140" s="204">
        <f>SUM('9.3.1'!C140,'9.3.2'!C140)</f>
        <v>0</v>
      </c>
      <c r="D140" s="204">
        <f>SUM('9.3.1'!D140,'9.3.2'!D140)</f>
        <v>0</v>
      </c>
      <c r="E140" s="834">
        <f>SUM('9.3.1'!E140,'9.3.2'!E140)</f>
        <v>0</v>
      </c>
      <c r="F140" s="837"/>
    </row>
    <row r="141" spans="1:6" s="189" customFormat="1" ht="18" customHeight="1" thickBot="1">
      <c r="A141" s="202" t="s">
        <v>223</v>
      </c>
      <c r="B141" s="245" t="s">
        <v>304</v>
      </c>
      <c r="C141" s="204">
        <f>SUM('9.3.1'!C141,'9.3.2'!C141)</f>
        <v>0</v>
      </c>
      <c r="D141" s="204">
        <f>SUM('9.3.1'!D141,'9.3.2'!D141)</f>
        <v>0</v>
      </c>
      <c r="E141" s="834">
        <f>SUM('9.3.1'!E141,'9.3.2'!E141)</f>
        <v>0</v>
      </c>
      <c r="F141" s="837"/>
    </row>
    <row r="142" spans="1:6" s="189" customFormat="1" ht="18" customHeight="1" thickBot="1">
      <c r="A142" s="210" t="s">
        <v>18</v>
      </c>
      <c r="B142" s="213" t="s">
        <v>305</v>
      </c>
      <c r="C142" s="250">
        <f>+C123+C127+C132+C137</f>
        <v>0</v>
      </c>
      <c r="D142" s="250">
        <f>+D123+D127+D132+D137</f>
        <v>0</v>
      </c>
      <c r="E142" s="836">
        <f>+E123+E127+E132+E137</f>
        <v>0</v>
      </c>
      <c r="F142" s="837"/>
    </row>
    <row r="143" spans="1:6" s="189" customFormat="1" ht="18" customHeight="1" thickBot="1">
      <c r="A143" s="251" t="s">
        <v>19</v>
      </c>
      <c r="B143" s="252" t="s">
        <v>306</v>
      </c>
      <c r="C143" s="250">
        <f>+C122+C142</f>
        <v>118668304</v>
      </c>
      <c r="D143" s="250">
        <f>+D122+D142</f>
        <v>118668304</v>
      </c>
      <c r="E143" s="131">
        <f>+E122+E142</f>
        <v>102196915</v>
      </c>
      <c r="F143" s="833">
        <f>E143/C143</f>
        <v>0.8611980752670064</v>
      </c>
    </row>
    <row r="144" spans="1:6" s="189" customFormat="1" ht="18" customHeight="1" thickBot="1">
      <c r="A144" s="267"/>
      <c r="B144" s="254"/>
      <c r="C144" s="255"/>
      <c r="D144" s="255"/>
      <c r="E144" s="121"/>
      <c r="F144" s="17"/>
    </row>
    <row r="145" spans="1:6" s="189" customFormat="1" ht="18" customHeight="1" thickBot="1">
      <c r="A145" s="256" t="s">
        <v>367</v>
      </c>
      <c r="B145" s="268"/>
      <c r="C145" s="204">
        <f>SUM('9.3.1'!C145,'9.3.2'!C145)</f>
        <v>16</v>
      </c>
      <c r="D145" s="204">
        <f>SUM('9.3.1'!D145,'9.3.2'!D145)</f>
        <v>18</v>
      </c>
      <c r="E145" s="204">
        <f>SUM('9.3.1'!E145,'9.3.2'!E145)</f>
        <v>18</v>
      </c>
      <c r="F145" s="24"/>
    </row>
    <row r="146" spans="1:6" s="198" customFormat="1" ht="18" customHeight="1" thickBot="1">
      <c r="A146" s="256" t="s">
        <v>157</v>
      </c>
      <c r="B146" s="268"/>
      <c r="C146" s="204">
        <f>SUM('9.3.1'!C146,'9.3.2'!C146)</f>
        <v>0</v>
      </c>
      <c r="D146" s="204">
        <f>SUM('9.3.1'!D146,'9.3.2'!D146)</f>
        <v>0</v>
      </c>
      <c r="E146" s="137"/>
      <c r="F146" s="22"/>
    </row>
    <row r="147" spans="3:6" s="189" customFormat="1" ht="18" customHeight="1">
      <c r="C147" s="260"/>
      <c r="D147" s="260"/>
      <c r="E147" s="25"/>
      <c r="F147" s="17"/>
    </row>
  </sheetData>
  <sheetProtection/>
  <mergeCells count="3">
    <mergeCell ref="A1:F1"/>
    <mergeCell ref="A2:F2"/>
    <mergeCell ref="A3:F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&amp;R&amp;"Times New Roman CE,Félkövér dőlt"&amp;11 9.3.melléklet  a 4/2020. (VII.10.)  önkormányzati rendelethez</oddHeader>
  </headerFooter>
  <rowBreaks count="1" manualBreakCount="1">
    <brk id="87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7"/>
  <sheetViews>
    <sheetView view="pageLayout" workbookViewId="0" topLeftCell="A54">
      <selection activeCell="G57" sqref="G57"/>
    </sheetView>
  </sheetViews>
  <sheetFormatPr defaultColWidth="9.00390625" defaultRowHeight="12.75"/>
  <cols>
    <col min="1" max="1" width="7.625" style="261" customWidth="1"/>
    <col min="2" max="2" width="49.50390625" style="261" customWidth="1"/>
    <col min="3" max="3" width="17.625" style="262" bestFit="1" customWidth="1"/>
    <col min="4" max="4" width="21.625" style="262" customWidth="1"/>
    <col min="5" max="5" width="19.625" style="12" customWidth="1"/>
    <col min="6" max="6" width="11.875" style="13" customWidth="1"/>
    <col min="7" max="16384" width="9.375" style="261" customWidth="1"/>
  </cols>
  <sheetData>
    <row r="1" spans="1:6" s="189" customFormat="1" ht="39" customHeight="1">
      <c r="A1" s="1014" t="s">
        <v>433</v>
      </c>
      <c r="B1" s="1014"/>
      <c r="C1" s="1014"/>
      <c r="D1" s="1014"/>
      <c r="E1" s="1014"/>
      <c r="F1" s="1014"/>
    </row>
    <row r="2" spans="1:6" s="189" customFormat="1" ht="18" customHeight="1">
      <c r="A2" s="1009" t="s">
        <v>402</v>
      </c>
      <c r="B2" s="1009"/>
      <c r="C2" s="1009"/>
      <c r="D2" s="1009"/>
      <c r="E2" s="1009"/>
      <c r="F2" s="1009"/>
    </row>
    <row r="3" spans="1:6" s="189" customFormat="1" ht="18" customHeight="1">
      <c r="A3" s="872" t="s">
        <v>7</v>
      </c>
      <c r="B3" s="872"/>
      <c r="C3" s="872"/>
      <c r="D3" s="872"/>
      <c r="E3" s="872"/>
      <c r="F3" s="872"/>
    </row>
    <row r="4" spans="1:6" s="189" customFormat="1" ht="18" customHeight="1" thickBot="1">
      <c r="A4" s="1010">
        <v>43830</v>
      </c>
      <c r="B4" s="1010"/>
      <c r="C4" s="191"/>
      <c r="D4" s="191"/>
      <c r="E4" s="18" t="s">
        <v>369</v>
      </c>
      <c r="F4" s="17"/>
    </row>
    <row r="5" spans="1:6" s="189" customFormat="1" ht="30.75" thickBot="1">
      <c r="A5" s="343" t="s">
        <v>54</v>
      </c>
      <c r="B5" s="338" t="s">
        <v>9</v>
      </c>
      <c r="C5" s="339" t="s">
        <v>344</v>
      </c>
      <c r="D5" s="339" t="s">
        <v>420</v>
      </c>
      <c r="E5" s="760" t="s">
        <v>837</v>
      </c>
      <c r="F5" s="767" t="s">
        <v>838</v>
      </c>
    </row>
    <row r="6" spans="1:6" s="198" customFormat="1" ht="18" customHeight="1" thickBot="1">
      <c r="A6" s="195">
        <v>1</v>
      </c>
      <c r="B6" s="196">
        <v>2</v>
      </c>
      <c r="C6" s="197">
        <v>3</v>
      </c>
      <c r="D6" s="197">
        <v>4</v>
      </c>
      <c r="E6" s="761">
        <v>5</v>
      </c>
      <c r="F6" s="768">
        <v>6</v>
      </c>
    </row>
    <row r="7" spans="1:6" s="198" customFormat="1" ht="18" customHeight="1" thickBot="1">
      <c r="A7" s="199" t="s">
        <v>10</v>
      </c>
      <c r="B7" s="200" t="s">
        <v>185</v>
      </c>
      <c r="C7" s="201">
        <f>SUM(C8:C11)</f>
        <v>0</v>
      </c>
      <c r="D7" s="201">
        <f>SUM(D8:D11)</f>
        <v>0</v>
      </c>
      <c r="E7" s="762">
        <f>SUM(E8:E11)</f>
        <v>0</v>
      </c>
      <c r="F7" s="768"/>
    </row>
    <row r="8" spans="1:6" s="198" customFormat="1" ht="27">
      <c r="A8" s="202" t="s">
        <v>73</v>
      </c>
      <c r="B8" s="203" t="s">
        <v>350</v>
      </c>
      <c r="C8" s="204"/>
      <c r="D8" s="204"/>
      <c r="E8" s="763"/>
      <c r="F8" s="768"/>
    </row>
    <row r="9" spans="1:6" s="198" customFormat="1" ht="27">
      <c r="A9" s="205" t="s">
        <v>74</v>
      </c>
      <c r="B9" s="206" t="s">
        <v>351</v>
      </c>
      <c r="C9" s="328"/>
      <c r="D9" s="328"/>
      <c r="E9" s="763"/>
      <c r="F9" s="768"/>
    </row>
    <row r="10" spans="1:6" s="198" customFormat="1" ht="27">
      <c r="A10" s="205" t="s">
        <v>75</v>
      </c>
      <c r="B10" s="206" t="s">
        <v>352</v>
      </c>
      <c r="C10" s="328"/>
      <c r="D10" s="328"/>
      <c r="E10" s="763"/>
      <c r="F10" s="768"/>
    </row>
    <row r="11" spans="1:6" s="198" customFormat="1" ht="27">
      <c r="A11" s="205" t="s">
        <v>346</v>
      </c>
      <c r="B11" s="206" t="s">
        <v>353</v>
      </c>
      <c r="C11" s="328"/>
      <c r="D11" s="328"/>
      <c r="E11" s="763"/>
      <c r="F11" s="768"/>
    </row>
    <row r="12" spans="1:6" s="198" customFormat="1" ht="25.5">
      <c r="A12" s="205" t="s">
        <v>84</v>
      </c>
      <c r="B12" s="151" t="s">
        <v>355</v>
      </c>
      <c r="C12" s="207"/>
      <c r="D12" s="207"/>
      <c r="E12" s="764"/>
      <c r="F12" s="768"/>
    </row>
    <row r="13" spans="1:6" s="198" customFormat="1" ht="19.5" thickBot="1">
      <c r="A13" s="208" t="s">
        <v>347</v>
      </c>
      <c r="B13" s="206" t="s">
        <v>354</v>
      </c>
      <c r="C13" s="209"/>
      <c r="D13" s="209"/>
      <c r="E13" s="765"/>
      <c r="F13" s="768"/>
    </row>
    <row r="14" spans="1:6" s="198" customFormat="1" ht="18" customHeight="1" thickBot="1">
      <c r="A14" s="210" t="s">
        <v>11</v>
      </c>
      <c r="B14" s="211" t="s">
        <v>391</v>
      </c>
      <c r="C14" s="201">
        <f>+C15+C16+C17+C18+C19</f>
        <v>0</v>
      </c>
      <c r="D14" s="201">
        <f>+D15+D16+D17+D18+D19</f>
        <v>0</v>
      </c>
      <c r="E14" s="201">
        <f>+E15+E16+E17+E18+E19</f>
        <v>0</v>
      </c>
      <c r="F14" s="768"/>
    </row>
    <row r="15" spans="1:6" s="198" customFormat="1" ht="18" customHeight="1">
      <c r="A15" s="202" t="s">
        <v>79</v>
      </c>
      <c r="B15" s="203" t="s">
        <v>186</v>
      </c>
      <c r="C15" s="204"/>
      <c r="D15" s="204"/>
      <c r="E15" s="763"/>
      <c r="F15" s="768"/>
    </row>
    <row r="16" spans="1:6" s="198" customFormat="1" ht="27">
      <c r="A16" s="205" t="s">
        <v>80</v>
      </c>
      <c r="B16" s="206" t="s">
        <v>187</v>
      </c>
      <c r="C16" s="328"/>
      <c r="D16" s="328"/>
      <c r="E16" s="763"/>
      <c r="F16" s="768"/>
    </row>
    <row r="17" spans="1:6" s="198" customFormat="1" ht="27">
      <c r="A17" s="205" t="s">
        <v>81</v>
      </c>
      <c r="B17" s="206" t="s">
        <v>334</v>
      </c>
      <c r="C17" s="328"/>
      <c r="D17" s="328"/>
      <c r="E17" s="763"/>
      <c r="F17" s="768"/>
    </row>
    <row r="18" spans="1:6" s="198" customFormat="1" ht="27">
      <c r="A18" s="205" t="s">
        <v>82</v>
      </c>
      <c r="B18" s="206" t="s">
        <v>335</v>
      </c>
      <c r="C18" s="328"/>
      <c r="D18" s="328"/>
      <c r="E18" s="763"/>
      <c r="F18" s="768"/>
    </row>
    <row r="19" spans="1:6" s="198" customFormat="1" ht="25.5">
      <c r="A19" s="205" t="s">
        <v>83</v>
      </c>
      <c r="B19" s="100" t="s">
        <v>356</v>
      </c>
      <c r="C19" s="328"/>
      <c r="D19" s="328"/>
      <c r="E19" s="763"/>
      <c r="F19" s="768"/>
    </row>
    <row r="20" spans="1:6" s="198" customFormat="1" ht="19.5" thickBot="1">
      <c r="A20" s="208" t="s">
        <v>89</v>
      </c>
      <c r="B20" s="212" t="s">
        <v>188</v>
      </c>
      <c r="C20" s="331"/>
      <c r="D20" s="331"/>
      <c r="E20" s="763"/>
      <c r="F20" s="768"/>
    </row>
    <row r="21" spans="1:6" s="198" customFormat="1" ht="18" customHeight="1" thickBot="1">
      <c r="A21" s="210" t="s">
        <v>12</v>
      </c>
      <c r="B21" s="213" t="s">
        <v>392</v>
      </c>
      <c r="C21" s="201">
        <f>+C22+C23+C24+C25+C26</f>
        <v>0</v>
      </c>
      <c r="D21" s="201">
        <f>+D22+D23+D24+D25+D26</f>
        <v>0</v>
      </c>
      <c r="E21" s="201">
        <f>+E22+E23+E24+E25+E26</f>
        <v>0</v>
      </c>
      <c r="F21" s="768"/>
    </row>
    <row r="22" spans="1:6" s="198" customFormat="1" ht="27">
      <c r="A22" s="202" t="s">
        <v>62</v>
      </c>
      <c r="B22" s="203" t="s">
        <v>348</v>
      </c>
      <c r="C22" s="204"/>
      <c r="D22" s="204"/>
      <c r="E22" s="763"/>
      <c r="F22" s="768"/>
    </row>
    <row r="23" spans="1:6" s="198" customFormat="1" ht="27">
      <c r="A23" s="205" t="s">
        <v>63</v>
      </c>
      <c r="B23" s="206" t="s">
        <v>189</v>
      </c>
      <c r="C23" s="328"/>
      <c r="D23" s="328"/>
      <c r="E23" s="763"/>
      <c r="F23" s="768"/>
    </row>
    <row r="24" spans="1:6" s="198" customFormat="1" ht="27">
      <c r="A24" s="205" t="s">
        <v>64</v>
      </c>
      <c r="B24" s="206" t="s">
        <v>336</v>
      </c>
      <c r="C24" s="328"/>
      <c r="D24" s="328"/>
      <c r="E24" s="763"/>
      <c r="F24" s="768"/>
    </row>
    <row r="25" spans="1:6" s="198" customFormat="1" ht="27">
      <c r="A25" s="205" t="s">
        <v>65</v>
      </c>
      <c r="B25" s="206" t="s">
        <v>337</v>
      </c>
      <c r="C25" s="328"/>
      <c r="D25" s="328"/>
      <c r="E25" s="763"/>
      <c r="F25" s="768"/>
    </row>
    <row r="26" spans="1:6" s="198" customFormat="1" ht="18.75">
      <c r="A26" s="205" t="s">
        <v>126</v>
      </c>
      <c r="B26" s="206" t="s">
        <v>190</v>
      </c>
      <c r="C26" s="328"/>
      <c r="D26" s="328"/>
      <c r="E26" s="763"/>
      <c r="F26" s="768"/>
    </row>
    <row r="27" spans="1:6" s="198" customFormat="1" ht="18" customHeight="1" thickBot="1">
      <c r="A27" s="208" t="s">
        <v>127</v>
      </c>
      <c r="B27" s="212" t="s">
        <v>191</v>
      </c>
      <c r="C27" s="331"/>
      <c r="D27" s="331"/>
      <c r="E27" s="763"/>
      <c r="F27" s="768"/>
    </row>
    <row r="28" spans="1:6" s="198" customFormat="1" ht="18" customHeight="1" thickBot="1">
      <c r="A28" s="210" t="s">
        <v>128</v>
      </c>
      <c r="B28" s="213" t="s">
        <v>192</v>
      </c>
      <c r="C28" s="201">
        <f>+C29+C32+C33+C34</f>
        <v>0</v>
      </c>
      <c r="D28" s="201">
        <f>+D29+D32+D33+D34</f>
        <v>0</v>
      </c>
      <c r="E28" s="201">
        <f>+E29+E32+E33+E34</f>
        <v>0</v>
      </c>
      <c r="F28" s="768"/>
    </row>
    <row r="29" spans="1:6" s="198" customFormat="1" ht="18" customHeight="1">
      <c r="A29" s="202" t="s">
        <v>193</v>
      </c>
      <c r="B29" s="203" t="s">
        <v>199</v>
      </c>
      <c r="C29" s="214">
        <f>+C30+C31</f>
        <v>0</v>
      </c>
      <c r="D29" s="214">
        <f>+D30+D31</f>
        <v>0</v>
      </c>
      <c r="E29" s="766">
        <f>+E30+E31</f>
        <v>0</v>
      </c>
      <c r="F29" s="768"/>
    </row>
    <row r="30" spans="1:6" s="198" customFormat="1" ht="18" customHeight="1">
      <c r="A30" s="205" t="s">
        <v>194</v>
      </c>
      <c r="B30" s="206" t="s">
        <v>358</v>
      </c>
      <c r="C30" s="280"/>
      <c r="D30" s="280"/>
      <c r="E30" s="763"/>
      <c r="F30" s="768"/>
    </row>
    <row r="31" spans="1:6" s="198" customFormat="1" ht="18" customHeight="1">
      <c r="A31" s="205" t="s">
        <v>195</v>
      </c>
      <c r="B31" s="206" t="s">
        <v>359</v>
      </c>
      <c r="C31" s="280"/>
      <c r="D31" s="280"/>
      <c r="E31" s="763"/>
      <c r="F31" s="768"/>
    </row>
    <row r="32" spans="1:6" s="198" customFormat="1" ht="18" customHeight="1">
      <c r="A32" s="205" t="s">
        <v>196</v>
      </c>
      <c r="B32" s="206" t="s">
        <v>360</v>
      </c>
      <c r="C32" s="328"/>
      <c r="D32" s="328"/>
      <c r="E32" s="763"/>
      <c r="F32" s="768"/>
    </row>
    <row r="33" spans="1:6" s="198" customFormat="1" ht="18.75">
      <c r="A33" s="205" t="s">
        <v>197</v>
      </c>
      <c r="B33" s="206" t="s">
        <v>200</v>
      </c>
      <c r="C33" s="328"/>
      <c r="D33" s="328"/>
      <c r="E33" s="763"/>
      <c r="F33" s="768"/>
    </row>
    <row r="34" spans="1:6" s="198" customFormat="1" ht="18" customHeight="1" thickBot="1">
      <c r="A34" s="208" t="s">
        <v>198</v>
      </c>
      <c r="B34" s="212" t="s">
        <v>201</v>
      </c>
      <c r="C34" s="331"/>
      <c r="D34" s="331"/>
      <c r="E34" s="763"/>
      <c r="F34" s="768"/>
    </row>
    <row r="35" spans="1:6" s="198" customFormat="1" ht="18" customHeight="1" thickBot="1">
      <c r="A35" s="210" t="s">
        <v>14</v>
      </c>
      <c r="B35" s="213" t="s">
        <v>202</v>
      </c>
      <c r="C35" s="201">
        <f>SUM(C36:C45)</f>
        <v>4962668</v>
      </c>
      <c r="D35" s="201">
        <f>SUM(D36:D45)</f>
        <v>4962668</v>
      </c>
      <c r="E35" s="201">
        <f>SUM(E36:E45)</f>
        <v>4183039</v>
      </c>
      <c r="F35" s="768"/>
    </row>
    <row r="36" spans="1:6" s="198" customFormat="1" ht="18" customHeight="1">
      <c r="A36" s="202" t="s">
        <v>66</v>
      </c>
      <c r="B36" s="203" t="s">
        <v>205</v>
      </c>
      <c r="C36" s="204"/>
      <c r="D36" s="204"/>
      <c r="E36" s="763"/>
      <c r="F36" s="768"/>
    </row>
    <row r="37" spans="1:6" s="198" customFormat="1" ht="18" customHeight="1">
      <c r="A37" s="205" t="s">
        <v>67</v>
      </c>
      <c r="B37" s="206" t="s">
        <v>361</v>
      </c>
      <c r="C37" s="328"/>
      <c r="D37" s="328"/>
      <c r="E37" s="763">
        <v>44000</v>
      </c>
      <c r="F37" s="768"/>
    </row>
    <row r="38" spans="1:6" s="198" customFormat="1" ht="18" customHeight="1">
      <c r="A38" s="205" t="s">
        <v>68</v>
      </c>
      <c r="B38" s="206" t="s">
        <v>362</v>
      </c>
      <c r="C38" s="328"/>
      <c r="D38" s="328"/>
      <c r="E38" s="763"/>
      <c r="F38" s="768"/>
    </row>
    <row r="39" spans="1:6" s="198" customFormat="1" ht="18" customHeight="1">
      <c r="A39" s="205" t="s">
        <v>130</v>
      </c>
      <c r="B39" s="206" t="s">
        <v>363</v>
      </c>
      <c r="C39" s="328"/>
      <c r="D39" s="328"/>
      <c r="E39" s="763"/>
      <c r="F39" s="768"/>
    </row>
    <row r="40" spans="1:6" s="198" customFormat="1" ht="18" customHeight="1">
      <c r="A40" s="205" t="s">
        <v>131</v>
      </c>
      <c r="B40" s="206" t="s">
        <v>364</v>
      </c>
      <c r="C40" s="328">
        <v>3907613</v>
      </c>
      <c r="D40" s="328">
        <v>3907613</v>
      </c>
      <c r="E40" s="763">
        <v>3259039</v>
      </c>
      <c r="F40" s="768"/>
    </row>
    <row r="41" spans="1:6" s="198" customFormat="1" ht="18" customHeight="1">
      <c r="A41" s="205" t="s">
        <v>132</v>
      </c>
      <c r="B41" s="206" t="s">
        <v>365</v>
      </c>
      <c r="C41" s="328">
        <v>1055055</v>
      </c>
      <c r="D41" s="328">
        <v>1055055</v>
      </c>
      <c r="E41" s="763">
        <v>879932</v>
      </c>
      <c r="F41" s="768"/>
    </row>
    <row r="42" spans="1:6" s="198" customFormat="1" ht="18" customHeight="1">
      <c r="A42" s="205" t="s">
        <v>133</v>
      </c>
      <c r="B42" s="206" t="s">
        <v>206</v>
      </c>
      <c r="C42" s="328"/>
      <c r="D42" s="328"/>
      <c r="E42" s="763"/>
      <c r="F42" s="768"/>
    </row>
    <row r="43" spans="1:6" s="198" customFormat="1" ht="18" customHeight="1">
      <c r="A43" s="205" t="s">
        <v>134</v>
      </c>
      <c r="B43" s="206" t="s">
        <v>207</v>
      </c>
      <c r="C43" s="328"/>
      <c r="D43" s="328"/>
      <c r="E43" s="763"/>
      <c r="F43" s="768"/>
    </row>
    <row r="44" spans="1:6" s="198" customFormat="1" ht="18" customHeight="1">
      <c r="A44" s="205" t="s">
        <v>203</v>
      </c>
      <c r="B44" s="206" t="s">
        <v>208</v>
      </c>
      <c r="C44" s="328"/>
      <c r="D44" s="328"/>
      <c r="E44" s="763"/>
      <c r="F44" s="768"/>
    </row>
    <row r="45" spans="1:6" s="198" customFormat="1" ht="18" customHeight="1" thickBot="1">
      <c r="A45" s="208" t="s">
        <v>204</v>
      </c>
      <c r="B45" s="212" t="s">
        <v>366</v>
      </c>
      <c r="C45" s="331"/>
      <c r="D45" s="331"/>
      <c r="E45" s="763">
        <v>68</v>
      </c>
      <c r="F45" s="768"/>
    </row>
    <row r="46" spans="1:6" s="198" customFormat="1" ht="18" customHeight="1" thickBot="1">
      <c r="A46" s="210" t="s">
        <v>15</v>
      </c>
      <c r="B46" s="213" t="s">
        <v>209</v>
      </c>
      <c r="C46" s="201">
        <f>SUM(C47:C51)</f>
        <v>0</v>
      </c>
      <c r="D46" s="201">
        <f>SUM(D47:D51)</f>
        <v>0</v>
      </c>
      <c r="E46" s="201">
        <f>SUM(E47:E51)</f>
        <v>0</v>
      </c>
      <c r="F46" s="768"/>
    </row>
    <row r="47" spans="1:6" s="198" customFormat="1" ht="18" customHeight="1">
      <c r="A47" s="202" t="s">
        <v>69</v>
      </c>
      <c r="B47" s="203" t="s">
        <v>213</v>
      </c>
      <c r="C47" s="204"/>
      <c r="D47" s="204"/>
      <c r="E47" s="763"/>
      <c r="F47" s="768"/>
    </row>
    <row r="48" spans="1:6" s="198" customFormat="1" ht="18" customHeight="1">
      <c r="A48" s="205" t="s">
        <v>70</v>
      </c>
      <c r="B48" s="206" t="s">
        <v>214</v>
      </c>
      <c r="C48" s="328"/>
      <c r="D48" s="328"/>
      <c r="E48" s="763"/>
      <c r="F48" s="768"/>
    </row>
    <row r="49" spans="1:6" s="198" customFormat="1" ht="18" customHeight="1">
      <c r="A49" s="205" t="s">
        <v>210</v>
      </c>
      <c r="B49" s="206" t="s">
        <v>215</v>
      </c>
      <c r="C49" s="328"/>
      <c r="D49" s="328"/>
      <c r="E49" s="763"/>
      <c r="F49" s="768"/>
    </row>
    <row r="50" spans="1:6" s="198" customFormat="1" ht="18" customHeight="1">
      <c r="A50" s="205" t="s">
        <v>211</v>
      </c>
      <c r="B50" s="206" t="s">
        <v>216</v>
      </c>
      <c r="C50" s="328"/>
      <c r="D50" s="328"/>
      <c r="E50" s="763"/>
      <c r="F50" s="768"/>
    </row>
    <row r="51" spans="1:6" s="198" customFormat="1" ht="18" customHeight="1" thickBot="1">
      <c r="A51" s="208" t="s">
        <v>212</v>
      </c>
      <c r="B51" s="212" t="s">
        <v>217</v>
      </c>
      <c r="C51" s="331"/>
      <c r="D51" s="331"/>
      <c r="E51" s="763"/>
      <c r="F51" s="768"/>
    </row>
    <row r="52" spans="1:6" s="198" customFormat="1" ht="26.25" thickBot="1">
      <c r="A52" s="210" t="s">
        <v>135</v>
      </c>
      <c r="B52" s="213" t="s">
        <v>357</v>
      </c>
      <c r="C52" s="201">
        <f>SUM(C53:C55)</f>
        <v>0</v>
      </c>
      <c r="D52" s="201">
        <f>SUM(D53:D55)</f>
        <v>0</v>
      </c>
      <c r="E52" s="201">
        <f>SUM(E53:E55)</f>
        <v>0</v>
      </c>
      <c r="F52" s="768"/>
    </row>
    <row r="53" spans="1:6" s="198" customFormat="1" ht="27">
      <c r="A53" s="202" t="s">
        <v>71</v>
      </c>
      <c r="B53" s="203" t="s">
        <v>340</v>
      </c>
      <c r="C53" s="204"/>
      <c r="D53" s="204"/>
      <c r="E53" s="763"/>
      <c r="F53" s="768"/>
    </row>
    <row r="54" spans="1:6" s="198" customFormat="1" ht="27">
      <c r="A54" s="205" t="s">
        <v>72</v>
      </c>
      <c r="B54" s="206" t="s">
        <v>341</v>
      </c>
      <c r="C54" s="328"/>
      <c r="D54" s="328"/>
      <c r="E54" s="763"/>
      <c r="F54" s="768"/>
    </row>
    <row r="55" spans="1:6" s="198" customFormat="1" ht="18.75">
      <c r="A55" s="205" t="s">
        <v>220</v>
      </c>
      <c r="B55" s="206" t="s">
        <v>218</v>
      </c>
      <c r="C55" s="328"/>
      <c r="D55" s="328"/>
      <c r="E55" s="763"/>
      <c r="F55" s="768"/>
    </row>
    <row r="56" spans="1:6" s="198" customFormat="1" ht="19.5" thickBot="1">
      <c r="A56" s="208" t="s">
        <v>221</v>
      </c>
      <c r="B56" s="212" t="s">
        <v>219</v>
      </c>
      <c r="C56" s="331"/>
      <c r="D56" s="331"/>
      <c r="E56" s="763"/>
      <c r="F56" s="768"/>
    </row>
    <row r="57" spans="1:6" s="198" customFormat="1" ht="18" customHeight="1" thickBot="1">
      <c r="A57" s="210" t="s">
        <v>17</v>
      </c>
      <c r="B57" s="211" t="s">
        <v>222</v>
      </c>
      <c r="C57" s="201">
        <f>SUM(C58:C60)</f>
        <v>0</v>
      </c>
      <c r="D57" s="201">
        <f>SUM(D58:D60)</f>
        <v>0</v>
      </c>
      <c r="E57" s="201">
        <f>SUM(E58:E60)</f>
        <v>0</v>
      </c>
      <c r="F57" s="768"/>
    </row>
    <row r="58" spans="1:6" s="198" customFormat="1" ht="27">
      <c r="A58" s="202" t="s">
        <v>136</v>
      </c>
      <c r="B58" s="203" t="s">
        <v>342</v>
      </c>
      <c r="C58" s="328"/>
      <c r="D58" s="328"/>
      <c r="E58" s="763"/>
      <c r="F58" s="768"/>
    </row>
    <row r="59" spans="1:6" s="198" customFormat="1" ht="27">
      <c r="A59" s="205" t="s">
        <v>137</v>
      </c>
      <c r="B59" s="206" t="s">
        <v>343</v>
      </c>
      <c r="C59" s="328"/>
      <c r="D59" s="328"/>
      <c r="E59" s="763"/>
      <c r="F59" s="768"/>
    </row>
    <row r="60" spans="1:6" s="198" customFormat="1" ht="18.75">
      <c r="A60" s="205" t="s">
        <v>165</v>
      </c>
      <c r="B60" s="206" t="s">
        <v>224</v>
      </c>
      <c r="C60" s="328"/>
      <c r="D60" s="328"/>
      <c r="E60" s="763"/>
      <c r="F60" s="768"/>
    </row>
    <row r="61" spans="1:6" s="198" customFormat="1" ht="19.5" thickBot="1">
      <c r="A61" s="208" t="s">
        <v>223</v>
      </c>
      <c r="B61" s="212" t="s">
        <v>225</v>
      </c>
      <c r="C61" s="328"/>
      <c r="D61" s="328"/>
      <c r="E61" s="763"/>
      <c r="F61" s="768"/>
    </row>
    <row r="62" spans="1:6" s="198" customFormat="1" ht="26.25" thickBot="1">
      <c r="A62" s="210" t="s">
        <v>18</v>
      </c>
      <c r="B62" s="213" t="s">
        <v>226</v>
      </c>
      <c r="C62" s="201">
        <f>+C7+C14+C21+C28+C35+C46+C52+C57</f>
        <v>4962668</v>
      </c>
      <c r="D62" s="201">
        <f>+D7+D14+D21+D28+D35+D46+D52+D57</f>
        <v>4962668</v>
      </c>
      <c r="E62" s="201">
        <f>+E7+E14+E21+E28+E35+E46+E52+E57</f>
        <v>4183039</v>
      </c>
      <c r="F62" s="768"/>
    </row>
    <row r="63" spans="1:6" s="198" customFormat="1" ht="18" customHeight="1" thickBot="1">
      <c r="A63" s="215" t="s">
        <v>328</v>
      </c>
      <c r="B63" s="211" t="s">
        <v>393</v>
      </c>
      <c r="C63" s="201">
        <f>SUM(C64:C66)</f>
        <v>0</v>
      </c>
      <c r="D63" s="201">
        <f>SUM(D64:D66)</f>
        <v>0</v>
      </c>
      <c r="E63" s="201">
        <f>SUM(E64:E66)</f>
        <v>0</v>
      </c>
      <c r="F63" s="768"/>
    </row>
    <row r="64" spans="1:6" s="198" customFormat="1" ht="18" customHeight="1">
      <c r="A64" s="202" t="s">
        <v>255</v>
      </c>
      <c r="B64" s="203" t="s">
        <v>227</v>
      </c>
      <c r="C64" s="328"/>
      <c r="D64" s="328"/>
      <c r="E64" s="763"/>
      <c r="F64" s="768"/>
    </row>
    <row r="65" spans="1:6" s="198" customFormat="1" ht="27">
      <c r="A65" s="205" t="s">
        <v>264</v>
      </c>
      <c r="B65" s="206" t="s">
        <v>228</v>
      </c>
      <c r="C65" s="328"/>
      <c r="D65" s="328"/>
      <c r="E65" s="763"/>
      <c r="F65" s="768"/>
    </row>
    <row r="66" spans="1:6" s="198" customFormat="1" ht="19.5" thickBot="1">
      <c r="A66" s="208" t="s">
        <v>265</v>
      </c>
      <c r="B66" s="216" t="s">
        <v>229</v>
      </c>
      <c r="C66" s="328"/>
      <c r="D66" s="328"/>
      <c r="E66" s="763"/>
      <c r="F66" s="768"/>
    </row>
    <row r="67" spans="1:6" s="198" customFormat="1" ht="18" customHeight="1" thickBot="1">
      <c r="A67" s="215" t="s">
        <v>230</v>
      </c>
      <c r="B67" s="211" t="s">
        <v>231</v>
      </c>
      <c r="C67" s="201">
        <f>SUM(C68:C71)</f>
        <v>0</v>
      </c>
      <c r="D67" s="201">
        <f>SUM(D68:D71)</f>
        <v>0</v>
      </c>
      <c r="E67" s="201">
        <f>SUM(E68:E71)</f>
        <v>0</v>
      </c>
      <c r="F67" s="768"/>
    </row>
    <row r="68" spans="1:6" s="198" customFormat="1" ht="27">
      <c r="A68" s="202" t="s">
        <v>111</v>
      </c>
      <c r="B68" s="203" t="s">
        <v>232</v>
      </c>
      <c r="C68" s="328"/>
      <c r="D68" s="328"/>
      <c r="E68" s="763"/>
      <c r="F68" s="768"/>
    </row>
    <row r="69" spans="1:6" s="198" customFormat="1" ht="18.75">
      <c r="A69" s="205" t="s">
        <v>112</v>
      </c>
      <c r="B69" s="206" t="s">
        <v>233</v>
      </c>
      <c r="C69" s="328"/>
      <c r="D69" s="328"/>
      <c r="E69" s="763"/>
      <c r="F69" s="768"/>
    </row>
    <row r="70" spans="1:6" s="198" customFormat="1" ht="27">
      <c r="A70" s="205" t="s">
        <v>256</v>
      </c>
      <c r="B70" s="206" t="s">
        <v>234</v>
      </c>
      <c r="C70" s="328"/>
      <c r="D70" s="328"/>
      <c r="E70" s="763"/>
      <c r="F70" s="768"/>
    </row>
    <row r="71" spans="1:6" s="198" customFormat="1" ht="27.75" thickBot="1">
      <c r="A71" s="208" t="s">
        <v>257</v>
      </c>
      <c r="B71" s="212" t="s">
        <v>235</v>
      </c>
      <c r="C71" s="328"/>
      <c r="D71" s="328"/>
      <c r="E71" s="763"/>
      <c r="F71" s="768"/>
    </row>
    <row r="72" spans="1:6" s="198" customFormat="1" ht="18" customHeight="1" thickBot="1">
      <c r="A72" s="215" t="s">
        <v>236</v>
      </c>
      <c r="B72" s="211" t="s">
        <v>237</v>
      </c>
      <c r="C72" s="201">
        <f>SUM(C73:C74)</f>
        <v>420614</v>
      </c>
      <c r="D72" s="201">
        <f>SUM(D73:D74)</f>
        <v>420614</v>
      </c>
      <c r="E72" s="201">
        <f>SUM(E73:E74)</f>
        <v>420614</v>
      </c>
      <c r="F72" s="768"/>
    </row>
    <row r="73" spans="1:6" s="198" customFormat="1" ht="18" customHeight="1">
      <c r="A73" s="202" t="s">
        <v>258</v>
      </c>
      <c r="B73" s="203" t="s">
        <v>238</v>
      </c>
      <c r="C73" s="328">
        <v>420614</v>
      </c>
      <c r="D73" s="328">
        <v>420614</v>
      </c>
      <c r="E73" s="763">
        <v>420614</v>
      </c>
      <c r="F73" s="768"/>
    </row>
    <row r="74" spans="1:6" s="198" customFormat="1" ht="18" customHeight="1" thickBot="1">
      <c r="A74" s="208" t="s">
        <v>259</v>
      </c>
      <c r="B74" s="203" t="s">
        <v>398</v>
      </c>
      <c r="C74" s="328">
        <v>0</v>
      </c>
      <c r="D74" s="328">
        <v>0</v>
      </c>
      <c r="E74" s="763"/>
      <c r="F74" s="768"/>
    </row>
    <row r="75" spans="1:6" s="198" customFormat="1" ht="18" customHeight="1" thickBot="1">
      <c r="A75" s="215" t="s">
        <v>239</v>
      </c>
      <c r="B75" s="211" t="s">
        <v>240</v>
      </c>
      <c r="C75" s="201">
        <f>SUM(C76:C78)</f>
        <v>113285022</v>
      </c>
      <c r="D75" s="201">
        <f>SUM(D76:D78)</f>
        <v>113285022</v>
      </c>
      <c r="E75" s="201">
        <f>SUM(E76:E78)</f>
        <v>99629120</v>
      </c>
      <c r="F75" s="768"/>
    </row>
    <row r="76" spans="1:6" s="198" customFormat="1" ht="18" customHeight="1">
      <c r="A76" s="202" t="s">
        <v>260</v>
      </c>
      <c r="B76" s="203" t="s">
        <v>372</v>
      </c>
      <c r="E76" s="763"/>
      <c r="F76" s="768"/>
    </row>
    <row r="77" spans="1:6" s="198" customFormat="1" ht="18" customHeight="1">
      <c r="A77" s="205" t="s">
        <v>261</v>
      </c>
      <c r="B77" s="206" t="s">
        <v>241</v>
      </c>
      <c r="C77" s="328"/>
      <c r="D77" s="328"/>
      <c r="E77" s="763"/>
      <c r="F77" s="768"/>
    </row>
    <row r="78" spans="1:6" s="198" customFormat="1" ht="18" customHeight="1" thickBot="1">
      <c r="A78" s="208" t="s">
        <v>262</v>
      </c>
      <c r="B78" s="212" t="s">
        <v>390</v>
      </c>
      <c r="C78" s="328">
        <v>113285022</v>
      </c>
      <c r="D78" s="328">
        <v>113285022</v>
      </c>
      <c r="E78" s="763">
        <v>99629120</v>
      </c>
      <c r="F78" s="768"/>
    </row>
    <row r="79" spans="1:6" s="198" customFormat="1" ht="18" customHeight="1" thickBot="1">
      <c r="A79" s="215" t="s">
        <v>243</v>
      </c>
      <c r="B79" s="211" t="s">
        <v>263</v>
      </c>
      <c r="C79" s="201">
        <f>SUM(C80:C83)</f>
        <v>0</v>
      </c>
      <c r="D79" s="201">
        <f>SUM(D80:D83)</f>
        <v>0</v>
      </c>
      <c r="E79" s="762">
        <f>SUM(E80:E83)</f>
        <v>0</v>
      </c>
      <c r="F79" s="768"/>
    </row>
    <row r="80" spans="1:6" s="198" customFormat="1" ht="18" customHeight="1">
      <c r="A80" s="217" t="s">
        <v>244</v>
      </c>
      <c r="B80" s="203" t="s">
        <v>245</v>
      </c>
      <c r="C80" s="328"/>
      <c r="D80" s="328"/>
      <c r="E80" s="763"/>
      <c r="F80" s="768"/>
    </row>
    <row r="81" spans="1:6" s="198" customFormat="1" ht="30">
      <c r="A81" s="218" t="s">
        <v>246</v>
      </c>
      <c r="B81" s="206" t="s">
        <v>247</v>
      </c>
      <c r="C81" s="328"/>
      <c r="D81" s="328"/>
      <c r="E81" s="763"/>
      <c r="F81" s="768"/>
    </row>
    <row r="82" spans="1:6" s="198" customFormat="1" ht="20.25" customHeight="1">
      <c r="A82" s="218" t="s">
        <v>248</v>
      </c>
      <c r="B82" s="206" t="s">
        <v>249</v>
      </c>
      <c r="C82" s="328"/>
      <c r="D82" s="328"/>
      <c r="E82" s="763"/>
      <c r="F82" s="768"/>
    </row>
    <row r="83" spans="1:6" s="198" customFormat="1" ht="18" customHeight="1" thickBot="1">
      <c r="A83" s="219" t="s">
        <v>250</v>
      </c>
      <c r="B83" s="212" t="s">
        <v>251</v>
      </c>
      <c r="C83" s="328"/>
      <c r="D83" s="328"/>
      <c r="E83" s="763"/>
      <c r="F83" s="768"/>
    </row>
    <row r="84" spans="1:6" s="198" customFormat="1" ht="18" customHeight="1" thickBot="1">
      <c r="A84" s="215" t="s">
        <v>252</v>
      </c>
      <c r="B84" s="211" t="s">
        <v>389</v>
      </c>
      <c r="C84" s="340"/>
      <c r="D84" s="340"/>
      <c r="E84" s="763"/>
      <c r="F84" s="768"/>
    </row>
    <row r="85" spans="1:6" s="198" customFormat="1" ht="27.75" thickBot="1">
      <c r="A85" s="215" t="s">
        <v>253</v>
      </c>
      <c r="B85" s="220" t="s">
        <v>254</v>
      </c>
      <c r="C85" s="201">
        <f>+C63+C67+C72+C75+C79+C84</f>
        <v>113705636</v>
      </c>
      <c r="D85" s="201">
        <f>+D63+D67+D72+D75+D79+D84</f>
        <v>113705636</v>
      </c>
      <c r="E85" s="201">
        <f>+E63+E67+E72+E75+E79+E84</f>
        <v>100049734</v>
      </c>
      <c r="F85" s="768"/>
    </row>
    <row r="86" spans="1:6" s="198" customFormat="1" ht="18" customHeight="1" thickBot="1">
      <c r="A86" s="221" t="s">
        <v>266</v>
      </c>
      <c r="B86" s="222" t="s">
        <v>332</v>
      </c>
      <c r="C86" s="201">
        <f>+C62+C85</f>
        <v>118668304</v>
      </c>
      <c r="D86" s="201">
        <f>+D62+D85</f>
        <v>118668304</v>
      </c>
      <c r="E86" s="201">
        <f>+E62+E85</f>
        <v>104232773</v>
      </c>
      <c r="F86" s="768"/>
    </row>
    <row r="87" spans="1:6" s="198" customFormat="1" ht="19.5" thickBot="1">
      <c r="A87" s="266"/>
      <c r="B87" s="224"/>
      <c r="C87" s="225"/>
      <c r="D87" s="225"/>
      <c r="E87" s="120"/>
      <c r="F87" s="22"/>
    </row>
    <row r="88" spans="1:6" s="189" customFormat="1" ht="18" customHeight="1" thickBot="1">
      <c r="A88" s="332" t="s">
        <v>43</v>
      </c>
      <c r="B88" s="227"/>
      <c r="C88" s="333"/>
      <c r="D88" s="333"/>
      <c r="E88" s="148"/>
      <c r="F88" s="17"/>
    </row>
    <row r="89" spans="1:6" s="189" customFormat="1" ht="18" customHeight="1" thickBot="1">
      <c r="A89" s="210" t="s">
        <v>10</v>
      </c>
      <c r="B89" s="230" t="s">
        <v>387</v>
      </c>
      <c r="C89" s="334">
        <f>SUM(C90:C94)</f>
        <v>118276204</v>
      </c>
      <c r="D89" s="334">
        <f>SUM(D90:D94)</f>
        <v>117970234</v>
      </c>
      <c r="E89" s="334">
        <f>SUM(E90:E94)</f>
        <v>101498845</v>
      </c>
      <c r="F89" s="23"/>
    </row>
    <row r="90" spans="1:6" s="189" customFormat="1" ht="18" customHeight="1">
      <c r="A90" s="202" t="s">
        <v>73</v>
      </c>
      <c r="B90" s="233" t="s">
        <v>38</v>
      </c>
      <c r="C90" s="204">
        <v>69110536</v>
      </c>
      <c r="D90" s="204">
        <v>64482569</v>
      </c>
      <c r="E90" s="103">
        <v>57460442</v>
      </c>
      <c r="F90" s="17"/>
    </row>
    <row r="91" spans="1:6" s="198" customFormat="1" ht="18" customHeight="1">
      <c r="A91" s="205" t="s">
        <v>74</v>
      </c>
      <c r="B91" s="234" t="s">
        <v>138</v>
      </c>
      <c r="C91" s="204">
        <v>14212335</v>
      </c>
      <c r="D91" s="204">
        <v>17526076</v>
      </c>
      <c r="E91" s="103">
        <v>10860705</v>
      </c>
      <c r="F91" s="22"/>
    </row>
    <row r="92" spans="1:6" s="189" customFormat="1" ht="18" customHeight="1">
      <c r="A92" s="205" t="s">
        <v>75</v>
      </c>
      <c r="B92" s="234" t="s">
        <v>105</v>
      </c>
      <c r="C92" s="204">
        <v>34953333</v>
      </c>
      <c r="D92" s="204">
        <v>35961589</v>
      </c>
      <c r="E92" s="103">
        <v>33177698</v>
      </c>
      <c r="F92" s="17"/>
    </row>
    <row r="93" spans="1:6" s="189" customFormat="1" ht="18" customHeight="1">
      <c r="A93" s="205" t="s">
        <v>76</v>
      </c>
      <c r="B93" s="235" t="s">
        <v>139</v>
      </c>
      <c r="C93" s="204">
        <v>0</v>
      </c>
      <c r="D93" s="204">
        <v>0</v>
      </c>
      <c r="E93" s="103"/>
      <c r="F93" s="17"/>
    </row>
    <row r="94" spans="1:6" s="189" customFormat="1" ht="18" customHeight="1">
      <c r="A94" s="205" t="s">
        <v>84</v>
      </c>
      <c r="B94" s="236" t="s">
        <v>140</v>
      </c>
      <c r="C94" s="331">
        <f>SUM(C95:C104)</f>
        <v>0</v>
      </c>
      <c r="D94" s="331">
        <f>SUM(D95:D104)</f>
        <v>0</v>
      </c>
      <c r="E94" s="111">
        <f>SUM(E95:E104)</f>
        <v>0</v>
      </c>
      <c r="F94" s="17"/>
    </row>
    <row r="95" spans="1:6" s="189" customFormat="1" ht="18" customHeight="1">
      <c r="A95" s="205" t="s">
        <v>77</v>
      </c>
      <c r="B95" s="234" t="s">
        <v>269</v>
      </c>
      <c r="C95" s="204"/>
      <c r="D95" s="204"/>
      <c r="E95" s="103">
        <v>0</v>
      </c>
      <c r="F95" s="17"/>
    </row>
    <row r="96" spans="1:6" s="189" customFormat="1" ht="18" customHeight="1">
      <c r="A96" s="205" t="s">
        <v>78</v>
      </c>
      <c r="B96" s="237" t="s">
        <v>270</v>
      </c>
      <c r="C96" s="204"/>
      <c r="D96" s="204"/>
      <c r="E96" s="103">
        <v>0</v>
      </c>
      <c r="F96" s="17"/>
    </row>
    <row r="97" spans="1:6" s="189" customFormat="1" ht="18" customHeight="1">
      <c r="A97" s="205" t="s">
        <v>85</v>
      </c>
      <c r="B97" s="234" t="s">
        <v>271</v>
      </c>
      <c r="C97" s="204"/>
      <c r="D97" s="204"/>
      <c r="E97" s="103">
        <v>0</v>
      </c>
      <c r="F97" s="17"/>
    </row>
    <row r="98" spans="1:6" s="189" customFormat="1" ht="18" customHeight="1">
      <c r="A98" s="205" t="s">
        <v>86</v>
      </c>
      <c r="B98" s="234" t="s">
        <v>394</v>
      </c>
      <c r="C98" s="204"/>
      <c r="D98" s="204"/>
      <c r="E98" s="103">
        <v>0</v>
      </c>
      <c r="F98" s="17"/>
    </row>
    <row r="99" spans="1:6" s="189" customFormat="1" ht="18" customHeight="1">
      <c r="A99" s="205" t="s">
        <v>87</v>
      </c>
      <c r="B99" s="237" t="s">
        <v>273</v>
      </c>
      <c r="C99" s="204"/>
      <c r="D99" s="204"/>
      <c r="E99" s="103">
        <v>0</v>
      </c>
      <c r="F99" s="17"/>
    </row>
    <row r="100" spans="1:6" s="189" customFormat="1" ht="18" customHeight="1">
      <c r="A100" s="205" t="s">
        <v>88</v>
      </c>
      <c r="B100" s="237" t="s">
        <v>274</v>
      </c>
      <c r="C100" s="204"/>
      <c r="D100" s="204"/>
      <c r="E100" s="103">
        <v>0</v>
      </c>
      <c r="F100" s="17"/>
    </row>
    <row r="101" spans="1:6" s="189" customFormat="1" ht="18" customHeight="1">
      <c r="A101" s="205" t="s">
        <v>90</v>
      </c>
      <c r="B101" s="234" t="s">
        <v>395</v>
      </c>
      <c r="C101" s="204"/>
      <c r="D101" s="204"/>
      <c r="E101" s="103">
        <v>0</v>
      </c>
      <c r="F101" s="17"/>
    </row>
    <row r="102" spans="1:6" s="189" customFormat="1" ht="18" customHeight="1">
      <c r="A102" s="238" t="s">
        <v>141</v>
      </c>
      <c r="B102" s="239" t="s">
        <v>276</v>
      </c>
      <c r="C102" s="204"/>
      <c r="D102" s="204"/>
      <c r="E102" s="103">
        <v>0</v>
      </c>
      <c r="F102" s="17"/>
    </row>
    <row r="103" spans="1:6" s="189" customFormat="1" ht="18" customHeight="1">
      <c r="A103" s="205" t="s">
        <v>267</v>
      </c>
      <c r="B103" s="239" t="s">
        <v>277</v>
      </c>
      <c r="C103" s="204"/>
      <c r="D103" s="204"/>
      <c r="E103" s="103">
        <v>0</v>
      </c>
      <c r="F103" s="17"/>
    </row>
    <row r="104" spans="1:6" s="189" customFormat="1" ht="18" customHeight="1" thickBot="1">
      <c r="A104" s="240" t="s">
        <v>268</v>
      </c>
      <c r="B104" s="241" t="s">
        <v>278</v>
      </c>
      <c r="C104" s="204"/>
      <c r="D104" s="204"/>
      <c r="E104" s="103">
        <v>0</v>
      </c>
      <c r="F104" s="17"/>
    </row>
    <row r="105" spans="1:6" s="189" customFormat="1" ht="18" customHeight="1" thickBot="1">
      <c r="A105" s="210" t="s">
        <v>11</v>
      </c>
      <c r="B105" s="242" t="s">
        <v>388</v>
      </c>
      <c r="C105" s="201">
        <f>+C106+C108+C110</f>
        <v>392100</v>
      </c>
      <c r="D105" s="201">
        <f>+D106+D108+D110</f>
        <v>698070</v>
      </c>
      <c r="E105" s="201">
        <f>+E106+E108+E110</f>
        <v>698070</v>
      </c>
      <c r="F105" s="17"/>
    </row>
    <row r="106" spans="1:6" s="189" customFormat="1" ht="18" customHeight="1">
      <c r="A106" s="202" t="s">
        <v>79</v>
      </c>
      <c r="B106" s="234" t="s">
        <v>164</v>
      </c>
      <c r="C106" s="204">
        <v>392100</v>
      </c>
      <c r="D106" s="204">
        <v>698070</v>
      </c>
      <c r="E106" s="103">
        <v>698070</v>
      </c>
      <c r="F106" s="17"/>
    </row>
    <row r="107" spans="1:6" s="189" customFormat="1" ht="18" customHeight="1">
      <c r="A107" s="202" t="s">
        <v>80</v>
      </c>
      <c r="B107" s="239" t="s">
        <v>282</v>
      </c>
      <c r="C107" s="204"/>
      <c r="D107" s="204"/>
      <c r="E107" s="103">
        <v>0</v>
      </c>
      <c r="F107" s="17"/>
    </row>
    <row r="108" spans="1:6" s="189" customFormat="1" ht="18" customHeight="1">
      <c r="A108" s="202" t="s">
        <v>81</v>
      </c>
      <c r="B108" s="239" t="s">
        <v>142</v>
      </c>
      <c r="C108" s="204"/>
      <c r="D108" s="204"/>
      <c r="E108" s="103">
        <v>0</v>
      </c>
      <c r="F108" s="17"/>
    </row>
    <row r="109" spans="1:6" s="189" customFormat="1" ht="18" customHeight="1">
      <c r="A109" s="202" t="s">
        <v>82</v>
      </c>
      <c r="B109" s="239" t="s">
        <v>283</v>
      </c>
      <c r="C109" s="204"/>
      <c r="D109" s="204"/>
      <c r="E109" s="103">
        <v>0</v>
      </c>
      <c r="F109" s="17"/>
    </row>
    <row r="110" spans="1:6" s="189" customFormat="1" ht="18" customHeight="1">
      <c r="A110" s="202" t="s">
        <v>83</v>
      </c>
      <c r="B110" s="243" t="s">
        <v>166</v>
      </c>
      <c r="C110" s="335">
        <f>SUM(C111:C118)</f>
        <v>0</v>
      </c>
      <c r="D110" s="335">
        <f>SUM(D111:D118)</f>
        <v>0</v>
      </c>
      <c r="E110" s="129">
        <f>SUM(E111:E118)</f>
        <v>0</v>
      </c>
      <c r="F110" s="17"/>
    </row>
    <row r="111" spans="1:6" s="189" customFormat="1" ht="25.5">
      <c r="A111" s="202" t="s">
        <v>89</v>
      </c>
      <c r="B111" s="244" t="s">
        <v>338</v>
      </c>
      <c r="C111" s="204"/>
      <c r="D111" s="204"/>
      <c r="E111" s="103">
        <v>0</v>
      </c>
      <c r="F111" s="17"/>
    </row>
    <row r="112" spans="1:6" s="189" customFormat="1" ht="25.5">
      <c r="A112" s="202" t="s">
        <v>91</v>
      </c>
      <c r="B112" s="245" t="s">
        <v>288</v>
      </c>
      <c r="C112" s="204"/>
      <c r="D112" s="204"/>
      <c r="E112" s="103"/>
      <c r="F112" s="17"/>
    </row>
    <row r="113" spans="1:6" s="189" customFormat="1" ht="25.5">
      <c r="A113" s="202" t="s">
        <v>143</v>
      </c>
      <c r="B113" s="234" t="s">
        <v>272</v>
      </c>
      <c r="C113" s="204"/>
      <c r="D113" s="204"/>
      <c r="E113" s="103"/>
      <c r="F113" s="17"/>
    </row>
    <row r="114" spans="1:6" s="189" customFormat="1" ht="25.5">
      <c r="A114" s="202" t="s">
        <v>144</v>
      </c>
      <c r="B114" s="234" t="s">
        <v>287</v>
      </c>
      <c r="C114" s="204"/>
      <c r="D114" s="204"/>
      <c r="E114" s="103"/>
      <c r="F114" s="17"/>
    </row>
    <row r="115" spans="1:6" s="189" customFormat="1" ht="25.5">
      <c r="A115" s="202" t="s">
        <v>145</v>
      </c>
      <c r="B115" s="234" t="s">
        <v>286</v>
      </c>
      <c r="C115" s="204"/>
      <c r="D115" s="204"/>
      <c r="E115" s="103"/>
      <c r="F115" s="17"/>
    </row>
    <row r="116" spans="1:6" s="189" customFormat="1" ht="25.5">
      <c r="A116" s="202" t="s">
        <v>279</v>
      </c>
      <c r="B116" s="234" t="s">
        <v>275</v>
      </c>
      <c r="C116" s="204"/>
      <c r="D116" s="204"/>
      <c r="E116" s="103"/>
      <c r="F116" s="17"/>
    </row>
    <row r="117" spans="1:6" s="189" customFormat="1" ht="18.75">
      <c r="A117" s="202" t="s">
        <v>280</v>
      </c>
      <c r="B117" s="234" t="s">
        <v>285</v>
      </c>
      <c r="C117" s="204"/>
      <c r="D117" s="204"/>
      <c r="E117" s="103"/>
      <c r="F117" s="17"/>
    </row>
    <row r="118" spans="1:6" s="189" customFormat="1" ht="26.25" thickBot="1">
      <c r="A118" s="238" t="s">
        <v>281</v>
      </c>
      <c r="B118" s="234" t="s">
        <v>284</v>
      </c>
      <c r="C118" s="204"/>
      <c r="D118" s="204"/>
      <c r="E118" s="103"/>
      <c r="F118" s="17"/>
    </row>
    <row r="119" spans="1:6" s="189" customFormat="1" ht="18" customHeight="1" thickBot="1">
      <c r="A119" s="210" t="s">
        <v>12</v>
      </c>
      <c r="B119" s="213" t="s">
        <v>289</v>
      </c>
      <c r="C119" s="201">
        <f>+C120+C121</f>
        <v>0</v>
      </c>
      <c r="D119" s="201">
        <f>+D120+D121</f>
        <v>0</v>
      </c>
      <c r="E119" s="102">
        <f>+E120+E121</f>
        <v>0</v>
      </c>
      <c r="F119" s="17"/>
    </row>
    <row r="120" spans="1:6" s="189" customFormat="1" ht="18" customHeight="1">
      <c r="A120" s="202" t="s">
        <v>62</v>
      </c>
      <c r="B120" s="245" t="s">
        <v>44</v>
      </c>
      <c r="C120" s="204"/>
      <c r="D120" s="204"/>
      <c r="E120" s="103"/>
      <c r="F120" s="17"/>
    </row>
    <row r="121" spans="1:6" s="189" customFormat="1" ht="18" customHeight="1" thickBot="1">
      <c r="A121" s="208" t="s">
        <v>63</v>
      </c>
      <c r="B121" s="239" t="s">
        <v>45</v>
      </c>
      <c r="C121" s="204"/>
      <c r="D121" s="204"/>
      <c r="E121" s="103"/>
      <c r="F121" s="17"/>
    </row>
    <row r="122" spans="1:6" s="189" customFormat="1" ht="18" customHeight="1" thickBot="1">
      <c r="A122" s="210" t="s">
        <v>13</v>
      </c>
      <c r="B122" s="213" t="s">
        <v>290</v>
      </c>
      <c r="C122" s="201">
        <f>+C89+C105+C119</f>
        <v>118668304</v>
      </c>
      <c r="D122" s="201">
        <f>+D89+D105+D119</f>
        <v>118668304</v>
      </c>
      <c r="E122" s="201">
        <f>+E89+E105+E119</f>
        <v>102196915</v>
      </c>
      <c r="F122" s="17"/>
    </row>
    <row r="123" spans="1:6" s="189" customFormat="1" ht="18" customHeight="1" thickBot="1">
      <c r="A123" s="210" t="s">
        <v>14</v>
      </c>
      <c r="B123" s="213" t="s">
        <v>396</v>
      </c>
      <c r="C123" s="201">
        <f>+C124+C125+C126</f>
        <v>0</v>
      </c>
      <c r="D123" s="201">
        <f>+D124+D125+D126</f>
        <v>0</v>
      </c>
      <c r="E123" s="102">
        <f>+E124+E125+E126</f>
        <v>0</v>
      </c>
      <c r="F123" s="17"/>
    </row>
    <row r="124" spans="1:6" s="189" customFormat="1" ht="18" customHeight="1">
      <c r="A124" s="202" t="s">
        <v>66</v>
      </c>
      <c r="B124" s="245" t="s">
        <v>291</v>
      </c>
      <c r="C124" s="204"/>
      <c r="D124" s="204"/>
      <c r="E124" s="103"/>
      <c r="F124" s="17"/>
    </row>
    <row r="125" spans="1:6" s="189" customFormat="1" ht="18" customHeight="1">
      <c r="A125" s="202" t="s">
        <v>67</v>
      </c>
      <c r="B125" s="245" t="s">
        <v>397</v>
      </c>
      <c r="C125" s="204"/>
      <c r="D125" s="204"/>
      <c r="E125" s="103"/>
      <c r="F125" s="17"/>
    </row>
    <row r="126" spans="1:6" s="189" customFormat="1" ht="18" customHeight="1" thickBot="1">
      <c r="A126" s="238" t="s">
        <v>68</v>
      </c>
      <c r="B126" s="246" t="s">
        <v>292</v>
      </c>
      <c r="C126" s="204"/>
      <c r="D126" s="204"/>
      <c r="E126" s="103"/>
      <c r="F126" s="17"/>
    </row>
    <row r="127" spans="1:6" s="189" customFormat="1" ht="18" customHeight="1" thickBot="1">
      <c r="A127" s="210" t="s">
        <v>15</v>
      </c>
      <c r="B127" s="213" t="s">
        <v>327</v>
      </c>
      <c r="C127" s="201">
        <f>+C128+C129+C130+C131</f>
        <v>0</v>
      </c>
      <c r="D127" s="201">
        <f>+D128+D129+D130+D131</f>
        <v>0</v>
      </c>
      <c r="E127" s="102">
        <f>+E128+E129+E130+E131</f>
        <v>0</v>
      </c>
      <c r="F127" s="17"/>
    </row>
    <row r="128" spans="1:6" s="189" customFormat="1" ht="18" customHeight="1">
      <c r="A128" s="202" t="s">
        <v>69</v>
      </c>
      <c r="B128" s="245" t="s">
        <v>293</v>
      </c>
      <c r="C128" s="204"/>
      <c r="D128" s="204"/>
      <c r="E128" s="103"/>
      <c r="F128" s="17"/>
    </row>
    <row r="129" spans="1:6" s="189" customFormat="1" ht="18" customHeight="1">
      <c r="A129" s="202" t="s">
        <v>70</v>
      </c>
      <c r="B129" s="245" t="s">
        <v>294</v>
      </c>
      <c r="C129" s="204"/>
      <c r="D129" s="204"/>
      <c r="E129" s="103"/>
      <c r="F129" s="17"/>
    </row>
    <row r="130" spans="1:6" s="189" customFormat="1" ht="18" customHeight="1">
      <c r="A130" s="202" t="s">
        <v>210</v>
      </c>
      <c r="B130" s="245" t="s">
        <v>295</v>
      </c>
      <c r="C130" s="204"/>
      <c r="D130" s="204"/>
      <c r="E130" s="103"/>
      <c r="F130" s="17"/>
    </row>
    <row r="131" spans="1:6" s="189" customFormat="1" ht="18" customHeight="1" thickBot="1">
      <c r="A131" s="238" t="s">
        <v>211</v>
      </c>
      <c r="B131" s="246" t="s">
        <v>296</v>
      </c>
      <c r="C131" s="204"/>
      <c r="D131" s="204"/>
      <c r="E131" s="103"/>
      <c r="F131" s="17"/>
    </row>
    <row r="132" spans="1:6" s="189" customFormat="1" ht="18" customHeight="1" thickBot="1">
      <c r="A132" s="210" t="s">
        <v>16</v>
      </c>
      <c r="B132" s="213" t="s">
        <v>297</v>
      </c>
      <c r="C132" s="201">
        <f>SUM(C133:C136)</f>
        <v>0</v>
      </c>
      <c r="D132" s="201">
        <f>SUM(D133:D136)</f>
        <v>0</v>
      </c>
      <c r="E132" s="102">
        <f>SUM(E133:E136)</f>
        <v>0</v>
      </c>
      <c r="F132" s="17"/>
    </row>
    <row r="133" spans="1:6" s="189" customFormat="1" ht="18" customHeight="1">
      <c r="A133" s="202" t="s">
        <v>71</v>
      </c>
      <c r="B133" s="245" t="s">
        <v>298</v>
      </c>
      <c r="C133" s="204"/>
      <c r="D133" s="204"/>
      <c r="E133" s="103"/>
      <c r="F133" s="17"/>
    </row>
    <row r="134" spans="1:6" s="189" customFormat="1" ht="18" customHeight="1">
      <c r="A134" s="202" t="s">
        <v>72</v>
      </c>
      <c r="B134" s="245" t="s">
        <v>307</v>
      </c>
      <c r="C134" s="204"/>
      <c r="D134" s="204"/>
      <c r="E134" s="103"/>
      <c r="F134" s="17"/>
    </row>
    <row r="135" spans="1:6" s="189" customFormat="1" ht="18" customHeight="1">
      <c r="A135" s="202" t="s">
        <v>220</v>
      </c>
      <c r="B135" s="245" t="s">
        <v>299</v>
      </c>
      <c r="C135" s="204"/>
      <c r="D135" s="204"/>
      <c r="E135" s="103"/>
      <c r="F135" s="17"/>
    </row>
    <row r="136" spans="1:6" s="189" customFormat="1" ht="18" customHeight="1" thickBot="1">
      <c r="A136" s="238" t="s">
        <v>221</v>
      </c>
      <c r="B136" s="246" t="s">
        <v>349</v>
      </c>
      <c r="C136" s="204"/>
      <c r="D136" s="204"/>
      <c r="E136" s="103"/>
      <c r="F136" s="17"/>
    </row>
    <row r="137" spans="1:6" s="189" customFormat="1" ht="18" customHeight="1" thickBot="1">
      <c r="A137" s="210" t="s">
        <v>17</v>
      </c>
      <c r="B137" s="213" t="s">
        <v>300</v>
      </c>
      <c r="C137" s="270">
        <f>SUM(C138:C141)</f>
        <v>0</v>
      </c>
      <c r="D137" s="270">
        <f>SUM(D138:D141)</f>
        <v>0</v>
      </c>
      <c r="E137" s="130"/>
      <c r="F137" s="17"/>
    </row>
    <row r="138" spans="1:6" s="189" customFormat="1" ht="18" customHeight="1">
      <c r="A138" s="202" t="s">
        <v>136</v>
      </c>
      <c r="B138" s="245" t="s">
        <v>301</v>
      </c>
      <c r="C138" s="204"/>
      <c r="D138" s="204"/>
      <c r="E138" s="103"/>
      <c r="F138" s="17"/>
    </row>
    <row r="139" spans="1:6" s="189" customFormat="1" ht="18" customHeight="1">
      <c r="A139" s="202" t="s">
        <v>137</v>
      </c>
      <c r="B139" s="245" t="s">
        <v>302</v>
      </c>
      <c r="C139" s="204"/>
      <c r="D139" s="204"/>
      <c r="E139" s="103"/>
      <c r="F139" s="17"/>
    </row>
    <row r="140" spans="1:6" s="189" customFormat="1" ht="18" customHeight="1">
      <c r="A140" s="202" t="s">
        <v>165</v>
      </c>
      <c r="B140" s="245" t="s">
        <v>303</v>
      </c>
      <c r="C140" s="204"/>
      <c r="D140" s="204"/>
      <c r="E140" s="103"/>
      <c r="F140" s="17"/>
    </row>
    <row r="141" spans="1:6" s="189" customFormat="1" ht="18" customHeight="1" thickBot="1">
      <c r="A141" s="202" t="s">
        <v>223</v>
      </c>
      <c r="B141" s="245" t="s">
        <v>304</v>
      </c>
      <c r="C141" s="204"/>
      <c r="D141" s="204"/>
      <c r="E141" s="103"/>
      <c r="F141" s="17"/>
    </row>
    <row r="142" spans="1:6" s="189" customFormat="1" ht="18" customHeight="1" thickBot="1">
      <c r="A142" s="210" t="s">
        <v>18</v>
      </c>
      <c r="B142" s="213" t="s">
        <v>305</v>
      </c>
      <c r="C142" s="250">
        <f>+C123+C127+C132+C137</f>
        <v>0</v>
      </c>
      <c r="D142" s="250">
        <f>+D123+D127+D132+D137</f>
        <v>0</v>
      </c>
      <c r="E142" s="131">
        <f>+E123+E127+E132+E137</f>
        <v>0</v>
      </c>
      <c r="F142" s="17"/>
    </row>
    <row r="143" spans="1:6" s="189" customFormat="1" ht="18" customHeight="1" thickBot="1">
      <c r="A143" s="251" t="s">
        <v>19</v>
      </c>
      <c r="B143" s="252" t="s">
        <v>306</v>
      </c>
      <c r="C143" s="250">
        <f>+C122+C142</f>
        <v>118668304</v>
      </c>
      <c r="D143" s="250">
        <f>+D122+D142</f>
        <v>118668304</v>
      </c>
      <c r="E143" s="250">
        <f>+E122+E142</f>
        <v>102196915</v>
      </c>
      <c r="F143" s="17"/>
    </row>
    <row r="144" spans="1:6" s="189" customFormat="1" ht="18" customHeight="1" thickBot="1">
      <c r="A144" s="267"/>
      <c r="B144" s="254"/>
      <c r="C144" s="255"/>
      <c r="D144" s="255"/>
      <c r="E144" s="121"/>
      <c r="F144" s="17"/>
    </row>
    <row r="145" spans="1:6" s="189" customFormat="1" ht="18" customHeight="1" thickBot="1">
      <c r="A145" s="256" t="s">
        <v>367</v>
      </c>
      <c r="B145" s="268"/>
      <c r="C145" s="269">
        <v>16</v>
      </c>
      <c r="D145" s="269">
        <v>18</v>
      </c>
      <c r="E145" s="269">
        <v>18</v>
      </c>
      <c r="F145" s="24"/>
    </row>
    <row r="146" spans="1:6" s="198" customFormat="1" ht="18" customHeight="1" thickBot="1">
      <c r="A146" s="256" t="s">
        <v>157</v>
      </c>
      <c r="B146" s="268"/>
      <c r="C146" s="269"/>
      <c r="D146" s="269"/>
      <c r="E146" s="137"/>
      <c r="F146" s="22"/>
    </row>
    <row r="147" spans="3:6" s="189" customFormat="1" ht="18" customHeight="1">
      <c r="C147" s="260"/>
      <c r="D147" s="260"/>
      <c r="E147" s="25"/>
      <c r="F147" s="17"/>
    </row>
  </sheetData>
  <sheetProtection/>
  <mergeCells count="4">
    <mergeCell ref="A4:B4"/>
    <mergeCell ref="A1:F1"/>
    <mergeCell ref="A2:F2"/>
    <mergeCell ref="A3:F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9" r:id="rId1"/>
  <headerFooter alignWithMargins="0">
    <oddHeader>&amp;C&amp;"Times New Roman CE,Félkövér"&amp;12
&amp;10
&amp;R&amp;"Times New Roman CE,Félkövér dőlt"&amp;11 9.3.1. melléklet  a 4/2020. (VII.10.)  önkormányzati rendelethez</oddHeader>
  </headerFooter>
  <rowBreaks count="1" manualBreakCount="1">
    <brk id="87" max="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Layout" workbookViewId="0" topLeftCell="A1">
      <selection activeCell="A3" sqref="A3:F3"/>
    </sheetView>
  </sheetViews>
  <sheetFormatPr defaultColWidth="9.00390625" defaultRowHeight="12.75"/>
  <cols>
    <col min="1" max="1" width="7.625" style="261" customWidth="1"/>
    <col min="2" max="2" width="56.375" style="261" customWidth="1"/>
    <col min="3" max="3" width="16.125" style="262" bestFit="1" customWidth="1"/>
    <col min="4" max="4" width="21.625" style="262" customWidth="1"/>
    <col min="5" max="5" width="19.625" style="12" customWidth="1"/>
    <col min="6" max="6" width="11.875" style="13" customWidth="1"/>
    <col min="7" max="7" width="9.375" style="13" customWidth="1"/>
    <col min="8" max="16384" width="9.375" style="261" customWidth="1"/>
  </cols>
  <sheetData>
    <row r="1" spans="1:6" s="189" customFormat="1" ht="53.25" customHeight="1">
      <c r="A1" s="1008" t="s">
        <v>434</v>
      </c>
      <c r="B1" s="1008"/>
      <c r="C1" s="1008"/>
      <c r="D1" s="1008"/>
      <c r="E1" s="1008"/>
      <c r="F1" s="1008"/>
    </row>
    <row r="2" spans="1:6" s="189" customFormat="1" ht="18" customHeight="1">
      <c r="A2" s="1009" t="s">
        <v>402</v>
      </c>
      <c r="B2" s="1009"/>
      <c r="C2" s="1009"/>
      <c r="D2" s="1009"/>
      <c r="E2" s="1009"/>
      <c r="F2" s="1009"/>
    </row>
    <row r="3" spans="1:6" s="189" customFormat="1" ht="18" customHeight="1">
      <c r="A3" s="872" t="s">
        <v>7</v>
      </c>
      <c r="B3" s="872"/>
      <c r="C3" s="872"/>
      <c r="D3" s="872"/>
      <c r="E3" s="872"/>
      <c r="F3" s="872"/>
    </row>
    <row r="4" spans="1:7" s="189" customFormat="1" ht="18" customHeight="1" thickBot="1">
      <c r="A4" s="1010">
        <v>43830</v>
      </c>
      <c r="B4" s="1010"/>
      <c r="C4" s="191"/>
      <c r="D4" s="191"/>
      <c r="E4" s="18" t="s">
        <v>369</v>
      </c>
      <c r="F4" s="17"/>
      <c r="G4" s="17"/>
    </row>
    <row r="5" spans="1:7" s="189" customFormat="1" ht="30.75" thickBot="1">
      <c r="A5" s="343" t="s">
        <v>54</v>
      </c>
      <c r="B5" s="338" t="s">
        <v>9</v>
      </c>
      <c r="C5" s="339" t="s">
        <v>344</v>
      </c>
      <c r="D5" s="339" t="s">
        <v>420</v>
      </c>
      <c r="E5" s="760" t="s">
        <v>837</v>
      </c>
      <c r="F5" s="767" t="s">
        <v>838</v>
      </c>
      <c r="G5" s="17"/>
    </row>
    <row r="6" spans="1:7" s="198" customFormat="1" ht="18" customHeight="1" thickBot="1">
      <c r="A6" s="195">
        <v>1</v>
      </c>
      <c r="B6" s="196">
        <v>2</v>
      </c>
      <c r="C6" s="197">
        <v>3</v>
      </c>
      <c r="D6" s="197">
        <v>4</v>
      </c>
      <c r="E6" s="761">
        <v>5</v>
      </c>
      <c r="F6" s="768">
        <v>6</v>
      </c>
      <c r="G6" s="22"/>
    </row>
    <row r="7" spans="1:7" s="198" customFormat="1" ht="18" customHeight="1" thickBot="1">
      <c r="A7" s="199" t="s">
        <v>10</v>
      </c>
      <c r="B7" s="200" t="s">
        <v>185</v>
      </c>
      <c r="C7" s="201">
        <f>SUM(C8:C11)</f>
        <v>0</v>
      </c>
      <c r="D7" s="201">
        <f>SUM(D8:D11)</f>
        <v>0</v>
      </c>
      <c r="E7" s="762">
        <f>SUM(E8:E11)</f>
        <v>0</v>
      </c>
      <c r="F7" s="768"/>
      <c r="G7" s="22"/>
    </row>
    <row r="8" spans="1:7" s="198" customFormat="1" ht="27">
      <c r="A8" s="202" t="s">
        <v>73</v>
      </c>
      <c r="B8" s="203" t="s">
        <v>350</v>
      </c>
      <c r="C8" s="204"/>
      <c r="D8" s="204"/>
      <c r="E8" s="763"/>
      <c r="F8" s="768"/>
      <c r="G8" s="22"/>
    </row>
    <row r="9" spans="1:7" s="198" customFormat="1" ht="27">
      <c r="A9" s="205" t="s">
        <v>74</v>
      </c>
      <c r="B9" s="206" t="s">
        <v>351</v>
      </c>
      <c r="C9" s="328"/>
      <c r="D9" s="328"/>
      <c r="E9" s="763"/>
      <c r="F9" s="768"/>
      <c r="G9" s="22"/>
    </row>
    <row r="10" spans="1:7" s="198" customFormat="1" ht="27">
      <c r="A10" s="205" t="s">
        <v>75</v>
      </c>
      <c r="B10" s="206" t="s">
        <v>352</v>
      </c>
      <c r="C10" s="328"/>
      <c r="D10" s="328"/>
      <c r="E10" s="763"/>
      <c r="F10" s="768"/>
      <c r="G10" s="22"/>
    </row>
    <row r="11" spans="1:7" s="198" customFormat="1" ht="18.75">
      <c r="A11" s="205" t="s">
        <v>346</v>
      </c>
      <c r="B11" s="206" t="s">
        <v>353</v>
      </c>
      <c r="C11" s="328"/>
      <c r="D11" s="328"/>
      <c r="E11" s="763"/>
      <c r="F11" s="768"/>
      <c r="G11" s="22"/>
    </row>
    <row r="12" spans="1:7" s="198" customFormat="1" ht="25.5">
      <c r="A12" s="205" t="s">
        <v>84</v>
      </c>
      <c r="B12" s="151" t="s">
        <v>355</v>
      </c>
      <c r="C12" s="207"/>
      <c r="D12" s="207"/>
      <c r="E12" s="764"/>
      <c r="F12" s="768"/>
      <c r="G12" s="22"/>
    </row>
    <row r="13" spans="1:7" s="198" customFormat="1" ht="19.5" thickBot="1">
      <c r="A13" s="208" t="s">
        <v>347</v>
      </c>
      <c r="B13" s="206" t="s">
        <v>354</v>
      </c>
      <c r="C13" s="209"/>
      <c r="D13" s="209"/>
      <c r="E13" s="765"/>
      <c r="F13" s="768"/>
      <c r="G13" s="22"/>
    </row>
    <row r="14" spans="1:7" s="198" customFormat="1" ht="18" customHeight="1" thickBot="1">
      <c r="A14" s="210" t="s">
        <v>11</v>
      </c>
      <c r="B14" s="211" t="s">
        <v>391</v>
      </c>
      <c r="C14" s="201">
        <f>+C15+C16+C17+C18+C19</f>
        <v>0</v>
      </c>
      <c r="D14" s="201">
        <f>+D15+D16+D17+D18+D19</f>
        <v>0</v>
      </c>
      <c r="E14" s="762">
        <f>+E15+E16+E17+E18+E19</f>
        <v>0</v>
      </c>
      <c r="F14" s="768"/>
      <c r="G14" s="22"/>
    </row>
    <row r="15" spans="1:7" s="198" customFormat="1" ht="18" customHeight="1">
      <c r="A15" s="202" t="s">
        <v>79</v>
      </c>
      <c r="B15" s="203" t="s">
        <v>186</v>
      </c>
      <c r="C15" s="204"/>
      <c r="D15" s="204"/>
      <c r="E15" s="763"/>
      <c r="F15" s="768"/>
      <c r="G15" s="22"/>
    </row>
    <row r="16" spans="1:7" s="198" customFormat="1" ht="27">
      <c r="A16" s="205" t="s">
        <v>80</v>
      </c>
      <c r="B16" s="206" t="s">
        <v>187</v>
      </c>
      <c r="C16" s="328"/>
      <c r="D16" s="328"/>
      <c r="E16" s="763"/>
      <c r="F16" s="768"/>
      <c r="G16" s="22"/>
    </row>
    <row r="17" spans="1:7" s="198" customFormat="1" ht="27">
      <c r="A17" s="205" t="s">
        <v>81</v>
      </c>
      <c r="B17" s="206" t="s">
        <v>334</v>
      </c>
      <c r="C17" s="328"/>
      <c r="D17" s="328"/>
      <c r="E17" s="763"/>
      <c r="F17" s="768"/>
      <c r="G17" s="22"/>
    </row>
    <row r="18" spans="1:7" s="198" customFormat="1" ht="27">
      <c r="A18" s="205" t="s">
        <v>82</v>
      </c>
      <c r="B18" s="206" t="s">
        <v>335</v>
      </c>
      <c r="C18" s="328"/>
      <c r="D18" s="328"/>
      <c r="E18" s="763"/>
      <c r="F18" s="768"/>
      <c r="G18" s="22"/>
    </row>
    <row r="19" spans="1:7" s="198" customFormat="1" ht="25.5">
      <c r="A19" s="205" t="s">
        <v>83</v>
      </c>
      <c r="B19" s="100" t="s">
        <v>356</v>
      </c>
      <c r="C19" s="328"/>
      <c r="D19" s="328"/>
      <c r="E19" s="763"/>
      <c r="F19" s="768"/>
      <c r="G19" s="22"/>
    </row>
    <row r="20" spans="1:7" s="198" customFormat="1" ht="19.5" thickBot="1">
      <c r="A20" s="208" t="s">
        <v>89</v>
      </c>
      <c r="B20" s="212" t="s">
        <v>188</v>
      </c>
      <c r="C20" s="331"/>
      <c r="D20" s="331"/>
      <c r="E20" s="763"/>
      <c r="F20" s="768"/>
      <c r="G20" s="22"/>
    </row>
    <row r="21" spans="1:7" s="198" customFormat="1" ht="18" customHeight="1" thickBot="1">
      <c r="A21" s="210" t="s">
        <v>12</v>
      </c>
      <c r="B21" s="213" t="s">
        <v>392</v>
      </c>
      <c r="C21" s="201">
        <f>+C22+C23+C24+C25+C26</f>
        <v>0</v>
      </c>
      <c r="D21" s="201">
        <f>+D22+D23+D24+D25+D26</f>
        <v>0</v>
      </c>
      <c r="E21" s="762">
        <f>+E22+E23+E24+E25+E26</f>
        <v>0</v>
      </c>
      <c r="F21" s="768"/>
      <c r="G21" s="22"/>
    </row>
    <row r="22" spans="1:7" s="198" customFormat="1" ht="27">
      <c r="A22" s="202" t="s">
        <v>62</v>
      </c>
      <c r="B22" s="203" t="s">
        <v>348</v>
      </c>
      <c r="C22" s="204"/>
      <c r="D22" s="204"/>
      <c r="E22" s="763"/>
      <c r="F22" s="768"/>
      <c r="G22" s="22"/>
    </row>
    <row r="23" spans="1:7" s="198" customFormat="1" ht="27">
      <c r="A23" s="205" t="s">
        <v>63</v>
      </c>
      <c r="B23" s="206" t="s">
        <v>189</v>
      </c>
      <c r="C23" s="328"/>
      <c r="D23" s="328"/>
      <c r="E23" s="763"/>
      <c r="F23" s="768"/>
      <c r="G23" s="22"/>
    </row>
    <row r="24" spans="1:7" s="198" customFormat="1" ht="27">
      <c r="A24" s="205" t="s">
        <v>64</v>
      </c>
      <c r="B24" s="206" t="s">
        <v>336</v>
      </c>
      <c r="C24" s="328"/>
      <c r="D24" s="328"/>
      <c r="E24" s="763"/>
      <c r="F24" s="768"/>
      <c r="G24" s="22"/>
    </row>
    <row r="25" spans="1:7" s="198" customFormat="1" ht="27">
      <c r="A25" s="205" t="s">
        <v>65</v>
      </c>
      <c r="B25" s="206" t="s">
        <v>337</v>
      </c>
      <c r="C25" s="328"/>
      <c r="D25" s="328"/>
      <c r="E25" s="763"/>
      <c r="F25" s="768"/>
      <c r="G25" s="22"/>
    </row>
    <row r="26" spans="1:7" s="198" customFormat="1" ht="18.75">
      <c r="A26" s="205" t="s">
        <v>126</v>
      </c>
      <c r="B26" s="206" t="s">
        <v>190</v>
      </c>
      <c r="C26" s="328"/>
      <c r="D26" s="328"/>
      <c r="E26" s="763"/>
      <c r="F26" s="768"/>
      <c r="G26" s="22"/>
    </row>
    <row r="27" spans="1:7" s="198" customFormat="1" ht="18" customHeight="1" thickBot="1">
      <c r="A27" s="208" t="s">
        <v>127</v>
      </c>
      <c r="B27" s="212" t="s">
        <v>191</v>
      </c>
      <c r="C27" s="331"/>
      <c r="D27" s="331"/>
      <c r="E27" s="763"/>
      <c r="F27" s="768"/>
      <c r="G27" s="22"/>
    </row>
    <row r="28" spans="1:7" s="198" customFormat="1" ht="18" customHeight="1" thickBot="1">
      <c r="A28" s="210" t="s">
        <v>128</v>
      </c>
      <c r="B28" s="213" t="s">
        <v>192</v>
      </c>
      <c r="C28" s="201">
        <f>+C29+C32+C33+C34</f>
        <v>0</v>
      </c>
      <c r="D28" s="201">
        <f>+D29+D32+D33+D34</f>
        <v>0</v>
      </c>
      <c r="E28" s="762">
        <f>+E29+E32+E33+E34</f>
        <v>0</v>
      </c>
      <c r="F28" s="768"/>
      <c r="G28" s="22"/>
    </row>
    <row r="29" spans="1:7" s="198" customFormat="1" ht="18" customHeight="1">
      <c r="A29" s="202" t="s">
        <v>193</v>
      </c>
      <c r="B29" s="203" t="s">
        <v>199</v>
      </c>
      <c r="C29" s="214">
        <f>SUM(C30:C31)</f>
        <v>0</v>
      </c>
      <c r="D29" s="214">
        <f>SUM(D30:D31)</f>
        <v>0</v>
      </c>
      <c r="E29" s="766">
        <f>+E30+E31</f>
        <v>0</v>
      </c>
      <c r="F29" s="768"/>
      <c r="G29" s="22"/>
    </row>
    <row r="30" spans="1:7" s="198" customFormat="1" ht="18" customHeight="1">
      <c r="A30" s="205" t="s">
        <v>194</v>
      </c>
      <c r="B30" s="206" t="s">
        <v>358</v>
      </c>
      <c r="C30" s="280"/>
      <c r="D30" s="280"/>
      <c r="E30" s="763"/>
      <c r="F30" s="768"/>
      <c r="G30" s="22"/>
    </row>
    <row r="31" spans="1:7" s="198" customFormat="1" ht="18" customHeight="1">
      <c r="A31" s="205" t="s">
        <v>195</v>
      </c>
      <c r="B31" s="206" t="s">
        <v>359</v>
      </c>
      <c r="C31" s="280"/>
      <c r="D31" s="280"/>
      <c r="E31" s="763"/>
      <c r="F31" s="768"/>
      <c r="G31" s="22"/>
    </row>
    <row r="32" spans="1:7" s="198" customFormat="1" ht="18" customHeight="1">
      <c r="A32" s="205" t="s">
        <v>196</v>
      </c>
      <c r="B32" s="206" t="s">
        <v>360</v>
      </c>
      <c r="C32" s="328"/>
      <c r="D32" s="328"/>
      <c r="E32" s="763"/>
      <c r="F32" s="768"/>
      <c r="G32" s="22"/>
    </row>
    <row r="33" spans="1:7" s="198" customFormat="1" ht="18.75">
      <c r="A33" s="205" t="s">
        <v>197</v>
      </c>
      <c r="B33" s="206" t="s">
        <v>200</v>
      </c>
      <c r="C33" s="328"/>
      <c r="D33" s="328"/>
      <c r="E33" s="763"/>
      <c r="F33" s="768"/>
      <c r="G33" s="22"/>
    </row>
    <row r="34" spans="1:7" s="198" customFormat="1" ht="18" customHeight="1" thickBot="1">
      <c r="A34" s="208" t="s">
        <v>198</v>
      </c>
      <c r="B34" s="212" t="s">
        <v>201</v>
      </c>
      <c r="C34" s="331"/>
      <c r="D34" s="331"/>
      <c r="E34" s="763"/>
      <c r="F34" s="768"/>
      <c r="G34" s="22"/>
    </row>
    <row r="35" spans="1:7" s="198" customFormat="1" ht="18" customHeight="1" thickBot="1">
      <c r="A35" s="210" t="s">
        <v>14</v>
      </c>
      <c r="B35" s="213" t="s">
        <v>202</v>
      </c>
      <c r="C35" s="201">
        <f>SUM(C36:C45)</f>
        <v>0</v>
      </c>
      <c r="D35" s="201">
        <f>SUM(D36:D45)</f>
        <v>0</v>
      </c>
      <c r="E35" s="762">
        <f>SUM(E36:E45)</f>
        <v>0</v>
      </c>
      <c r="F35" s="768"/>
      <c r="G35" s="22"/>
    </row>
    <row r="36" spans="1:7" s="198" customFormat="1" ht="18" customHeight="1">
      <c r="A36" s="202" t="s">
        <v>66</v>
      </c>
      <c r="B36" s="203" t="s">
        <v>205</v>
      </c>
      <c r="C36" s="204"/>
      <c r="D36" s="204"/>
      <c r="E36" s="763"/>
      <c r="F36" s="768"/>
      <c r="G36" s="22"/>
    </row>
    <row r="37" spans="1:7" s="198" customFormat="1" ht="18" customHeight="1">
      <c r="A37" s="205" t="s">
        <v>67</v>
      </c>
      <c r="B37" s="206" t="s">
        <v>361</v>
      </c>
      <c r="C37" s="328"/>
      <c r="D37" s="328"/>
      <c r="E37" s="763"/>
      <c r="F37" s="768"/>
      <c r="G37" s="22"/>
    </row>
    <row r="38" spans="1:7" s="198" customFormat="1" ht="18" customHeight="1">
      <c r="A38" s="205" t="s">
        <v>68</v>
      </c>
      <c r="B38" s="206" t="s">
        <v>362</v>
      </c>
      <c r="C38" s="328"/>
      <c r="D38" s="328"/>
      <c r="E38" s="763"/>
      <c r="F38" s="768"/>
      <c r="G38" s="22"/>
    </row>
    <row r="39" spans="1:7" s="198" customFormat="1" ht="18" customHeight="1">
      <c r="A39" s="205" t="s">
        <v>130</v>
      </c>
      <c r="B39" s="206" t="s">
        <v>363</v>
      </c>
      <c r="C39" s="328"/>
      <c r="D39" s="328"/>
      <c r="E39" s="763"/>
      <c r="F39" s="768"/>
      <c r="G39" s="22"/>
    </row>
    <row r="40" spans="1:7" s="198" customFormat="1" ht="18" customHeight="1">
      <c r="A40" s="205" t="s">
        <v>131</v>
      </c>
      <c r="B40" s="206" t="s">
        <v>364</v>
      </c>
      <c r="C40" s="328"/>
      <c r="D40" s="328"/>
      <c r="E40" s="763"/>
      <c r="F40" s="768"/>
      <c r="G40" s="22"/>
    </row>
    <row r="41" spans="1:7" s="198" customFormat="1" ht="18" customHeight="1">
      <c r="A41" s="205" t="s">
        <v>132</v>
      </c>
      <c r="B41" s="206" t="s">
        <v>365</v>
      </c>
      <c r="C41" s="328"/>
      <c r="D41" s="328"/>
      <c r="E41" s="763"/>
      <c r="F41" s="768"/>
      <c r="G41" s="22"/>
    </row>
    <row r="42" spans="1:7" s="198" customFormat="1" ht="18" customHeight="1">
      <c r="A42" s="205" t="s">
        <v>133</v>
      </c>
      <c r="B42" s="206" t="s">
        <v>206</v>
      </c>
      <c r="C42" s="328"/>
      <c r="D42" s="328"/>
      <c r="E42" s="763"/>
      <c r="F42" s="768"/>
      <c r="G42" s="22"/>
    </row>
    <row r="43" spans="1:7" s="198" customFormat="1" ht="18" customHeight="1">
      <c r="A43" s="205" t="s">
        <v>134</v>
      </c>
      <c r="B43" s="206" t="s">
        <v>207</v>
      </c>
      <c r="C43" s="328"/>
      <c r="D43" s="328"/>
      <c r="E43" s="763"/>
      <c r="F43" s="768"/>
      <c r="G43" s="22"/>
    </row>
    <row r="44" spans="1:7" s="198" customFormat="1" ht="18" customHeight="1">
      <c r="A44" s="205" t="s">
        <v>203</v>
      </c>
      <c r="B44" s="206" t="s">
        <v>208</v>
      </c>
      <c r="C44" s="328"/>
      <c r="D44" s="328"/>
      <c r="E44" s="763"/>
      <c r="F44" s="768"/>
      <c r="G44" s="22"/>
    </row>
    <row r="45" spans="1:7" s="198" customFormat="1" ht="18" customHeight="1" thickBot="1">
      <c r="A45" s="208" t="s">
        <v>204</v>
      </c>
      <c r="B45" s="212" t="s">
        <v>366</v>
      </c>
      <c r="C45" s="331"/>
      <c r="D45" s="331"/>
      <c r="E45" s="763"/>
      <c r="F45" s="768"/>
      <c r="G45" s="22"/>
    </row>
    <row r="46" spans="1:7" s="198" customFormat="1" ht="18" customHeight="1" thickBot="1">
      <c r="A46" s="210" t="s">
        <v>15</v>
      </c>
      <c r="B46" s="213" t="s">
        <v>209</v>
      </c>
      <c r="C46" s="201">
        <f>SUM(C47:C51)</f>
        <v>0</v>
      </c>
      <c r="D46" s="201">
        <f>SUM(D47:D51)</f>
        <v>0</v>
      </c>
      <c r="E46" s="762">
        <f>SUM(E47:E51)</f>
        <v>0</v>
      </c>
      <c r="F46" s="768"/>
      <c r="G46" s="22"/>
    </row>
    <row r="47" spans="1:7" s="198" customFormat="1" ht="18" customHeight="1">
      <c r="A47" s="202" t="s">
        <v>69</v>
      </c>
      <c r="B47" s="203" t="s">
        <v>213</v>
      </c>
      <c r="C47" s="204"/>
      <c r="D47" s="204"/>
      <c r="E47" s="763"/>
      <c r="F47" s="768"/>
      <c r="G47" s="22"/>
    </row>
    <row r="48" spans="1:7" s="198" customFormat="1" ht="18" customHeight="1">
      <c r="A48" s="205" t="s">
        <v>70</v>
      </c>
      <c r="B48" s="206" t="s">
        <v>214</v>
      </c>
      <c r="C48" s="328"/>
      <c r="D48" s="328"/>
      <c r="E48" s="763"/>
      <c r="F48" s="768"/>
      <c r="G48" s="22"/>
    </row>
    <row r="49" spans="1:7" s="198" customFormat="1" ht="18" customHeight="1">
      <c r="A49" s="205" t="s">
        <v>210</v>
      </c>
      <c r="B49" s="206" t="s">
        <v>215</v>
      </c>
      <c r="C49" s="328"/>
      <c r="D49" s="328"/>
      <c r="E49" s="763"/>
      <c r="F49" s="768"/>
      <c r="G49" s="22"/>
    </row>
    <row r="50" spans="1:7" s="198" customFormat="1" ht="18" customHeight="1">
      <c r="A50" s="205" t="s">
        <v>211</v>
      </c>
      <c r="B50" s="206" t="s">
        <v>216</v>
      </c>
      <c r="C50" s="328"/>
      <c r="D50" s="328"/>
      <c r="E50" s="763"/>
      <c r="F50" s="768"/>
      <c r="G50" s="22"/>
    </row>
    <row r="51" spans="1:7" s="198" customFormat="1" ht="18" customHeight="1" thickBot="1">
      <c r="A51" s="208" t="s">
        <v>212</v>
      </c>
      <c r="B51" s="212" t="s">
        <v>217</v>
      </c>
      <c r="C51" s="331"/>
      <c r="D51" s="331"/>
      <c r="E51" s="763"/>
      <c r="F51" s="768"/>
      <c r="G51" s="22"/>
    </row>
    <row r="52" spans="1:7" s="198" customFormat="1" ht="26.25" thickBot="1">
      <c r="A52" s="210" t="s">
        <v>135</v>
      </c>
      <c r="B52" s="213" t="s">
        <v>357</v>
      </c>
      <c r="C52" s="201">
        <f>SUM(C53:C55)</f>
        <v>0</v>
      </c>
      <c r="D52" s="201">
        <f>SUM(D53:D55)</f>
        <v>0</v>
      </c>
      <c r="E52" s="762">
        <f>SUM(E53:E55)</f>
        <v>0</v>
      </c>
      <c r="F52" s="768"/>
      <c r="G52" s="22"/>
    </row>
    <row r="53" spans="1:7" s="198" customFormat="1" ht="27">
      <c r="A53" s="202" t="s">
        <v>71</v>
      </c>
      <c r="B53" s="203" t="s">
        <v>340</v>
      </c>
      <c r="C53" s="204"/>
      <c r="D53" s="204"/>
      <c r="E53" s="763"/>
      <c r="F53" s="768"/>
      <c r="G53" s="22"/>
    </row>
    <row r="54" spans="1:7" s="198" customFormat="1" ht="27">
      <c r="A54" s="205" t="s">
        <v>72</v>
      </c>
      <c r="B54" s="206" t="s">
        <v>341</v>
      </c>
      <c r="C54" s="328"/>
      <c r="D54" s="328"/>
      <c r="E54" s="763"/>
      <c r="F54" s="768"/>
      <c r="G54" s="22"/>
    </row>
    <row r="55" spans="1:7" s="198" customFormat="1" ht="18.75">
      <c r="A55" s="205" t="s">
        <v>220</v>
      </c>
      <c r="B55" s="206" t="s">
        <v>218</v>
      </c>
      <c r="C55" s="328"/>
      <c r="D55" s="328"/>
      <c r="E55" s="763"/>
      <c r="F55" s="768"/>
      <c r="G55" s="22"/>
    </row>
    <row r="56" spans="1:7" s="198" customFormat="1" ht="19.5" thickBot="1">
      <c r="A56" s="208" t="s">
        <v>221</v>
      </c>
      <c r="B56" s="212" t="s">
        <v>219</v>
      </c>
      <c r="C56" s="331"/>
      <c r="D56" s="331"/>
      <c r="E56" s="763"/>
      <c r="F56" s="768"/>
      <c r="G56" s="22"/>
    </row>
    <row r="57" spans="1:7" s="198" customFormat="1" ht="18" customHeight="1" thickBot="1">
      <c r="A57" s="210" t="s">
        <v>17</v>
      </c>
      <c r="B57" s="211" t="s">
        <v>222</v>
      </c>
      <c r="C57" s="201">
        <f>SUM(C58:C60)</f>
        <v>0</v>
      </c>
      <c r="D57" s="201">
        <f>SUM(D58:D60)</f>
        <v>0</v>
      </c>
      <c r="E57" s="762">
        <f>SUM(E58:E60)</f>
        <v>0</v>
      </c>
      <c r="F57" s="768"/>
      <c r="G57" s="22"/>
    </row>
    <row r="58" spans="1:7" s="198" customFormat="1" ht="27">
      <c r="A58" s="202" t="s">
        <v>136</v>
      </c>
      <c r="B58" s="203" t="s">
        <v>342</v>
      </c>
      <c r="C58" s="328"/>
      <c r="D58" s="328"/>
      <c r="E58" s="763"/>
      <c r="F58" s="768"/>
      <c r="G58" s="22"/>
    </row>
    <row r="59" spans="1:7" s="198" customFormat="1" ht="27">
      <c r="A59" s="205" t="s">
        <v>137</v>
      </c>
      <c r="B59" s="206" t="s">
        <v>343</v>
      </c>
      <c r="C59" s="328"/>
      <c r="D59" s="328"/>
      <c r="E59" s="763"/>
      <c r="F59" s="768"/>
      <c r="G59" s="22"/>
    </row>
    <row r="60" spans="1:7" s="198" customFormat="1" ht="18.75">
      <c r="A60" s="205" t="s">
        <v>165</v>
      </c>
      <c r="B60" s="206" t="s">
        <v>224</v>
      </c>
      <c r="C60" s="328"/>
      <c r="D60" s="328"/>
      <c r="E60" s="763"/>
      <c r="F60" s="768"/>
      <c r="G60" s="22"/>
    </row>
    <row r="61" spans="1:7" s="198" customFormat="1" ht="19.5" thickBot="1">
      <c r="A61" s="208" t="s">
        <v>223</v>
      </c>
      <c r="B61" s="212" t="s">
        <v>225</v>
      </c>
      <c r="C61" s="328"/>
      <c r="D61" s="328"/>
      <c r="E61" s="763"/>
      <c r="F61" s="768"/>
      <c r="G61" s="22"/>
    </row>
    <row r="62" spans="1:7" s="198" customFormat="1" ht="26.25" thickBot="1">
      <c r="A62" s="210" t="s">
        <v>18</v>
      </c>
      <c r="B62" s="213" t="s">
        <v>226</v>
      </c>
      <c r="C62" s="201">
        <f>+C7+C14+C21+C28+C35+C46+C52+C57</f>
        <v>0</v>
      </c>
      <c r="D62" s="201">
        <f>+D7+D14+D21+D28+D35+D46+D52+D57</f>
        <v>0</v>
      </c>
      <c r="E62" s="762">
        <f>+E7+E14+E21+E28+E35+E46+E52+E57</f>
        <v>0</v>
      </c>
      <c r="F62" s="768"/>
      <c r="G62" s="22"/>
    </row>
    <row r="63" spans="1:7" s="198" customFormat="1" ht="18" customHeight="1" thickBot="1">
      <c r="A63" s="215" t="s">
        <v>328</v>
      </c>
      <c r="B63" s="211" t="s">
        <v>393</v>
      </c>
      <c r="C63" s="201">
        <f>SUM(C64:C66)</f>
        <v>0</v>
      </c>
      <c r="D63" s="201">
        <f>SUM(D64:D66)</f>
        <v>0</v>
      </c>
      <c r="E63" s="762">
        <f>SUM(E64:E66)</f>
        <v>0</v>
      </c>
      <c r="F63" s="768"/>
      <c r="G63" s="22"/>
    </row>
    <row r="64" spans="1:7" s="198" customFormat="1" ht="18" customHeight="1">
      <c r="A64" s="202" t="s">
        <v>255</v>
      </c>
      <c r="B64" s="203" t="s">
        <v>227</v>
      </c>
      <c r="C64" s="328"/>
      <c r="D64" s="328"/>
      <c r="E64" s="763"/>
      <c r="F64" s="768"/>
      <c r="G64" s="22"/>
    </row>
    <row r="65" spans="1:7" s="198" customFormat="1" ht="27">
      <c r="A65" s="205" t="s">
        <v>264</v>
      </c>
      <c r="B65" s="206" t="s">
        <v>228</v>
      </c>
      <c r="C65" s="328"/>
      <c r="D65" s="328"/>
      <c r="E65" s="763"/>
      <c r="F65" s="768"/>
      <c r="G65" s="22"/>
    </row>
    <row r="66" spans="1:7" s="198" customFormat="1" ht="19.5" thickBot="1">
      <c r="A66" s="208" t="s">
        <v>265</v>
      </c>
      <c r="B66" s="216" t="s">
        <v>229</v>
      </c>
      <c r="C66" s="328"/>
      <c r="D66" s="328"/>
      <c r="E66" s="763"/>
      <c r="F66" s="768"/>
      <c r="G66" s="22"/>
    </row>
    <row r="67" spans="1:7" s="198" customFormat="1" ht="18" customHeight="1" thickBot="1">
      <c r="A67" s="215" t="s">
        <v>230</v>
      </c>
      <c r="B67" s="211" t="s">
        <v>231</v>
      </c>
      <c r="C67" s="201">
        <f>SUM(C68:C71)</f>
        <v>0</v>
      </c>
      <c r="D67" s="201">
        <f>SUM(D68:D71)</f>
        <v>0</v>
      </c>
      <c r="E67" s="762">
        <f>SUM(E68:E71)</f>
        <v>0</v>
      </c>
      <c r="F67" s="768"/>
      <c r="G67" s="22"/>
    </row>
    <row r="68" spans="1:7" s="198" customFormat="1" ht="27">
      <c r="A68" s="202" t="s">
        <v>111</v>
      </c>
      <c r="B68" s="203" t="s">
        <v>232</v>
      </c>
      <c r="C68" s="328"/>
      <c r="D68" s="328"/>
      <c r="E68" s="763"/>
      <c r="F68" s="768"/>
      <c r="G68" s="22"/>
    </row>
    <row r="69" spans="1:7" s="198" customFormat="1" ht="18.75">
      <c r="A69" s="205" t="s">
        <v>112</v>
      </c>
      <c r="B69" s="206" t="s">
        <v>233</v>
      </c>
      <c r="C69" s="328"/>
      <c r="D69" s="328"/>
      <c r="E69" s="763"/>
      <c r="F69" s="768"/>
      <c r="G69" s="22"/>
    </row>
    <row r="70" spans="1:7" s="198" customFormat="1" ht="27">
      <c r="A70" s="205" t="s">
        <v>256</v>
      </c>
      <c r="B70" s="206" t="s">
        <v>234</v>
      </c>
      <c r="C70" s="328"/>
      <c r="D70" s="328"/>
      <c r="E70" s="763"/>
      <c r="F70" s="768"/>
      <c r="G70" s="22"/>
    </row>
    <row r="71" spans="1:7" s="198" customFormat="1" ht="19.5" thickBot="1">
      <c r="A71" s="208" t="s">
        <v>257</v>
      </c>
      <c r="B71" s="212" t="s">
        <v>235</v>
      </c>
      <c r="C71" s="328"/>
      <c r="D71" s="328"/>
      <c r="E71" s="763"/>
      <c r="F71" s="768"/>
      <c r="G71" s="22"/>
    </row>
    <row r="72" spans="1:7" s="198" customFormat="1" ht="18" customHeight="1" thickBot="1">
      <c r="A72" s="215" t="s">
        <v>236</v>
      </c>
      <c r="B72" s="211" t="s">
        <v>237</v>
      </c>
      <c r="C72" s="201">
        <f>SUM(C73:C74)</f>
        <v>0</v>
      </c>
      <c r="D72" s="201">
        <f>SUM(D73:D74)</f>
        <v>0</v>
      </c>
      <c r="E72" s="762">
        <f>SUM(E73:E74)</f>
        <v>0</v>
      </c>
      <c r="F72" s="768"/>
      <c r="G72" s="22"/>
    </row>
    <row r="73" spans="1:7" s="198" customFormat="1" ht="18" customHeight="1">
      <c r="A73" s="202" t="s">
        <v>258</v>
      </c>
      <c r="B73" s="203" t="s">
        <v>238</v>
      </c>
      <c r="C73" s="328"/>
      <c r="D73" s="328"/>
      <c r="E73" s="763">
        <v>0</v>
      </c>
      <c r="F73" s="768"/>
      <c r="G73" s="22"/>
    </row>
    <row r="74" spans="1:7" s="198" customFormat="1" ht="18" customHeight="1" thickBot="1">
      <c r="A74" s="208" t="s">
        <v>259</v>
      </c>
      <c r="B74" s="203" t="s">
        <v>398</v>
      </c>
      <c r="C74" s="328"/>
      <c r="D74" s="328"/>
      <c r="E74" s="763"/>
      <c r="F74" s="768"/>
      <c r="G74" s="22"/>
    </row>
    <row r="75" spans="1:7" s="198" customFormat="1" ht="18" customHeight="1" thickBot="1">
      <c r="A75" s="215" t="s">
        <v>239</v>
      </c>
      <c r="B75" s="211" t="s">
        <v>240</v>
      </c>
      <c r="C75" s="201">
        <f>SUM(C76:C78)</f>
        <v>0</v>
      </c>
      <c r="D75" s="201">
        <f>SUM(D76:D78)</f>
        <v>0</v>
      </c>
      <c r="E75" s="762">
        <f>SUM(E76:E78)</f>
        <v>0</v>
      </c>
      <c r="F75" s="768"/>
      <c r="G75" s="22"/>
    </row>
    <row r="76" spans="1:7" s="198" customFormat="1" ht="18" customHeight="1">
      <c r="A76" s="202" t="s">
        <v>260</v>
      </c>
      <c r="B76" s="203" t="s">
        <v>372</v>
      </c>
      <c r="E76" s="763"/>
      <c r="F76" s="768"/>
      <c r="G76" s="22"/>
    </row>
    <row r="77" spans="1:7" s="198" customFormat="1" ht="18" customHeight="1">
      <c r="A77" s="205" t="s">
        <v>261</v>
      </c>
      <c r="B77" s="206" t="s">
        <v>241</v>
      </c>
      <c r="C77" s="328"/>
      <c r="D77" s="328"/>
      <c r="E77" s="763"/>
      <c r="F77" s="768"/>
      <c r="G77" s="22"/>
    </row>
    <row r="78" spans="1:7" s="198" customFormat="1" ht="18" customHeight="1" thickBot="1">
      <c r="A78" s="208" t="s">
        <v>262</v>
      </c>
      <c r="B78" s="212" t="s">
        <v>390</v>
      </c>
      <c r="C78" s="328"/>
      <c r="D78" s="328"/>
      <c r="E78" s="763"/>
      <c r="F78" s="768"/>
      <c r="G78" s="22"/>
    </row>
    <row r="79" spans="1:7" s="198" customFormat="1" ht="18" customHeight="1" thickBot="1">
      <c r="A79" s="215" t="s">
        <v>243</v>
      </c>
      <c r="B79" s="211" t="s">
        <v>263</v>
      </c>
      <c r="C79" s="201">
        <f>SUM(C80:C83)</f>
        <v>0</v>
      </c>
      <c r="D79" s="201">
        <f>SUM(D80:D83)</f>
        <v>0</v>
      </c>
      <c r="E79" s="762">
        <f>SUM(E80:E83)</f>
        <v>0</v>
      </c>
      <c r="F79" s="768"/>
      <c r="G79" s="22"/>
    </row>
    <row r="80" spans="1:7" s="198" customFormat="1" ht="18" customHeight="1">
      <c r="A80" s="217" t="s">
        <v>244</v>
      </c>
      <c r="B80" s="203" t="s">
        <v>245</v>
      </c>
      <c r="C80" s="328"/>
      <c r="D80" s="328"/>
      <c r="E80" s="763"/>
      <c r="F80" s="768"/>
      <c r="G80" s="22"/>
    </row>
    <row r="81" spans="1:7" s="198" customFormat="1" ht="30">
      <c r="A81" s="218" t="s">
        <v>246</v>
      </c>
      <c r="B81" s="206" t="s">
        <v>247</v>
      </c>
      <c r="C81" s="328"/>
      <c r="D81" s="328"/>
      <c r="E81" s="763"/>
      <c r="F81" s="768"/>
      <c r="G81" s="22"/>
    </row>
    <row r="82" spans="1:7" s="198" customFormat="1" ht="20.25" customHeight="1">
      <c r="A82" s="218" t="s">
        <v>248</v>
      </c>
      <c r="B82" s="206" t="s">
        <v>249</v>
      </c>
      <c r="C82" s="328"/>
      <c r="D82" s="328"/>
      <c r="E82" s="763"/>
      <c r="F82" s="768"/>
      <c r="G82" s="22"/>
    </row>
    <row r="83" spans="1:7" s="198" customFormat="1" ht="18" customHeight="1" thickBot="1">
      <c r="A83" s="219" t="s">
        <v>250</v>
      </c>
      <c r="B83" s="212" t="s">
        <v>251</v>
      </c>
      <c r="C83" s="328"/>
      <c r="D83" s="328"/>
      <c r="E83" s="763"/>
      <c r="F83" s="768"/>
      <c r="G83" s="22"/>
    </row>
    <row r="84" spans="1:7" s="198" customFormat="1" ht="18" customHeight="1" thickBot="1">
      <c r="A84" s="215" t="s">
        <v>252</v>
      </c>
      <c r="B84" s="211" t="s">
        <v>389</v>
      </c>
      <c r="C84" s="340"/>
      <c r="D84" s="340"/>
      <c r="E84" s="763"/>
      <c r="F84" s="768"/>
      <c r="G84" s="22"/>
    </row>
    <row r="85" spans="1:7" s="198" customFormat="1" ht="27.75" thickBot="1">
      <c r="A85" s="215" t="s">
        <v>253</v>
      </c>
      <c r="B85" s="220" t="s">
        <v>254</v>
      </c>
      <c r="C85" s="201">
        <f>+C63+C67+C72+C75+C79+C84</f>
        <v>0</v>
      </c>
      <c r="D85" s="201">
        <f>+D63+D67+D72+D75+D79+D84</f>
        <v>0</v>
      </c>
      <c r="E85" s="762">
        <f>+E63+E67+E72+E75+E79+E84</f>
        <v>0</v>
      </c>
      <c r="F85" s="768"/>
      <c r="G85" s="22"/>
    </row>
    <row r="86" spans="1:7" s="198" customFormat="1" ht="18" customHeight="1" thickBot="1">
      <c r="A86" s="221" t="s">
        <v>266</v>
      </c>
      <c r="B86" s="222" t="s">
        <v>332</v>
      </c>
      <c r="C86" s="201">
        <f>+C62+C85</f>
        <v>0</v>
      </c>
      <c r="D86" s="201">
        <f>+D62+D85</f>
        <v>0</v>
      </c>
      <c r="E86" s="762">
        <f>+E62+E85</f>
        <v>0</v>
      </c>
      <c r="F86" s="768"/>
      <c r="G86" s="22"/>
    </row>
    <row r="87" spans="1:7" s="198" customFormat="1" ht="19.5" thickBot="1">
      <c r="A87" s="266"/>
      <c r="B87" s="224"/>
      <c r="C87" s="225"/>
      <c r="D87" s="225"/>
      <c r="E87" s="120"/>
      <c r="F87" s="22"/>
      <c r="G87" s="22"/>
    </row>
    <row r="88" spans="1:7" s="189" customFormat="1" ht="18" customHeight="1" thickBot="1">
      <c r="A88" s="332" t="s">
        <v>43</v>
      </c>
      <c r="B88" s="227"/>
      <c r="C88" s="333"/>
      <c r="D88" s="333"/>
      <c r="E88" s="148"/>
      <c r="F88" s="17"/>
      <c r="G88" s="17"/>
    </row>
    <row r="89" spans="1:7" s="189" customFormat="1" ht="18" customHeight="1" thickBot="1">
      <c r="A89" s="210" t="s">
        <v>10</v>
      </c>
      <c r="B89" s="230" t="s">
        <v>387</v>
      </c>
      <c r="C89" s="334">
        <f>SUM(C90:C94)</f>
        <v>0</v>
      </c>
      <c r="D89" s="334">
        <f>SUM(D90:D94)</f>
        <v>0</v>
      </c>
      <c r="E89" s="149">
        <f>SUM(E90:E94)</f>
        <v>0</v>
      </c>
      <c r="F89" s="23"/>
      <c r="G89" s="23"/>
    </row>
    <row r="90" spans="1:7" s="189" customFormat="1" ht="18" customHeight="1">
      <c r="A90" s="202" t="s">
        <v>73</v>
      </c>
      <c r="B90" s="233" t="s">
        <v>38</v>
      </c>
      <c r="C90" s="204"/>
      <c r="D90" s="204"/>
      <c r="E90" s="103"/>
      <c r="F90" s="17"/>
      <c r="G90" s="17"/>
    </row>
    <row r="91" spans="1:7" s="198" customFormat="1" ht="18" customHeight="1">
      <c r="A91" s="205" t="s">
        <v>74</v>
      </c>
      <c r="B91" s="234" t="s">
        <v>138</v>
      </c>
      <c r="C91" s="204"/>
      <c r="D91" s="204"/>
      <c r="E91" s="103"/>
      <c r="F91" s="22"/>
      <c r="G91" s="22"/>
    </row>
    <row r="92" spans="1:7" s="189" customFormat="1" ht="18" customHeight="1">
      <c r="A92" s="205" t="s">
        <v>75</v>
      </c>
      <c r="B92" s="234" t="s">
        <v>105</v>
      </c>
      <c r="C92" s="204"/>
      <c r="D92" s="204"/>
      <c r="E92" s="103">
        <v>0</v>
      </c>
      <c r="F92" s="17"/>
      <c r="G92" s="17"/>
    </row>
    <row r="93" spans="1:7" s="189" customFormat="1" ht="18" customHeight="1">
      <c r="A93" s="205" t="s">
        <v>76</v>
      </c>
      <c r="B93" s="235" t="s">
        <v>139</v>
      </c>
      <c r="C93" s="204"/>
      <c r="D93" s="204"/>
      <c r="E93" s="103"/>
      <c r="F93" s="17"/>
      <c r="G93" s="17"/>
    </row>
    <row r="94" spans="1:7" s="189" customFormat="1" ht="18" customHeight="1">
      <c r="A94" s="205" t="s">
        <v>84</v>
      </c>
      <c r="B94" s="236" t="s">
        <v>140</v>
      </c>
      <c r="C94" s="331">
        <f>SUM(C95:C104)</f>
        <v>0</v>
      </c>
      <c r="D94" s="331">
        <f>SUM(D95:D104)</f>
        <v>0</v>
      </c>
      <c r="E94" s="111">
        <f>SUM(E95:E104)</f>
        <v>0</v>
      </c>
      <c r="F94" s="17"/>
      <c r="G94" s="17"/>
    </row>
    <row r="95" spans="1:7" s="189" customFormat="1" ht="18" customHeight="1">
      <c r="A95" s="205" t="s">
        <v>77</v>
      </c>
      <c r="B95" s="234" t="s">
        <v>269</v>
      </c>
      <c r="C95" s="204"/>
      <c r="D95" s="204"/>
      <c r="E95" s="103">
        <v>0</v>
      </c>
      <c r="F95" s="17"/>
      <c r="G95" s="17"/>
    </row>
    <row r="96" spans="1:7" s="189" customFormat="1" ht="18" customHeight="1">
      <c r="A96" s="205" t="s">
        <v>78</v>
      </c>
      <c r="B96" s="237" t="s">
        <v>270</v>
      </c>
      <c r="C96" s="204"/>
      <c r="D96" s="204"/>
      <c r="E96" s="103">
        <v>0</v>
      </c>
      <c r="F96" s="17"/>
      <c r="G96" s="17"/>
    </row>
    <row r="97" spans="1:7" s="189" customFormat="1" ht="18" customHeight="1">
      <c r="A97" s="205" t="s">
        <v>85</v>
      </c>
      <c r="B97" s="234" t="s">
        <v>271</v>
      </c>
      <c r="C97" s="204"/>
      <c r="D97" s="204"/>
      <c r="E97" s="103">
        <v>0</v>
      </c>
      <c r="F97" s="17"/>
      <c r="G97" s="17"/>
    </row>
    <row r="98" spans="1:7" s="189" customFormat="1" ht="18" customHeight="1">
      <c r="A98" s="205" t="s">
        <v>86</v>
      </c>
      <c r="B98" s="234" t="s">
        <v>394</v>
      </c>
      <c r="C98" s="204"/>
      <c r="D98" s="204"/>
      <c r="E98" s="103">
        <v>0</v>
      </c>
      <c r="F98" s="17"/>
      <c r="G98" s="17"/>
    </row>
    <row r="99" spans="1:7" s="189" customFormat="1" ht="18" customHeight="1">
      <c r="A99" s="205" t="s">
        <v>87</v>
      </c>
      <c r="B99" s="237" t="s">
        <v>273</v>
      </c>
      <c r="C99" s="204"/>
      <c r="D99" s="204"/>
      <c r="E99" s="103">
        <v>0</v>
      </c>
      <c r="F99" s="17"/>
      <c r="G99" s="17"/>
    </row>
    <row r="100" spans="1:7" s="189" customFormat="1" ht="18" customHeight="1">
      <c r="A100" s="205" t="s">
        <v>88</v>
      </c>
      <c r="B100" s="237" t="s">
        <v>274</v>
      </c>
      <c r="C100" s="204"/>
      <c r="D100" s="204"/>
      <c r="E100" s="103">
        <v>0</v>
      </c>
      <c r="F100" s="17"/>
      <c r="G100" s="17"/>
    </row>
    <row r="101" spans="1:7" s="189" customFormat="1" ht="18" customHeight="1">
      <c r="A101" s="205" t="s">
        <v>90</v>
      </c>
      <c r="B101" s="234" t="s">
        <v>395</v>
      </c>
      <c r="C101" s="204"/>
      <c r="D101" s="204"/>
      <c r="E101" s="103">
        <v>0</v>
      </c>
      <c r="F101" s="17"/>
      <c r="G101" s="17"/>
    </row>
    <row r="102" spans="1:7" s="189" customFormat="1" ht="18" customHeight="1">
      <c r="A102" s="238" t="s">
        <v>141</v>
      </c>
      <c r="B102" s="239" t="s">
        <v>276</v>
      </c>
      <c r="C102" s="204"/>
      <c r="D102" s="204"/>
      <c r="E102" s="103">
        <v>0</v>
      </c>
      <c r="F102" s="17"/>
      <c r="G102" s="17"/>
    </row>
    <row r="103" spans="1:7" s="189" customFormat="1" ht="18" customHeight="1">
      <c r="A103" s="205" t="s">
        <v>267</v>
      </c>
      <c r="B103" s="239" t="s">
        <v>277</v>
      </c>
      <c r="C103" s="204"/>
      <c r="D103" s="204"/>
      <c r="E103" s="103">
        <v>0</v>
      </c>
      <c r="F103" s="17"/>
      <c r="G103" s="17"/>
    </row>
    <row r="104" spans="1:7" s="189" customFormat="1" ht="18" customHeight="1" thickBot="1">
      <c r="A104" s="240" t="s">
        <v>268</v>
      </c>
      <c r="B104" s="241" t="s">
        <v>278</v>
      </c>
      <c r="C104" s="204"/>
      <c r="D104" s="204"/>
      <c r="E104" s="103">
        <v>0</v>
      </c>
      <c r="F104" s="17"/>
      <c r="G104" s="17"/>
    </row>
    <row r="105" spans="1:7" s="189" customFormat="1" ht="18" customHeight="1" thickBot="1">
      <c r="A105" s="210" t="s">
        <v>11</v>
      </c>
      <c r="B105" s="242" t="s">
        <v>388</v>
      </c>
      <c r="C105" s="201">
        <f>+C106+C108+C110</f>
        <v>0</v>
      </c>
      <c r="D105" s="201">
        <f>+D106+D108+D110</f>
        <v>0</v>
      </c>
      <c r="E105" s="102">
        <f>+E106+E108+E110</f>
        <v>0</v>
      </c>
      <c r="F105" s="17"/>
      <c r="G105" s="17"/>
    </row>
    <row r="106" spans="1:7" s="189" customFormat="1" ht="18" customHeight="1">
      <c r="A106" s="202" t="s">
        <v>79</v>
      </c>
      <c r="B106" s="234" t="s">
        <v>164</v>
      </c>
      <c r="C106" s="204"/>
      <c r="D106" s="204"/>
      <c r="E106" s="103">
        <v>0</v>
      </c>
      <c r="F106" s="17"/>
      <c r="G106" s="17"/>
    </row>
    <row r="107" spans="1:7" s="189" customFormat="1" ht="18" customHeight="1">
      <c r="A107" s="202" t="s">
        <v>80</v>
      </c>
      <c r="B107" s="239" t="s">
        <v>282</v>
      </c>
      <c r="C107" s="204"/>
      <c r="D107" s="204"/>
      <c r="E107" s="103">
        <v>0</v>
      </c>
      <c r="F107" s="17"/>
      <c r="G107" s="17"/>
    </row>
    <row r="108" spans="1:7" s="189" customFormat="1" ht="18" customHeight="1">
      <c r="A108" s="202" t="s">
        <v>81</v>
      </c>
      <c r="B108" s="239" t="s">
        <v>142</v>
      </c>
      <c r="C108" s="204"/>
      <c r="D108" s="204"/>
      <c r="E108" s="103">
        <v>0</v>
      </c>
      <c r="F108" s="17"/>
      <c r="G108" s="17"/>
    </row>
    <row r="109" spans="1:7" s="189" customFormat="1" ht="18" customHeight="1">
      <c r="A109" s="202" t="s">
        <v>82</v>
      </c>
      <c r="B109" s="239" t="s">
        <v>283</v>
      </c>
      <c r="C109" s="204"/>
      <c r="D109" s="204"/>
      <c r="E109" s="103">
        <v>0</v>
      </c>
      <c r="F109" s="17"/>
      <c r="G109" s="17"/>
    </row>
    <row r="110" spans="1:7" s="189" customFormat="1" ht="18" customHeight="1">
      <c r="A110" s="202" t="s">
        <v>83</v>
      </c>
      <c r="B110" s="243" t="s">
        <v>166</v>
      </c>
      <c r="C110" s="335">
        <f>SUM(C111:C118)</f>
        <v>0</v>
      </c>
      <c r="D110" s="335">
        <f>SUM(D111:D118)</f>
        <v>0</v>
      </c>
      <c r="E110" s="129">
        <f>SUM(E111:E118)</f>
        <v>0</v>
      </c>
      <c r="F110" s="17"/>
      <c r="G110" s="17"/>
    </row>
    <row r="111" spans="1:7" s="189" customFormat="1" ht="25.5">
      <c r="A111" s="202" t="s">
        <v>89</v>
      </c>
      <c r="B111" s="244" t="s">
        <v>338</v>
      </c>
      <c r="C111" s="204"/>
      <c r="D111" s="204"/>
      <c r="E111" s="103">
        <v>0</v>
      </c>
      <c r="F111" s="17"/>
      <c r="G111" s="17"/>
    </row>
    <row r="112" spans="1:7" s="189" customFormat="1" ht="25.5">
      <c r="A112" s="202" t="s">
        <v>91</v>
      </c>
      <c r="B112" s="245" t="s">
        <v>288</v>
      </c>
      <c r="C112" s="204"/>
      <c r="D112" s="204"/>
      <c r="E112" s="103"/>
      <c r="F112" s="17"/>
      <c r="G112" s="17"/>
    </row>
    <row r="113" spans="1:7" s="189" customFormat="1" ht="25.5">
      <c r="A113" s="202" t="s">
        <v>143</v>
      </c>
      <c r="B113" s="234" t="s">
        <v>272</v>
      </c>
      <c r="C113" s="204"/>
      <c r="D113" s="204"/>
      <c r="E113" s="103"/>
      <c r="F113" s="17"/>
      <c r="G113" s="17"/>
    </row>
    <row r="114" spans="1:7" s="189" customFormat="1" ht="25.5">
      <c r="A114" s="202" t="s">
        <v>144</v>
      </c>
      <c r="B114" s="234" t="s">
        <v>287</v>
      </c>
      <c r="C114" s="204"/>
      <c r="D114" s="204"/>
      <c r="E114" s="103"/>
      <c r="F114" s="17"/>
      <c r="G114" s="17"/>
    </row>
    <row r="115" spans="1:7" s="189" customFormat="1" ht="25.5">
      <c r="A115" s="202" t="s">
        <v>145</v>
      </c>
      <c r="B115" s="234" t="s">
        <v>286</v>
      </c>
      <c r="C115" s="204"/>
      <c r="D115" s="204"/>
      <c r="E115" s="103"/>
      <c r="F115" s="17"/>
      <c r="G115" s="17"/>
    </row>
    <row r="116" spans="1:7" s="189" customFormat="1" ht="25.5">
      <c r="A116" s="202" t="s">
        <v>279</v>
      </c>
      <c r="B116" s="234" t="s">
        <v>275</v>
      </c>
      <c r="C116" s="204"/>
      <c r="D116" s="204"/>
      <c r="E116" s="103"/>
      <c r="F116" s="17"/>
      <c r="G116" s="17"/>
    </row>
    <row r="117" spans="1:7" s="189" customFormat="1" ht="18.75">
      <c r="A117" s="202" t="s">
        <v>280</v>
      </c>
      <c r="B117" s="234" t="s">
        <v>285</v>
      </c>
      <c r="C117" s="204"/>
      <c r="D117" s="204"/>
      <c r="E117" s="103"/>
      <c r="F117" s="17"/>
      <c r="G117" s="17"/>
    </row>
    <row r="118" spans="1:7" s="189" customFormat="1" ht="26.25" thickBot="1">
      <c r="A118" s="238" t="s">
        <v>281</v>
      </c>
      <c r="B118" s="234" t="s">
        <v>284</v>
      </c>
      <c r="C118" s="204"/>
      <c r="D118" s="204"/>
      <c r="E118" s="103"/>
      <c r="F118" s="17"/>
      <c r="G118" s="17"/>
    </row>
    <row r="119" spans="1:7" s="189" customFormat="1" ht="18" customHeight="1" thickBot="1">
      <c r="A119" s="210" t="s">
        <v>12</v>
      </c>
      <c r="B119" s="213" t="s">
        <v>289</v>
      </c>
      <c r="C119" s="201">
        <f>+C120+C121</f>
        <v>0</v>
      </c>
      <c r="D119" s="201">
        <f>+D120+D121</f>
        <v>0</v>
      </c>
      <c r="E119" s="102">
        <f>+E120+E121</f>
        <v>0</v>
      </c>
      <c r="F119" s="17"/>
      <c r="G119" s="17"/>
    </row>
    <row r="120" spans="1:7" s="189" customFormat="1" ht="18" customHeight="1">
      <c r="A120" s="202" t="s">
        <v>62</v>
      </c>
      <c r="B120" s="245" t="s">
        <v>44</v>
      </c>
      <c r="C120" s="204"/>
      <c r="D120" s="204"/>
      <c r="E120" s="103"/>
      <c r="F120" s="17"/>
      <c r="G120" s="17"/>
    </row>
    <row r="121" spans="1:7" s="189" customFormat="1" ht="18" customHeight="1" thickBot="1">
      <c r="A121" s="208" t="s">
        <v>63</v>
      </c>
      <c r="B121" s="239" t="s">
        <v>45</v>
      </c>
      <c r="C121" s="204"/>
      <c r="D121" s="204"/>
      <c r="E121" s="103"/>
      <c r="F121" s="17"/>
      <c r="G121" s="17"/>
    </row>
    <row r="122" spans="1:7" s="189" customFormat="1" ht="18" customHeight="1" thickBot="1">
      <c r="A122" s="210" t="s">
        <v>13</v>
      </c>
      <c r="B122" s="213" t="s">
        <v>290</v>
      </c>
      <c r="C122" s="201">
        <f>+C89+C105+C119</f>
        <v>0</v>
      </c>
      <c r="D122" s="201">
        <f>+D89+D105+D119</f>
        <v>0</v>
      </c>
      <c r="E122" s="102">
        <f>+E89+E105+E119</f>
        <v>0</v>
      </c>
      <c r="F122" s="17"/>
      <c r="G122" s="17"/>
    </row>
    <row r="123" spans="1:7" s="189" customFormat="1" ht="18" customHeight="1" thickBot="1">
      <c r="A123" s="210" t="s">
        <v>14</v>
      </c>
      <c r="B123" s="213" t="s">
        <v>396</v>
      </c>
      <c r="C123" s="201">
        <f>+C124+C125+C126</f>
        <v>0</v>
      </c>
      <c r="D123" s="201">
        <f>+D124+D125+D126</f>
        <v>0</v>
      </c>
      <c r="E123" s="102">
        <f>+E124+E125+E126</f>
        <v>0</v>
      </c>
      <c r="F123" s="17"/>
      <c r="G123" s="17"/>
    </row>
    <row r="124" spans="1:7" s="189" customFormat="1" ht="18" customHeight="1">
      <c r="A124" s="202" t="s">
        <v>66</v>
      </c>
      <c r="B124" s="245" t="s">
        <v>291</v>
      </c>
      <c r="C124" s="204"/>
      <c r="D124" s="204"/>
      <c r="E124" s="103"/>
      <c r="F124" s="17"/>
      <c r="G124" s="17"/>
    </row>
    <row r="125" spans="1:7" s="189" customFormat="1" ht="18" customHeight="1">
      <c r="A125" s="202" t="s">
        <v>67</v>
      </c>
      <c r="B125" s="245" t="s">
        <v>397</v>
      </c>
      <c r="C125" s="204"/>
      <c r="D125" s="204"/>
      <c r="E125" s="103"/>
      <c r="F125" s="17"/>
      <c r="G125" s="17"/>
    </row>
    <row r="126" spans="1:7" s="189" customFormat="1" ht="18" customHeight="1" thickBot="1">
      <c r="A126" s="238" t="s">
        <v>68</v>
      </c>
      <c r="B126" s="246" t="s">
        <v>292</v>
      </c>
      <c r="C126" s="204"/>
      <c r="D126" s="204"/>
      <c r="E126" s="103"/>
      <c r="F126" s="17"/>
      <c r="G126" s="17"/>
    </row>
    <row r="127" spans="1:7" s="189" customFormat="1" ht="18" customHeight="1" thickBot="1">
      <c r="A127" s="210" t="s">
        <v>15</v>
      </c>
      <c r="B127" s="213" t="s">
        <v>327</v>
      </c>
      <c r="C127" s="201">
        <f>+C128+C129+C130+C131</f>
        <v>0</v>
      </c>
      <c r="D127" s="201">
        <f>+D128+D129+D130+D131</f>
        <v>0</v>
      </c>
      <c r="E127" s="102">
        <f>+E128+E129+E130+E131</f>
        <v>0</v>
      </c>
      <c r="F127" s="17"/>
      <c r="G127" s="17"/>
    </row>
    <row r="128" spans="1:7" s="189" customFormat="1" ht="18" customHeight="1">
      <c r="A128" s="202" t="s">
        <v>69</v>
      </c>
      <c r="B128" s="245" t="s">
        <v>293</v>
      </c>
      <c r="C128" s="204"/>
      <c r="D128" s="204"/>
      <c r="E128" s="103"/>
      <c r="F128" s="17"/>
      <c r="G128" s="17"/>
    </row>
    <row r="129" spans="1:7" s="189" customFormat="1" ht="18" customHeight="1">
      <c r="A129" s="202" t="s">
        <v>70</v>
      </c>
      <c r="B129" s="245" t="s">
        <v>294</v>
      </c>
      <c r="C129" s="204"/>
      <c r="D129" s="204"/>
      <c r="E129" s="103"/>
      <c r="F129" s="17"/>
      <c r="G129" s="17"/>
    </row>
    <row r="130" spans="1:7" s="189" customFormat="1" ht="18" customHeight="1">
      <c r="A130" s="202" t="s">
        <v>210</v>
      </c>
      <c r="B130" s="245" t="s">
        <v>295</v>
      </c>
      <c r="C130" s="204"/>
      <c r="D130" s="204"/>
      <c r="E130" s="103"/>
      <c r="F130" s="17"/>
      <c r="G130" s="17"/>
    </row>
    <row r="131" spans="1:7" s="189" customFormat="1" ht="18" customHeight="1" thickBot="1">
      <c r="A131" s="238" t="s">
        <v>211</v>
      </c>
      <c r="B131" s="246" t="s">
        <v>296</v>
      </c>
      <c r="C131" s="204"/>
      <c r="D131" s="204"/>
      <c r="E131" s="103"/>
      <c r="F131" s="17"/>
      <c r="G131" s="17"/>
    </row>
    <row r="132" spans="1:7" s="189" customFormat="1" ht="18" customHeight="1" thickBot="1">
      <c r="A132" s="210" t="s">
        <v>16</v>
      </c>
      <c r="B132" s="213" t="s">
        <v>297</v>
      </c>
      <c r="C132" s="201">
        <f>SUM(C133:C136)</f>
        <v>0</v>
      </c>
      <c r="D132" s="201">
        <f>SUM(D133:D136)</f>
        <v>0</v>
      </c>
      <c r="E132" s="102">
        <f>SUM(E133:E136)</f>
        <v>0</v>
      </c>
      <c r="F132" s="17"/>
      <c r="G132" s="17"/>
    </row>
    <row r="133" spans="1:7" s="189" customFormat="1" ht="18" customHeight="1">
      <c r="A133" s="202" t="s">
        <v>71</v>
      </c>
      <c r="B133" s="245" t="s">
        <v>298</v>
      </c>
      <c r="C133" s="204"/>
      <c r="D133" s="204"/>
      <c r="E133" s="103"/>
      <c r="F133" s="17"/>
      <c r="G133" s="17"/>
    </row>
    <row r="134" spans="1:7" s="189" customFormat="1" ht="18" customHeight="1">
      <c r="A134" s="202" t="s">
        <v>72</v>
      </c>
      <c r="B134" s="245" t="s">
        <v>307</v>
      </c>
      <c r="C134" s="204"/>
      <c r="D134" s="204"/>
      <c r="E134" s="103"/>
      <c r="F134" s="17"/>
      <c r="G134" s="17"/>
    </row>
    <row r="135" spans="1:7" s="189" customFormat="1" ht="18" customHeight="1">
      <c r="A135" s="202" t="s">
        <v>220</v>
      </c>
      <c r="B135" s="245" t="s">
        <v>299</v>
      </c>
      <c r="C135" s="204"/>
      <c r="D135" s="204"/>
      <c r="E135" s="103"/>
      <c r="F135" s="17"/>
      <c r="G135" s="17"/>
    </row>
    <row r="136" spans="1:7" s="189" customFormat="1" ht="18" customHeight="1" thickBot="1">
      <c r="A136" s="238" t="s">
        <v>221</v>
      </c>
      <c r="B136" s="246" t="s">
        <v>349</v>
      </c>
      <c r="C136" s="204"/>
      <c r="D136" s="204"/>
      <c r="E136" s="103"/>
      <c r="F136" s="17"/>
      <c r="G136" s="17"/>
    </row>
    <row r="137" spans="1:7" s="189" customFormat="1" ht="18" customHeight="1" thickBot="1">
      <c r="A137" s="210" t="s">
        <v>17</v>
      </c>
      <c r="B137" s="213" t="s">
        <v>300</v>
      </c>
      <c r="C137" s="270">
        <f>SUM(C138:C141)</f>
        <v>0</v>
      </c>
      <c r="D137" s="270">
        <f>SUM(D138:D141)</f>
        <v>0</v>
      </c>
      <c r="E137" s="130"/>
      <c r="F137" s="17"/>
      <c r="G137" s="17"/>
    </row>
    <row r="138" spans="1:7" s="189" customFormat="1" ht="18" customHeight="1">
      <c r="A138" s="202" t="s">
        <v>136</v>
      </c>
      <c r="B138" s="245" t="s">
        <v>301</v>
      </c>
      <c r="C138" s="204"/>
      <c r="D138" s="204"/>
      <c r="E138" s="103"/>
      <c r="F138" s="17"/>
      <c r="G138" s="17"/>
    </row>
    <row r="139" spans="1:7" s="189" customFormat="1" ht="18" customHeight="1">
      <c r="A139" s="202" t="s">
        <v>137</v>
      </c>
      <c r="B139" s="245" t="s">
        <v>302</v>
      </c>
      <c r="C139" s="204"/>
      <c r="D139" s="204"/>
      <c r="E139" s="103"/>
      <c r="F139" s="17"/>
      <c r="G139" s="17"/>
    </row>
    <row r="140" spans="1:7" s="189" customFormat="1" ht="18" customHeight="1">
      <c r="A140" s="202" t="s">
        <v>165</v>
      </c>
      <c r="B140" s="245" t="s">
        <v>303</v>
      </c>
      <c r="C140" s="204"/>
      <c r="D140" s="204"/>
      <c r="E140" s="103"/>
      <c r="F140" s="17"/>
      <c r="G140" s="17"/>
    </row>
    <row r="141" spans="1:7" s="189" customFormat="1" ht="18" customHeight="1" thickBot="1">
      <c r="A141" s="202" t="s">
        <v>223</v>
      </c>
      <c r="B141" s="245" t="s">
        <v>304</v>
      </c>
      <c r="C141" s="204"/>
      <c r="D141" s="204"/>
      <c r="E141" s="103"/>
      <c r="F141" s="17"/>
      <c r="G141" s="17"/>
    </row>
    <row r="142" spans="1:7" s="189" customFormat="1" ht="18" customHeight="1" thickBot="1">
      <c r="A142" s="210" t="s">
        <v>18</v>
      </c>
      <c r="B142" s="213" t="s">
        <v>305</v>
      </c>
      <c r="C142" s="250">
        <f>+C123+C127+C132+C137</f>
        <v>0</v>
      </c>
      <c r="D142" s="250">
        <f>+D123+D127+D132+D137</f>
        <v>0</v>
      </c>
      <c r="E142" s="131">
        <f>+E123+E127+E132+E137</f>
        <v>0</v>
      </c>
      <c r="F142" s="17"/>
      <c r="G142" s="17"/>
    </row>
    <row r="143" spans="1:7" s="189" customFormat="1" ht="18" customHeight="1" thickBot="1">
      <c r="A143" s="251" t="s">
        <v>19</v>
      </c>
      <c r="B143" s="252" t="s">
        <v>306</v>
      </c>
      <c r="C143" s="250">
        <f>+C122+C142</f>
        <v>0</v>
      </c>
      <c r="D143" s="250">
        <f>+D122+D142</f>
        <v>0</v>
      </c>
      <c r="E143" s="131">
        <f>+E122+E142</f>
        <v>0</v>
      </c>
      <c r="F143" s="17"/>
      <c r="G143" s="17"/>
    </row>
    <row r="144" spans="1:7" s="189" customFormat="1" ht="18" customHeight="1" thickBot="1">
      <c r="A144" s="267"/>
      <c r="B144" s="254"/>
      <c r="C144" s="255"/>
      <c r="D144" s="255"/>
      <c r="E144" s="121"/>
      <c r="F144" s="17"/>
      <c r="G144" s="17"/>
    </row>
    <row r="145" spans="1:7" s="189" customFormat="1" ht="18" customHeight="1" thickBot="1">
      <c r="A145" s="256" t="s">
        <v>367</v>
      </c>
      <c r="B145" s="268"/>
      <c r="C145" s="269"/>
      <c r="D145" s="269"/>
      <c r="E145" s="137"/>
      <c r="F145" s="24"/>
      <c r="G145" s="24"/>
    </row>
    <row r="146" spans="1:7" s="198" customFormat="1" ht="18" customHeight="1" thickBot="1">
      <c r="A146" s="256" t="s">
        <v>157</v>
      </c>
      <c r="B146" s="268"/>
      <c r="C146" s="269"/>
      <c r="D146" s="269"/>
      <c r="E146" s="137"/>
      <c r="F146" s="22"/>
      <c r="G146" s="22"/>
    </row>
    <row r="147" spans="3:7" s="189" customFormat="1" ht="18" customHeight="1">
      <c r="C147" s="260"/>
      <c r="D147" s="260"/>
      <c r="E147" s="25"/>
      <c r="F147" s="17"/>
      <c r="G147" s="17"/>
    </row>
  </sheetData>
  <sheetProtection/>
  <mergeCells count="4">
    <mergeCell ref="A4:B4"/>
    <mergeCell ref="A1:F1"/>
    <mergeCell ref="A2:F2"/>
    <mergeCell ref="A3:F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9" r:id="rId1"/>
  <headerFooter alignWithMargins="0">
    <oddHeader>&amp;R&amp;"Times New Roman CE,Félkövér dőlt"&amp;11 9.3.2. melléklet  a 4/2020. (VII.10.)  önkormányzati rendelethez</oddHeader>
  </headerFooter>
  <rowBreaks count="1" manualBreakCount="1">
    <brk id="87" max="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Layout" workbookViewId="0" topLeftCell="A1">
      <selection activeCell="G2" sqref="G2"/>
    </sheetView>
  </sheetViews>
  <sheetFormatPr defaultColWidth="9.00390625" defaultRowHeight="12.75"/>
  <cols>
    <col min="1" max="1" width="7.625" style="11" customWidth="1"/>
    <col min="2" max="2" width="64.125" style="11" customWidth="1"/>
    <col min="3" max="3" width="21.625" style="12" customWidth="1"/>
    <col min="4" max="4" width="21.625" style="262" customWidth="1"/>
    <col min="5" max="5" width="19.625" style="12" customWidth="1"/>
    <col min="6" max="6" width="11.875" style="13" customWidth="1"/>
    <col min="7" max="16384" width="9.375" style="13" customWidth="1"/>
  </cols>
  <sheetData>
    <row r="1" spans="1:6" s="17" customFormat="1" ht="45.75" customHeight="1">
      <c r="A1" s="1013" t="s">
        <v>403</v>
      </c>
      <c r="B1" s="1013"/>
      <c r="C1" s="1013"/>
      <c r="D1" s="1013"/>
      <c r="E1" s="1013"/>
      <c r="F1" s="1013"/>
    </row>
    <row r="2" spans="1:6" s="17" customFormat="1" ht="18" customHeight="1">
      <c r="A2" s="1011" t="s">
        <v>402</v>
      </c>
      <c r="B2" s="1011"/>
      <c r="C2" s="1011"/>
      <c r="D2" s="1011"/>
      <c r="E2" s="1011"/>
      <c r="F2" s="1011"/>
    </row>
    <row r="3" spans="1:6" s="17" customFormat="1" ht="18" customHeight="1">
      <c r="A3" s="874" t="s">
        <v>7</v>
      </c>
      <c r="B3" s="874"/>
      <c r="C3" s="874"/>
      <c r="D3" s="874"/>
      <c r="E3" s="874"/>
      <c r="F3" s="874"/>
    </row>
    <row r="4" spans="1:5" s="17" customFormat="1" ht="18" customHeight="1" thickBot="1">
      <c r="A4" s="1012">
        <v>43830</v>
      </c>
      <c r="B4" s="1012"/>
      <c r="C4" s="18"/>
      <c r="D4" s="191"/>
      <c r="E4" s="18" t="s">
        <v>369</v>
      </c>
    </row>
    <row r="5" spans="1:6" s="17" customFormat="1" ht="30.75" thickBot="1">
      <c r="A5" s="180" t="s">
        <v>54</v>
      </c>
      <c r="B5" s="169" t="s">
        <v>9</v>
      </c>
      <c r="C5" s="19" t="s">
        <v>344</v>
      </c>
      <c r="D5" s="265" t="s">
        <v>419</v>
      </c>
      <c r="E5" s="760" t="s">
        <v>837</v>
      </c>
      <c r="F5" s="767" t="s">
        <v>838</v>
      </c>
    </row>
    <row r="6" spans="1:6" s="22" customFormat="1" ht="18" customHeight="1" thickBot="1">
      <c r="A6" s="177">
        <v>1</v>
      </c>
      <c r="B6" s="178">
        <v>2</v>
      </c>
      <c r="C6" s="179">
        <v>3</v>
      </c>
      <c r="D6" s="197">
        <v>4</v>
      </c>
      <c r="E6" s="761">
        <v>5</v>
      </c>
      <c r="F6" s="768">
        <v>6</v>
      </c>
    </row>
    <row r="7" spans="1:6" s="22" customFormat="1" ht="18" customHeight="1" thickBot="1">
      <c r="A7" s="101" t="s">
        <v>10</v>
      </c>
      <c r="B7" s="150" t="s">
        <v>185</v>
      </c>
      <c r="C7" s="102">
        <f>SUM(C8:C11)</f>
        <v>0</v>
      </c>
      <c r="D7" s="201">
        <f>SUM(D8:D11)</f>
        <v>0</v>
      </c>
      <c r="E7" s="762">
        <f>SUM(E8:E11)</f>
        <v>0</v>
      </c>
      <c r="F7" s="768"/>
    </row>
    <row r="8" spans="1:6" s="22" customFormat="1" ht="27">
      <c r="A8" s="108" t="s">
        <v>73</v>
      </c>
      <c r="B8" s="145" t="s">
        <v>350</v>
      </c>
      <c r="C8" s="103"/>
      <c r="D8" s="204"/>
      <c r="E8" s="763"/>
      <c r="F8" s="768"/>
    </row>
    <row r="9" spans="1:6" s="22" customFormat="1" ht="27">
      <c r="A9" s="109" t="s">
        <v>74</v>
      </c>
      <c r="B9" s="138" t="s">
        <v>351</v>
      </c>
      <c r="C9" s="104"/>
      <c r="D9" s="204"/>
      <c r="E9" s="763"/>
      <c r="F9" s="768"/>
    </row>
    <row r="10" spans="1:6" s="22" customFormat="1" ht="27">
      <c r="A10" s="109" t="s">
        <v>75</v>
      </c>
      <c r="B10" s="138" t="s">
        <v>352</v>
      </c>
      <c r="C10" s="104"/>
      <c r="D10" s="204"/>
      <c r="E10" s="763"/>
      <c r="F10" s="768"/>
    </row>
    <row r="11" spans="1:6" s="22" customFormat="1" ht="18.75">
      <c r="A11" s="109" t="s">
        <v>346</v>
      </c>
      <c r="B11" s="138" t="s">
        <v>353</v>
      </c>
      <c r="C11" s="104"/>
      <c r="D11" s="204"/>
      <c r="E11" s="763"/>
      <c r="F11" s="768"/>
    </row>
    <row r="12" spans="1:6" s="22" customFormat="1" ht="25.5">
      <c r="A12" s="109" t="s">
        <v>84</v>
      </c>
      <c r="B12" s="151" t="s">
        <v>355</v>
      </c>
      <c r="C12" s="105"/>
      <c r="D12" s="207"/>
      <c r="E12" s="764"/>
      <c r="F12" s="768"/>
    </row>
    <row r="13" spans="1:6" s="22" customFormat="1" ht="19.5" thickBot="1">
      <c r="A13" s="110" t="s">
        <v>347</v>
      </c>
      <c r="B13" s="138" t="s">
        <v>354</v>
      </c>
      <c r="C13" s="106"/>
      <c r="D13" s="209"/>
      <c r="E13" s="765"/>
      <c r="F13" s="768"/>
    </row>
    <row r="14" spans="1:6" s="22" customFormat="1" ht="18" customHeight="1" thickBot="1">
      <c r="A14" s="107" t="s">
        <v>11</v>
      </c>
      <c r="B14" s="152" t="s">
        <v>391</v>
      </c>
      <c r="C14" s="102">
        <f>+C15+C16+C17+C18+C19</f>
        <v>0</v>
      </c>
      <c r="D14" s="201">
        <f>+D15+D16+D17+D18+D19</f>
        <v>0</v>
      </c>
      <c r="E14" s="762">
        <f>+E15+E16+E17+E18+E19</f>
        <v>0</v>
      </c>
      <c r="F14" s="768"/>
    </row>
    <row r="15" spans="1:6" s="22" customFormat="1" ht="18" customHeight="1">
      <c r="A15" s="108" t="s">
        <v>79</v>
      </c>
      <c r="B15" s="145" t="s">
        <v>186</v>
      </c>
      <c r="C15" s="103"/>
      <c r="D15" s="204"/>
      <c r="E15" s="763"/>
      <c r="F15" s="768"/>
    </row>
    <row r="16" spans="1:6" s="22" customFormat="1" ht="27">
      <c r="A16" s="109" t="s">
        <v>80</v>
      </c>
      <c r="B16" s="138" t="s">
        <v>187</v>
      </c>
      <c r="C16" s="104"/>
      <c r="D16" s="204"/>
      <c r="E16" s="763"/>
      <c r="F16" s="768"/>
    </row>
    <row r="17" spans="1:6" s="22" customFormat="1" ht="27">
      <c r="A17" s="109" t="s">
        <v>81</v>
      </c>
      <c r="B17" s="138" t="s">
        <v>334</v>
      </c>
      <c r="C17" s="104"/>
      <c r="D17" s="204"/>
      <c r="E17" s="763"/>
      <c r="F17" s="768"/>
    </row>
    <row r="18" spans="1:6" s="22" customFormat="1" ht="27">
      <c r="A18" s="109" t="s">
        <v>82</v>
      </c>
      <c r="B18" s="138" t="s">
        <v>335</v>
      </c>
      <c r="C18" s="104"/>
      <c r="D18" s="204"/>
      <c r="E18" s="763"/>
      <c r="F18" s="768"/>
    </row>
    <row r="19" spans="1:6" s="22" customFormat="1" ht="25.5">
      <c r="A19" s="109" t="s">
        <v>83</v>
      </c>
      <c r="B19" s="100" t="s">
        <v>356</v>
      </c>
      <c r="C19" s="104"/>
      <c r="D19" s="204"/>
      <c r="E19" s="763"/>
      <c r="F19" s="768"/>
    </row>
    <row r="20" spans="1:6" s="22" customFormat="1" ht="19.5" thickBot="1">
      <c r="A20" s="110" t="s">
        <v>89</v>
      </c>
      <c r="B20" s="153" t="s">
        <v>188</v>
      </c>
      <c r="C20" s="111"/>
      <c r="D20" s="331"/>
      <c r="E20" s="763"/>
      <c r="F20" s="768"/>
    </row>
    <row r="21" spans="1:6" s="22" customFormat="1" ht="18" customHeight="1" thickBot="1">
      <c r="A21" s="107" t="s">
        <v>12</v>
      </c>
      <c r="B21" s="154" t="s">
        <v>392</v>
      </c>
      <c r="C21" s="102">
        <f>+C22+C23+C24+C25+C26</f>
        <v>0</v>
      </c>
      <c r="D21" s="201">
        <f>+D22+D23+D24+D25+D26</f>
        <v>0</v>
      </c>
      <c r="E21" s="762">
        <f>+E22+E23+E24+E25+E26</f>
        <v>0</v>
      </c>
      <c r="F21" s="768"/>
    </row>
    <row r="22" spans="1:6" s="22" customFormat="1" ht="18.75">
      <c r="A22" s="108" t="s">
        <v>62</v>
      </c>
      <c r="B22" s="145" t="s">
        <v>348</v>
      </c>
      <c r="C22" s="103"/>
      <c r="D22" s="204"/>
      <c r="E22" s="763"/>
      <c r="F22" s="768"/>
    </row>
    <row r="23" spans="1:6" s="22" customFormat="1" ht="27">
      <c r="A23" s="109" t="s">
        <v>63</v>
      </c>
      <c r="B23" s="138" t="s">
        <v>189</v>
      </c>
      <c r="C23" s="104"/>
      <c r="D23" s="204"/>
      <c r="E23" s="763"/>
      <c r="F23" s="768"/>
    </row>
    <row r="24" spans="1:6" s="22" customFormat="1" ht="27">
      <c r="A24" s="109" t="s">
        <v>64</v>
      </c>
      <c r="B24" s="138" t="s">
        <v>336</v>
      </c>
      <c r="C24" s="104"/>
      <c r="D24" s="204"/>
      <c r="E24" s="763"/>
      <c r="F24" s="768"/>
    </row>
    <row r="25" spans="1:6" s="22" customFormat="1" ht="27">
      <c r="A25" s="109" t="s">
        <v>65</v>
      </c>
      <c r="B25" s="138" t="s">
        <v>337</v>
      </c>
      <c r="C25" s="104"/>
      <c r="D25" s="204"/>
      <c r="E25" s="763"/>
      <c r="F25" s="768"/>
    </row>
    <row r="26" spans="1:6" s="22" customFormat="1" ht="18.75">
      <c r="A26" s="109" t="s">
        <v>126</v>
      </c>
      <c r="B26" s="138" t="s">
        <v>190</v>
      </c>
      <c r="C26" s="104"/>
      <c r="D26" s="204"/>
      <c r="E26" s="763"/>
      <c r="F26" s="768"/>
    </row>
    <row r="27" spans="1:6" s="22" customFormat="1" ht="18" customHeight="1" thickBot="1">
      <c r="A27" s="110" t="s">
        <v>127</v>
      </c>
      <c r="B27" s="153" t="s">
        <v>191</v>
      </c>
      <c r="C27" s="111"/>
      <c r="D27" s="331"/>
      <c r="E27" s="763"/>
      <c r="F27" s="768"/>
    </row>
    <row r="28" spans="1:6" s="22" customFormat="1" ht="18" customHeight="1" thickBot="1">
      <c r="A28" s="107" t="s">
        <v>128</v>
      </c>
      <c r="B28" s="154" t="s">
        <v>192</v>
      </c>
      <c r="C28" s="102">
        <f>+C29+C32+C33+C34</f>
        <v>0</v>
      </c>
      <c r="D28" s="201">
        <f>+D29+D32+D33+D34</f>
        <v>0</v>
      </c>
      <c r="E28" s="762">
        <f>+E29+E32+E33+E34</f>
        <v>0</v>
      </c>
      <c r="F28" s="768"/>
    </row>
    <row r="29" spans="1:6" s="22" customFormat="1" ht="18" customHeight="1">
      <c r="A29" s="108" t="s">
        <v>193</v>
      </c>
      <c r="B29" s="145" t="s">
        <v>199</v>
      </c>
      <c r="C29" s="112">
        <f>SUM(C30:C31)</f>
        <v>0</v>
      </c>
      <c r="D29" s="214">
        <f>+D30+D31</f>
        <v>0</v>
      </c>
      <c r="E29" s="766">
        <f>+E30+E31</f>
        <v>0</v>
      </c>
      <c r="F29" s="768"/>
    </row>
    <row r="30" spans="1:6" s="22" customFormat="1" ht="18" customHeight="1">
      <c r="A30" s="109" t="s">
        <v>194</v>
      </c>
      <c r="B30" s="138" t="s">
        <v>358</v>
      </c>
      <c r="C30" s="139"/>
      <c r="D30" s="204"/>
      <c r="E30" s="763"/>
      <c r="F30" s="768"/>
    </row>
    <row r="31" spans="1:6" s="22" customFormat="1" ht="18" customHeight="1">
      <c r="A31" s="109" t="s">
        <v>195</v>
      </c>
      <c r="B31" s="138" t="s">
        <v>359</v>
      </c>
      <c r="C31" s="139"/>
      <c r="D31" s="204"/>
      <c r="E31" s="763"/>
      <c r="F31" s="768"/>
    </row>
    <row r="32" spans="1:6" s="22" customFormat="1" ht="18" customHeight="1">
      <c r="A32" s="109" t="s">
        <v>196</v>
      </c>
      <c r="B32" s="138" t="s">
        <v>360</v>
      </c>
      <c r="C32" s="104"/>
      <c r="D32" s="204"/>
      <c r="E32" s="763"/>
      <c r="F32" s="768"/>
    </row>
    <row r="33" spans="1:6" s="22" customFormat="1" ht="18.75">
      <c r="A33" s="109" t="s">
        <v>197</v>
      </c>
      <c r="B33" s="138" t="s">
        <v>200</v>
      </c>
      <c r="C33" s="104"/>
      <c r="D33" s="204"/>
      <c r="E33" s="763"/>
      <c r="F33" s="768"/>
    </row>
    <row r="34" spans="1:6" s="22" customFormat="1" ht="18" customHeight="1" thickBot="1">
      <c r="A34" s="110" t="s">
        <v>198</v>
      </c>
      <c r="B34" s="153" t="s">
        <v>201</v>
      </c>
      <c r="C34" s="111"/>
      <c r="D34" s="204"/>
      <c r="E34" s="763"/>
      <c r="F34" s="768"/>
    </row>
    <row r="35" spans="1:6" s="22" customFormat="1" ht="18" customHeight="1" thickBot="1">
      <c r="A35" s="107" t="s">
        <v>14</v>
      </c>
      <c r="B35" s="154" t="s">
        <v>202</v>
      </c>
      <c r="C35" s="102">
        <f>SUM(C36:C45)</f>
        <v>0</v>
      </c>
      <c r="D35" s="201">
        <f>SUM(D36:D45)</f>
        <v>0</v>
      </c>
      <c r="E35" s="762">
        <f>SUM(E36:E45)</f>
        <v>0</v>
      </c>
      <c r="F35" s="768"/>
    </row>
    <row r="36" spans="1:6" s="22" customFormat="1" ht="18" customHeight="1">
      <c r="A36" s="108" t="s">
        <v>66</v>
      </c>
      <c r="B36" s="145" t="s">
        <v>205</v>
      </c>
      <c r="C36" s="103"/>
      <c r="D36" s="204"/>
      <c r="E36" s="763"/>
      <c r="F36" s="768"/>
    </row>
    <row r="37" spans="1:6" s="22" customFormat="1" ht="18" customHeight="1">
      <c r="A37" s="109" t="s">
        <v>67</v>
      </c>
      <c r="B37" s="138" t="s">
        <v>361</v>
      </c>
      <c r="C37" s="104"/>
      <c r="D37" s="204"/>
      <c r="E37" s="763"/>
      <c r="F37" s="768"/>
    </row>
    <row r="38" spans="1:6" s="22" customFormat="1" ht="18" customHeight="1">
      <c r="A38" s="109" t="s">
        <v>68</v>
      </c>
      <c r="B38" s="138" t="s">
        <v>362</v>
      </c>
      <c r="C38" s="104"/>
      <c r="D38" s="204"/>
      <c r="E38" s="763"/>
      <c r="F38" s="768"/>
    </row>
    <row r="39" spans="1:6" s="22" customFormat="1" ht="18" customHeight="1">
      <c r="A39" s="109" t="s">
        <v>130</v>
      </c>
      <c r="B39" s="138" t="s">
        <v>363</v>
      </c>
      <c r="C39" s="104"/>
      <c r="D39" s="204"/>
      <c r="E39" s="763"/>
      <c r="F39" s="768"/>
    </row>
    <row r="40" spans="1:6" s="22" customFormat="1" ht="18" customHeight="1">
      <c r="A40" s="109" t="s">
        <v>131</v>
      </c>
      <c r="B40" s="138" t="s">
        <v>364</v>
      </c>
      <c r="C40" s="104"/>
      <c r="D40" s="204"/>
      <c r="E40" s="763"/>
      <c r="F40" s="768"/>
    </row>
    <row r="41" spans="1:6" s="22" customFormat="1" ht="18" customHeight="1">
      <c r="A41" s="109" t="s">
        <v>132</v>
      </c>
      <c r="B41" s="138" t="s">
        <v>365</v>
      </c>
      <c r="C41" s="104"/>
      <c r="D41" s="204"/>
      <c r="E41" s="763"/>
      <c r="F41" s="768"/>
    </row>
    <row r="42" spans="1:6" s="22" customFormat="1" ht="18" customHeight="1">
      <c r="A42" s="109" t="s">
        <v>133</v>
      </c>
      <c r="B42" s="138" t="s">
        <v>206</v>
      </c>
      <c r="C42" s="104"/>
      <c r="D42" s="204"/>
      <c r="E42" s="763"/>
      <c r="F42" s="768"/>
    </row>
    <row r="43" spans="1:6" s="22" customFormat="1" ht="18" customHeight="1">
      <c r="A43" s="109" t="s">
        <v>134</v>
      </c>
      <c r="B43" s="138" t="s">
        <v>207</v>
      </c>
      <c r="C43" s="104"/>
      <c r="D43" s="204"/>
      <c r="E43" s="763"/>
      <c r="F43" s="768"/>
    </row>
    <row r="44" spans="1:6" s="22" customFormat="1" ht="18" customHeight="1">
      <c r="A44" s="109" t="s">
        <v>203</v>
      </c>
      <c r="B44" s="138" t="s">
        <v>208</v>
      </c>
      <c r="C44" s="104"/>
      <c r="D44" s="204"/>
      <c r="E44" s="763"/>
      <c r="F44" s="768"/>
    </row>
    <row r="45" spans="1:6" s="22" customFormat="1" ht="18" customHeight="1" thickBot="1">
      <c r="A45" s="110" t="s">
        <v>204</v>
      </c>
      <c r="B45" s="153" t="s">
        <v>366</v>
      </c>
      <c r="C45" s="111"/>
      <c r="D45" s="204"/>
      <c r="E45" s="763"/>
      <c r="F45" s="768"/>
    </row>
    <row r="46" spans="1:6" s="22" customFormat="1" ht="18" customHeight="1" thickBot="1">
      <c r="A46" s="107" t="s">
        <v>15</v>
      </c>
      <c r="B46" s="154" t="s">
        <v>209</v>
      </c>
      <c r="C46" s="102">
        <f>SUM(C47:C51)</f>
        <v>0</v>
      </c>
      <c r="D46" s="201">
        <f>SUM(D47:D51)</f>
        <v>0</v>
      </c>
      <c r="E46" s="762">
        <f>SUM(E47:E51)</f>
        <v>0</v>
      </c>
      <c r="F46" s="768"/>
    </row>
    <row r="47" spans="1:6" s="22" customFormat="1" ht="18" customHeight="1">
      <c r="A47" s="108" t="s">
        <v>69</v>
      </c>
      <c r="B47" s="145" t="s">
        <v>213</v>
      </c>
      <c r="C47" s="103"/>
      <c r="D47" s="204"/>
      <c r="E47" s="763"/>
      <c r="F47" s="768"/>
    </row>
    <row r="48" spans="1:6" s="22" customFormat="1" ht="18" customHeight="1">
      <c r="A48" s="109" t="s">
        <v>70</v>
      </c>
      <c r="B48" s="138" t="s">
        <v>214</v>
      </c>
      <c r="C48" s="104"/>
      <c r="D48" s="204"/>
      <c r="E48" s="763"/>
      <c r="F48" s="768"/>
    </row>
    <row r="49" spans="1:6" s="22" customFormat="1" ht="18" customHeight="1">
      <c r="A49" s="109" t="s">
        <v>210</v>
      </c>
      <c r="B49" s="138" t="s">
        <v>215</v>
      </c>
      <c r="C49" s="104"/>
      <c r="D49" s="204"/>
      <c r="E49" s="763"/>
      <c r="F49" s="768"/>
    </row>
    <row r="50" spans="1:6" s="22" customFormat="1" ht="18" customHeight="1">
      <c r="A50" s="109" t="s">
        <v>211</v>
      </c>
      <c r="B50" s="138" t="s">
        <v>216</v>
      </c>
      <c r="C50" s="104"/>
      <c r="D50" s="204"/>
      <c r="E50" s="763"/>
      <c r="F50" s="768"/>
    </row>
    <row r="51" spans="1:6" s="22" customFormat="1" ht="18" customHeight="1" thickBot="1">
      <c r="A51" s="110" t="s">
        <v>212</v>
      </c>
      <c r="B51" s="153" t="s">
        <v>217</v>
      </c>
      <c r="C51" s="111"/>
      <c r="D51" s="204"/>
      <c r="E51" s="763"/>
      <c r="F51" s="768"/>
    </row>
    <row r="52" spans="1:6" s="22" customFormat="1" ht="26.25" thickBot="1">
      <c r="A52" s="107" t="s">
        <v>135</v>
      </c>
      <c r="B52" s="154" t="s">
        <v>357</v>
      </c>
      <c r="C52" s="102"/>
      <c r="D52" s="201">
        <f>SUM(D53:D55)</f>
        <v>0</v>
      </c>
      <c r="E52" s="762">
        <f>SUM(E53:E55)</f>
        <v>0</v>
      </c>
      <c r="F52" s="768"/>
    </row>
    <row r="53" spans="1:6" s="22" customFormat="1" ht="27">
      <c r="A53" s="108" t="s">
        <v>71</v>
      </c>
      <c r="B53" s="145" t="s">
        <v>340</v>
      </c>
      <c r="C53" s="103"/>
      <c r="D53" s="204"/>
      <c r="E53" s="763"/>
      <c r="F53" s="768"/>
    </row>
    <row r="54" spans="1:6" s="22" customFormat="1" ht="27">
      <c r="A54" s="109" t="s">
        <v>72</v>
      </c>
      <c r="B54" s="138" t="s">
        <v>341</v>
      </c>
      <c r="C54" s="104"/>
      <c r="D54" s="204"/>
      <c r="E54" s="763"/>
      <c r="F54" s="768"/>
    </row>
    <row r="55" spans="1:6" s="22" customFormat="1" ht="18.75">
      <c r="A55" s="109" t="s">
        <v>220</v>
      </c>
      <c r="B55" s="138" t="s">
        <v>218</v>
      </c>
      <c r="C55" s="104"/>
      <c r="D55" s="204"/>
      <c r="E55" s="763"/>
      <c r="F55" s="768"/>
    </row>
    <row r="56" spans="1:6" s="22" customFormat="1" ht="19.5" thickBot="1">
      <c r="A56" s="110" t="s">
        <v>221</v>
      </c>
      <c r="B56" s="153" t="s">
        <v>219</v>
      </c>
      <c r="C56" s="111"/>
      <c r="D56" s="331"/>
      <c r="E56" s="763"/>
      <c r="F56" s="768"/>
    </row>
    <row r="57" spans="1:6" s="22" customFormat="1" ht="18" customHeight="1" thickBot="1">
      <c r="A57" s="107" t="s">
        <v>17</v>
      </c>
      <c r="B57" s="152" t="s">
        <v>222</v>
      </c>
      <c r="C57" s="102">
        <f>SUM(C58:C60)</f>
        <v>0</v>
      </c>
      <c r="D57" s="201">
        <f>SUM(D58:D60)</f>
        <v>0</v>
      </c>
      <c r="E57" s="762">
        <f>SUM(E58:E60)</f>
        <v>0</v>
      </c>
      <c r="F57" s="768"/>
    </row>
    <row r="58" spans="1:6" s="22" customFormat="1" ht="27">
      <c r="A58" s="108" t="s">
        <v>136</v>
      </c>
      <c r="B58" s="145" t="s">
        <v>342</v>
      </c>
      <c r="C58" s="104"/>
      <c r="D58" s="204"/>
      <c r="E58" s="763"/>
      <c r="F58" s="768"/>
    </row>
    <row r="59" spans="1:6" s="22" customFormat="1" ht="27">
      <c r="A59" s="109" t="s">
        <v>137</v>
      </c>
      <c r="B59" s="138" t="s">
        <v>343</v>
      </c>
      <c r="C59" s="104"/>
      <c r="D59" s="204"/>
      <c r="E59" s="763"/>
      <c r="F59" s="768"/>
    </row>
    <row r="60" spans="1:6" s="22" customFormat="1" ht="18.75">
      <c r="A60" s="109" t="s">
        <v>165</v>
      </c>
      <c r="B60" s="138" t="s">
        <v>224</v>
      </c>
      <c r="C60" s="104"/>
      <c r="D60" s="204"/>
      <c r="E60" s="763"/>
      <c r="F60" s="768"/>
    </row>
    <row r="61" spans="1:6" s="22" customFormat="1" ht="19.5" thickBot="1">
      <c r="A61" s="110" t="s">
        <v>223</v>
      </c>
      <c r="B61" s="153" t="s">
        <v>225</v>
      </c>
      <c r="C61" s="104"/>
      <c r="D61" s="328"/>
      <c r="E61" s="763"/>
      <c r="F61" s="768"/>
    </row>
    <row r="62" spans="1:6" s="22" customFormat="1" ht="19.5" thickBot="1">
      <c r="A62" s="107" t="s">
        <v>18</v>
      </c>
      <c r="B62" s="154" t="s">
        <v>226</v>
      </c>
      <c r="C62" s="102">
        <f>+C7+C14+C21+C28+C35+C46+C52+C57</f>
        <v>0</v>
      </c>
      <c r="D62" s="201">
        <f>+D7+D14+D21+D28+D35+D46+D52+D57</f>
        <v>0</v>
      </c>
      <c r="E62" s="762">
        <f>+E7+E14+E21+E28+E35+E46+E52+E57</f>
        <v>0</v>
      </c>
      <c r="F62" s="768"/>
    </row>
    <row r="63" spans="1:6" s="22" customFormat="1" ht="18" customHeight="1" thickBot="1">
      <c r="A63" s="113" t="s">
        <v>328</v>
      </c>
      <c r="B63" s="152" t="s">
        <v>393</v>
      </c>
      <c r="C63" s="102">
        <f>SUM(C64:C66)</f>
        <v>0</v>
      </c>
      <c r="D63" s="201">
        <f>SUM(D64:D66)</f>
        <v>0</v>
      </c>
      <c r="E63" s="762">
        <f>SUM(E64:E66)</f>
        <v>0</v>
      </c>
      <c r="F63" s="768"/>
    </row>
    <row r="64" spans="1:6" s="22" customFormat="1" ht="18" customHeight="1">
      <c r="A64" s="108" t="s">
        <v>255</v>
      </c>
      <c r="B64" s="145" t="s">
        <v>227</v>
      </c>
      <c r="C64" s="104"/>
      <c r="D64" s="204"/>
      <c r="E64" s="763"/>
      <c r="F64" s="768"/>
    </row>
    <row r="65" spans="1:6" s="22" customFormat="1" ht="27">
      <c r="A65" s="109" t="s">
        <v>264</v>
      </c>
      <c r="B65" s="138" t="s">
        <v>228</v>
      </c>
      <c r="C65" s="104"/>
      <c r="D65" s="204"/>
      <c r="E65" s="763"/>
      <c r="F65" s="768"/>
    </row>
    <row r="66" spans="1:6" s="22" customFormat="1" ht="19.5" thickBot="1">
      <c r="A66" s="110" t="s">
        <v>265</v>
      </c>
      <c r="B66" s="155" t="s">
        <v>229</v>
      </c>
      <c r="C66" s="104"/>
      <c r="D66" s="204"/>
      <c r="E66" s="763"/>
      <c r="F66" s="768"/>
    </row>
    <row r="67" spans="1:6" s="22" customFormat="1" ht="18" customHeight="1" thickBot="1">
      <c r="A67" s="113" t="s">
        <v>230</v>
      </c>
      <c r="B67" s="152" t="s">
        <v>231</v>
      </c>
      <c r="C67" s="102">
        <f>SUM(C68:C71)</f>
        <v>0</v>
      </c>
      <c r="D67" s="201">
        <f>SUM(D68:D71)</f>
        <v>0</v>
      </c>
      <c r="E67" s="762">
        <f>SUM(E68:E71)</f>
        <v>0</v>
      </c>
      <c r="F67" s="768"/>
    </row>
    <row r="68" spans="1:6" s="22" customFormat="1" ht="18.75">
      <c r="A68" s="108" t="s">
        <v>111</v>
      </c>
      <c r="B68" s="145" t="s">
        <v>232</v>
      </c>
      <c r="C68" s="104"/>
      <c r="D68" s="204"/>
      <c r="E68" s="763"/>
      <c r="F68" s="768"/>
    </row>
    <row r="69" spans="1:6" s="22" customFormat="1" ht="18.75">
      <c r="A69" s="109" t="s">
        <v>112</v>
      </c>
      <c r="B69" s="138" t="s">
        <v>233</v>
      </c>
      <c r="C69" s="104"/>
      <c r="D69" s="204"/>
      <c r="E69" s="763"/>
      <c r="F69" s="768"/>
    </row>
    <row r="70" spans="1:6" s="22" customFormat="1" ht="18.75">
      <c r="A70" s="109" t="s">
        <v>256</v>
      </c>
      <c r="B70" s="138" t="s">
        <v>234</v>
      </c>
      <c r="C70" s="104"/>
      <c r="D70" s="204"/>
      <c r="E70" s="763"/>
      <c r="F70" s="768"/>
    </row>
    <row r="71" spans="1:6" s="22" customFormat="1" ht="19.5" thickBot="1">
      <c r="A71" s="110" t="s">
        <v>257</v>
      </c>
      <c r="B71" s="153" t="s">
        <v>235</v>
      </c>
      <c r="C71" s="104"/>
      <c r="D71" s="204"/>
      <c r="E71" s="763"/>
      <c r="F71" s="768"/>
    </row>
    <row r="72" spans="1:6" s="22" customFormat="1" ht="18" customHeight="1" thickBot="1">
      <c r="A72" s="113" t="s">
        <v>236</v>
      </c>
      <c r="B72" s="152" t="s">
        <v>237</v>
      </c>
      <c r="C72" s="102">
        <f>SUM(C73:C74)</f>
        <v>0</v>
      </c>
      <c r="D72" s="201">
        <f>SUM(D73:D74)</f>
        <v>0</v>
      </c>
      <c r="E72" s="762">
        <f>SUM(E73:E74)</f>
        <v>0</v>
      </c>
      <c r="F72" s="768"/>
    </row>
    <row r="73" spans="1:6" s="22" customFormat="1" ht="18" customHeight="1">
      <c r="A73" s="108" t="s">
        <v>258</v>
      </c>
      <c r="B73" s="145" t="s">
        <v>238</v>
      </c>
      <c r="C73" s="104"/>
      <c r="D73" s="204"/>
      <c r="E73" s="763">
        <v>0</v>
      </c>
      <c r="F73" s="768"/>
    </row>
    <row r="74" spans="1:6" s="22" customFormat="1" ht="18" customHeight="1" thickBot="1">
      <c r="A74" s="110" t="s">
        <v>259</v>
      </c>
      <c r="B74" s="145" t="s">
        <v>398</v>
      </c>
      <c r="C74" s="104"/>
      <c r="D74" s="204"/>
      <c r="E74" s="763"/>
      <c r="F74" s="768"/>
    </row>
    <row r="75" spans="1:6" s="22" customFormat="1" ht="18" customHeight="1" thickBot="1">
      <c r="A75" s="113" t="s">
        <v>239</v>
      </c>
      <c r="B75" s="152" t="s">
        <v>240</v>
      </c>
      <c r="C75" s="102">
        <f>SUM(C76:C78)</f>
        <v>0</v>
      </c>
      <c r="D75" s="201">
        <f>SUM(D76:D78)</f>
        <v>0</v>
      </c>
      <c r="E75" s="762">
        <f>SUM(E76:E78)</f>
        <v>0</v>
      </c>
      <c r="F75" s="768"/>
    </row>
    <row r="76" spans="1:6" s="22" customFormat="1" ht="18" customHeight="1">
      <c r="A76" s="108" t="s">
        <v>260</v>
      </c>
      <c r="B76" s="145" t="s">
        <v>372</v>
      </c>
      <c r="D76" s="204"/>
      <c r="E76" s="763"/>
      <c r="F76" s="768"/>
    </row>
    <row r="77" spans="1:6" s="22" customFormat="1" ht="18" customHeight="1">
      <c r="A77" s="109" t="s">
        <v>261</v>
      </c>
      <c r="B77" s="138" t="s">
        <v>241</v>
      </c>
      <c r="C77" s="104"/>
      <c r="D77" s="204"/>
      <c r="E77" s="763"/>
      <c r="F77" s="768"/>
    </row>
    <row r="78" spans="1:6" s="22" customFormat="1" ht="18" customHeight="1" thickBot="1">
      <c r="A78" s="110" t="s">
        <v>262</v>
      </c>
      <c r="B78" s="153" t="s">
        <v>390</v>
      </c>
      <c r="C78" s="104"/>
      <c r="D78" s="204"/>
      <c r="E78" s="763"/>
      <c r="F78" s="768"/>
    </row>
    <row r="79" spans="1:6" s="22" customFormat="1" ht="18" customHeight="1" thickBot="1">
      <c r="A79" s="113" t="s">
        <v>243</v>
      </c>
      <c r="B79" s="152" t="s">
        <v>263</v>
      </c>
      <c r="C79" s="102">
        <f>SUM(C80:C83)</f>
        <v>0</v>
      </c>
      <c r="D79" s="201">
        <f>SUM(D80:D83)</f>
        <v>0</v>
      </c>
      <c r="E79" s="762">
        <f>SUM(E80:E83)</f>
        <v>0</v>
      </c>
      <c r="F79" s="768"/>
    </row>
    <row r="80" spans="1:6" s="22" customFormat="1" ht="18" customHeight="1">
      <c r="A80" s="114" t="s">
        <v>244</v>
      </c>
      <c r="B80" s="145" t="s">
        <v>245</v>
      </c>
      <c r="C80" s="104"/>
      <c r="D80" s="204"/>
      <c r="E80" s="763"/>
      <c r="F80" s="768"/>
    </row>
    <row r="81" spans="1:6" s="22" customFormat="1" ht="30">
      <c r="A81" s="115" t="s">
        <v>246</v>
      </c>
      <c r="B81" s="138" t="s">
        <v>247</v>
      </c>
      <c r="C81" s="104"/>
      <c r="D81" s="204"/>
      <c r="E81" s="763"/>
      <c r="F81" s="768"/>
    </row>
    <row r="82" spans="1:6" s="22" customFormat="1" ht="20.25" customHeight="1">
      <c r="A82" s="115" t="s">
        <v>248</v>
      </c>
      <c r="B82" s="138" t="s">
        <v>249</v>
      </c>
      <c r="C82" s="104"/>
      <c r="D82" s="204"/>
      <c r="E82" s="763"/>
      <c r="F82" s="768"/>
    </row>
    <row r="83" spans="1:6" s="22" customFormat="1" ht="18" customHeight="1" thickBot="1">
      <c r="A83" s="116" t="s">
        <v>250</v>
      </c>
      <c r="B83" s="153" t="s">
        <v>251</v>
      </c>
      <c r="C83" s="104"/>
      <c r="D83" s="204"/>
      <c r="E83" s="763"/>
      <c r="F83" s="768"/>
    </row>
    <row r="84" spans="1:6" s="22" customFormat="1" ht="18" customHeight="1" thickBot="1">
      <c r="A84" s="113" t="s">
        <v>252</v>
      </c>
      <c r="B84" s="152" t="s">
        <v>389</v>
      </c>
      <c r="C84" s="117"/>
      <c r="D84" s="340"/>
      <c r="E84" s="763"/>
      <c r="F84" s="768"/>
    </row>
    <row r="85" spans="1:6" s="22" customFormat="1" ht="19.5" thickBot="1">
      <c r="A85" s="113" t="s">
        <v>253</v>
      </c>
      <c r="B85" s="156" t="s">
        <v>254</v>
      </c>
      <c r="C85" s="102">
        <f>+C63+C67+C72+C75+C79+C84</f>
        <v>0</v>
      </c>
      <c r="D85" s="201">
        <f>+D63+D67+D72+D75+D79+D84</f>
        <v>0</v>
      </c>
      <c r="E85" s="762">
        <f>+E63+E67+E72+E75+E79+E84</f>
        <v>0</v>
      </c>
      <c r="F85" s="768"/>
    </row>
    <row r="86" spans="1:6" s="22" customFormat="1" ht="18" customHeight="1" thickBot="1">
      <c r="A86" s="118" t="s">
        <v>266</v>
      </c>
      <c r="B86" s="157" t="s">
        <v>332</v>
      </c>
      <c r="C86" s="102">
        <f>+C62+C85</f>
        <v>0</v>
      </c>
      <c r="D86" s="201">
        <f>+D62+D85</f>
        <v>0</v>
      </c>
      <c r="E86" s="762">
        <f>+E62+E85</f>
        <v>0</v>
      </c>
      <c r="F86" s="768"/>
    </row>
    <row r="87" spans="1:5" s="22" customFormat="1" ht="19.5" thickBot="1">
      <c r="A87" s="119"/>
      <c r="B87" s="158"/>
      <c r="C87" s="120"/>
      <c r="D87" s="225"/>
      <c r="E87" s="120"/>
    </row>
    <row r="88" spans="1:5" s="17" customFormat="1" ht="18" customHeight="1" thickBot="1">
      <c r="A88" s="147" t="s">
        <v>43</v>
      </c>
      <c r="B88" s="159"/>
      <c r="C88" s="148"/>
      <c r="D88" s="228"/>
      <c r="E88" s="148"/>
    </row>
    <row r="89" spans="1:5" s="23" customFormat="1" ht="18" customHeight="1" thickBot="1">
      <c r="A89" s="107" t="s">
        <v>10</v>
      </c>
      <c r="B89" s="160" t="s">
        <v>387</v>
      </c>
      <c r="C89" s="149">
        <f>SUM(C90:C94)</f>
        <v>0</v>
      </c>
      <c r="D89" s="231">
        <f>SUM(D90:D94)</f>
        <v>0</v>
      </c>
      <c r="E89" s="149">
        <f>SUM(E90:E94)</f>
        <v>0</v>
      </c>
    </row>
    <row r="90" spans="1:5" s="17" customFormat="1" ht="18" customHeight="1">
      <c r="A90" s="108" t="s">
        <v>73</v>
      </c>
      <c r="B90" s="161" t="s">
        <v>38</v>
      </c>
      <c r="C90" s="103"/>
      <c r="D90" s="204"/>
      <c r="E90" s="103"/>
    </row>
    <row r="91" spans="1:5" s="22" customFormat="1" ht="18" customHeight="1">
      <c r="A91" s="109" t="s">
        <v>74</v>
      </c>
      <c r="B91" s="140" t="s">
        <v>138</v>
      </c>
      <c r="C91" s="103"/>
      <c r="D91" s="204"/>
      <c r="E91" s="103"/>
    </row>
    <row r="92" spans="1:5" s="17" customFormat="1" ht="18" customHeight="1">
      <c r="A92" s="109" t="s">
        <v>75</v>
      </c>
      <c r="B92" s="140" t="s">
        <v>105</v>
      </c>
      <c r="C92" s="103"/>
      <c r="D92" s="204"/>
      <c r="E92" s="103">
        <v>0</v>
      </c>
    </row>
    <row r="93" spans="1:5" s="17" customFormat="1" ht="18" customHeight="1">
      <c r="A93" s="109" t="s">
        <v>76</v>
      </c>
      <c r="B93" s="162" t="s">
        <v>139</v>
      </c>
      <c r="C93" s="103"/>
      <c r="D93" s="204"/>
      <c r="E93" s="103"/>
    </row>
    <row r="94" spans="1:5" s="17" customFormat="1" ht="18" customHeight="1">
      <c r="A94" s="109" t="s">
        <v>84</v>
      </c>
      <c r="B94" s="163" t="s">
        <v>140</v>
      </c>
      <c r="C94" s="111">
        <f>SUM(C95:C104)</f>
        <v>0</v>
      </c>
      <c r="D94" s="331">
        <f>SUM(D95:D104)</f>
        <v>0</v>
      </c>
      <c r="E94" s="111">
        <f>SUM(E95:E104)</f>
        <v>0</v>
      </c>
    </row>
    <row r="95" spans="1:5" s="17" customFormat="1" ht="18" customHeight="1">
      <c r="A95" s="109" t="s">
        <v>77</v>
      </c>
      <c r="B95" s="140" t="s">
        <v>269</v>
      </c>
      <c r="C95" s="103"/>
      <c r="D95" s="204"/>
      <c r="E95" s="103">
        <v>0</v>
      </c>
    </row>
    <row r="96" spans="1:5" s="17" customFormat="1" ht="18" customHeight="1">
      <c r="A96" s="109" t="s">
        <v>78</v>
      </c>
      <c r="B96" s="141" t="s">
        <v>270</v>
      </c>
      <c r="C96" s="103"/>
      <c r="D96" s="204"/>
      <c r="E96" s="103">
        <v>0</v>
      </c>
    </row>
    <row r="97" spans="1:5" s="17" customFormat="1" ht="18" customHeight="1">
      <c r="A97" s="109" t="s">
        <v>85</v>
      </c>
      <c r="B97" s="140" t="s">
        <v>271</v>
      </c>
      <c r="C97" s="103"/>
      <c r="D97" s="204"/>
      <c r="E97" s="103">
        <v>0</v>
      </c>
    </row>
    <row r="98" spans="1:5" s="17" customFormat="1" ht="18" customHeight="1">
      <c r="A98" s="109" t="s">
        <v>86</v>
      </c>
      <c r="B98" s="140" t="s">
        <v>394</v>
      </c>
      <c r="C98" s="103"/>
      <c r="D98" s="204"/>
      <c r="E98" s="103">
        <v>0</v>
      </c>
    </row>
    <row r="99" spans="1:5" s="17" customFormat="1" ht="18" customHeight="1">
      <c r="A99" s="109" t="s">
        <v>87</v>
      </c>
      <c r="B99" s="141" t="s">
        <v>273</v>
      </c>
      <c r="C99" s="103"/>
      <c r="D99" s="204"/>
      <c r="E99" s="103">
        <v>0</v>
      </c>
    </row>
    <row r="100" spans="1:5" s="17" customFormat="1" ht="18" customHeight="1">
      <c r="A100" s="109" t="s">
        <v>88</v>
      </c>
      <c r="B100" s="141" t="s">
        <v>274</v>
      </c>
      <c r="C100" s="103"/>
      <c r="D100" s="204"/>
      <c r="E100" s="103">
        <v>0</v>
      </c>
    </row>
    <row r="101" spans="1:5" s="17" customFormat="1" ht="18" customHeight="1">
      <c r="A101" s="109" t="s">
        <v>90</v>
      </c>
      <c r="B101" s="140" t="s">
        <v>395</v>
      </c>
      <c r="C101" s="103"/>
      <c r="D101" s="204"/>
      <c r="E101" s="103">
        <v>0</v>
      </c>
    </row>
    <row r="102" spans="1:5" s="17" customFormat="1" ht="18" customHeight="1">
      <c r="A102" s="127" t="s">
        <v>141</v>
      </c>
      <c r="B102" s="142" t="s">
        <v>276</v>
      </c>
      <c r="C102" s="103"/>
      <c r="D102" s="204"/>
      <c r="E102" s="103">
        <v>0</v>
      </c>
    </row>
    <row r="103" spans="1:5" s="17" customFormat="1" ht="18" customHeight="1">
      <c r="A103" s="109" t="s">
        <v>267</v>
      </c>
      <c r="B103" s="142" t="s">
        <v>277</v>
      </c>
      <c r="C103" s="103"/>
      <c r="D103" s="204"/>
      <c r="E103" s="103">
        <v>0</v>
      </c>
    </row>
    <row r="104" spans="1:5" s="17" customFormat="1" ht="18" customHeight="1" thickBot="1">
      <c r="A104" s="128" t="s">
        <v>268</v>
      </c>
      <c r="B104" s="143" t="s">
        <v>278</v>
      </c>
      <c r="C104" s="103"/>
      <c r="D104" s="204"/>
      <c r="E104" s="103">
        <v>0</v>
      </c>
    </row>
    <row r="105" spans="1:5" s="17" customFormat="1" ht="18" customHeight="1" thickBot="1">
      <c r="A105" s="107" t="s">
        <v>11</v>
      </c>
      <c r="B105" s="164" t="s">
        <v>388</v>
      </c>
      <c r="C105" s="102">
        <f>+C106+C108+C110</f>
        <v>0</v>
      </c>
      <c r="D105" s="201">
        <f>+D106+D108+D110</f>
        <v>0</v>
      </c>
      <c r="E105" s="102">
        <f>+E106+E108+E110</f>
        <v>0</v>
      </c>
    </row>
    <row r="106" spans="1:5" s="17" customFormat="1" ht="18" customHeight="1">
      <c r="A106" s="108" t="s">
        <v>79</v>
      </c>
      <c r="B106" s="140" t="s">
        <v>164</v>
      </c>
      <c r="C106" s="103"/>
      <c r="D106" s="204"/>
      <c r="E106" s="103">
        <v>0</v>
      </c>
    </row>
    <row r="107" spans="1:5" s="17" customFormat="1" ht="18" customHeight="1">
      <c r="A107" s="108" t="s">
        <v>80</v>
      </c>
      <c r="B107" s="142" t="s">
        <v>282</v>
      </c>
      <c r="C107" s="103"/>
      <c r="D107" s="204"/>
      <c r="E107" s="103">
        <v>0</v>
      </c>
    </row>
    <row r="108" spans="1:5" s="17" customFormat="1" ht="18" customHeight="1">
      <c r="A108" s="108" t="s">
        <v>81</v>
      </c>
      <c r="B108" s="142" t="s">
        <v>142</v>
      </c>
      <c r="C108" s="103"/>
      <c r="D108" s="204"/>
      <c r="E108" s="103">
        <v>0</v>
      </c>
    </row>
    <row r="109" spans="1:5" s="17" customFormat="1" ht="18" customHeight="1">
      <c r="A109" s="108" t="s">
        <v>82</v>
      </c>
      <c r="B109" s="142" t="s">
        <v>283</v>
      </c>
      <c r="C109" s="103"/>
      <c r="D109" s="204"/>
      <c r="E109" s="103">
        <v>0</v>
      </c>
    </row>
    <row r="110" spans="1:5" s="17" customFormat="1" ht="18" customHeight="1">
      <c r="A110" s="108" t="s">
        <v>83</v>
      </c>
      <c r="B110" s="165" t="s">
        <v>166</v>
      </c>
      <c r="C110" s="129">
        <f>SUM(C111:C118)</f>
        <v>0</v>
      </c>
      <c r="D110" s="335">
        <f>SUM(D111:D118)</f>
        <v>0</v>
      </c>
      <c r="E110" s="129">
        <f>SUM(E111:E118)</f>
        <v>0</v>
      </c>
    </row>
    <row r="111" spans="1:5" s="17" customFormat="1" ht="25.5">
      <c r="A111" s="108" t="s">
        <v>89</v>
      </c>
      <c r="B111" s="166" t="s">
        <v>338</v>
      </c>
      <c r="C111" s="103"/>
      <c r="D111" s="204"/>
      <c r="E111" s="103">
        <v>0</v>
      </c>
    </row>
    <row r="112" spans="1:5" s="17" customFormat="1" ht="25.5">
      <c r="A112" s="108" t="s">
        <v>91</v>
      </c>
      <c r="B112" s="144" t="s">
        <v>288</v>
      </c>
      <c r="C112" s="103"/>
      <c r="D112" s="204"/>
      <c r="E112" s="103"/>
    </row>
    <row r="113" spans="1:5" s="17" customFormat="1" ht="25.5">
      <c r="A113" s="108" t="s">
        <v>143</v>
      </c>
      <c r="B113" s="140" t="s">
        <v>272</v>
      </c>
      <c r="C113" s="103"/>
      <c r="D113" s="204"/>
      <c r="E113" s="103"/>
    </row>
    <row r="114" spans="1:5" s="17" customFormat="1" ht="18.75">
      <c r="A114" s="108" t="s">
        <v>144</v>
      </c>
      <c r="B114" s="140" t="s">
        <v>287</v>
      </c>
      <c r="C114" s="103"/>
      <c r="D114" s="204"/>
      <c r="E114" s="103"/>
    </row>
    <row r="115" spans="1:5" s="17" customFormat="1" ht="18.75">
      <c r="A115" s="108" t="s">
        <v>145</v>
      </c>
      <c r="B115" s="140" t="s">
        <v>286</v>
      </c>
      <c r="C115" s="103"/>
      <c r="D115" s="204"/>
      <c r="E115" s="103"/>
    </row>
    <row r="116" spans="1:5" s="17" customFormat="1" ht="25.5">
      <c r="A116" s="108" t="s">
        <v>279</v>
      </c>
      <c r="B116" s="140" t="s">
        <v>275</v>
      </c>
      <c r="C116" s="103"/>
      <c r="D116" s="204"/>
      <c r="E116" s="103"/>
    </row>
    <row r="117" spans="1:5" s="17" customFormat="1" ht="18.75">
      <c r="A117" s="108" t="s">
        <v>280</v>
      </c>
      <c r="B117" s="140" t="s">
        <v>285</v>
      </c>
      <c r="C117" s="103"/>
      <c r="D117" s="204"/>
      <c r="E117" s="103"/>
    </row>
    <row r="118" spans="1:5" s="17" customFormat="1" ht="26.25" thickBot="1">
      <c r="A118" s="127" t="s">
        <v>281</v>
      </c>
      <c r="B118" s="140" t="s">
        <v>284</v>
      </c>
      <c r="C118" s="103"/>
      <c r="D118" s="204"/>
      <c r="E118" s="103"/>
    </row>
    <row r="119" spans="1:5" s="17" customFormat="1" ht="18" customHeight="1" thickBot="1">
      <c r="A119" s="107" t="s">
        <v>12</v>
      </c>
      <c r="B119" s="154" t="s">
        <v>289</v>
      </c>
      <c r="C119" s="102">
        <f>+C120+C121</f>
        <v>0</v>
      </c>
      <c r="D119" s="201">
        <f>+D120+D121</f>
        <v>0</v>
      </c>
      <c r="E119" s="102">
        <f>+E120+E121</f>
        <v>0</v>
      </c>
    </row>
    <row r="120" spans="1:5" s="17" customFormat="1" ht="18" customHeight="1">
      <c r="A120" s="108" t="s">
        <v>62</v>
      </c>
      <c r="B120" s="144" t="s">
        <v>44</v>
      </c>
      <c r="C120" s="103"/>
      <c r="D120" s="204"/>
      <c r="E120" s="103"/>
    </row>
    <row r="121" spans="1:5" s="17" customFormat="1" ht="18" customHeight="1" thickBot="1">
      <c r="A121" s="110" t="s">
        <v>63</v>
      </c>
      <c r="B121" s="142" t="s">
        <v>45</v>
      </c>
      <c r="C121" s="103"/>
      <c r="D121" s="204"/>
      <c r="E121" s="103"/>
    </row>
    <row r="122" spans="1:5" s="17" customFormat="1" ht="18" customHeight="1" thickBot="1">
      <c r="A122" s="107" t="s">
        <v>13</v>
      </c>
      <c r="B122" s="154" t="s">
        <v>290</v>
      </c>
      <c r="C122" s="102">
        <f>+C89+C105+C119</f>
        <v>0</v>
      </c>
      <c r="D122" s="201">
        <f>+D89+D105+D119</f>
        <v>0</v>
      </c>
      <c r="E122" s="102">
        <f>+E89+E105+E119</f>
        <v>0</v>
      </c>
    </row>
    <row r="123" spans="1:5" s="17" customFormat="1" ht="18" customHeight="1" thickBot="1">
      <c r="A123" s="107" t="s">
        <v>14</v>
      </c>
      <c r="B123" s="154" t="s">
        <v>396</v>
      </c>
      <c r="C123" s="102">
        <f>+C124+C125+C126</f>
        <v>0</v>
      </c>
      <c r="D123" s="201">
        <f>+D124+D125+D126</f>
        <v>0</v>
      </c>
      <c r="E123" s="102">
        <f>+E124+E125+E126</f>
        <v>0</v>
      </c>
    </row>
    <row r="124" spans="1:5" s="17" customFormat="1" ht="18" customHeight="1">
      <c r="A124" s="108" t="s">
        <v>66</v>
      </c>
      <c r="B124" s="144" t="s">
        <v>291</v>
      </c>
      <c r="C124" s="103"/>
      <c r="D124" s="204"/>
      <c r="E124" s="103"/>
    </row>
    <row r="125" spans="1:5" s="17" customFormat="1" ht="18" customHeight="1">
      <c r="A125" s="108" t="s">
        <v>67</v>
      </c>
      <c r="B125" s="144" t="s">
        <v>397</v>
      </c>
      <c r="C125" s="103"/>
      <c r="D125" s="204"/>
      <c r="E125" s="103"/>
    </row>
    <row r="126" spans="1:5" s="17" customFormat="1" ht="18" customHeight="1" thickBot="1">
      <c r="A126" s="127" t="s">
        <v>68</v>
      </c>
      <c r="B126" s="167" t="s">
        <v>292</v>
      </c>
      <c r="C126" s="103"/>
      <c r="D126" s="204"/>
      <c r="E126" s="103"/>
    </row>
    <row r="127" spans="1:5" s="17" customFormat="1" ht="18" customHeight="1" thickBot="1">
      <c r="A127" s="107" t="s">
        <v>15</v>
      </c>
      <c r="B127" s="154" t="s">
        <v>327</v>
      </c>
      <c r="C127" s="102">
        <f>+C128+C129+C130+C131</f>
        <v>0</v>
      </c>
      <c r="D127" s="201">
        <f>+D128+D129+D130+D131</f>
        <v>0</v>
      </c>
      <c r="E127" s="102">
        <f>+E128+E129+E130+E131</f>
        <v>0</v>
      </c>
    </row>
    <row r="128" spans="1:5" s="17" customFormat="1" ht="18" customHeight="1">
      <c r="A128" s="108" t="s">
        <v>69</v>
      </c>
      <c r="B128" s="144" t="s">
        <v>293</v>
      </c>
      <c r="C128" s="103"/>
      <c r="D128" s="204"/>
      <c r="E128" s="103"/>
    </row>
    <row r="129" spans="1:5" s="17" customFormat="1" ht="18" customHeight="1">
      <c r="A129" s="108" t="s">
        <v>70</v>
      </c>
      <c r="B129" s="144" t="s">
        <v>294</v>
      </c>
      <c r="C129" s="103"/>
      <c r="D129" s="204"/>
      <c r="E129" s="103"/>
    </row>
    <row r="130" spans="1:5" s="17" customFormat="1" ht="18" customHeight="1">
      <c r="A130" s="108" t="s">
        <v>210</v>
      </c>
      <c r="B130" s="144" t="s">
        <v>295</v>
      </c>
      <c r="C130" s="103"/>
      <c r="D130" s="204"/>
      <c r="E130" s="103"/>
    </row>
    <row r="131" spans="1:5" s="17" customFormat="1" ht="18" customHeight="1" thickBot="1">
      <c r="A131" s="127" t="s">
        <v>211</v>
      </c>
      <c r="B131" s="167" t="s">
        <v>296</v>
      </c>
      <c r="C131" s="103"/>
      <c r="D131" s="204"/>
      <c r="E131" s="103"/>
    </row>
    <row r="132" spans="1:5" s="17" customFormat="1" ht="18" customHeight="1" thickBot="1">
      <c r="A132" s="107" t="s">
        <v>16</v>
      </c>
      <c r="B132" s="154" t="s">
        <v>297</v>
      </c>
      <c r="C132" s="102">
        <f>SUM(C133:C136)</f>
        <v>0</v>
      </c>
      <c r="D132" s="201">
        <f>SUM(D133:D136)</f>
        <v>0</v>
      </c>
      <c r="E132" s="102">
        <f>SUM(E133:E136)</f>
        <v>0</v>
      </c>
    </row>
    <row r="133" spans="1:5" s="17" customFormat="1" ht="18" customHeight="1">
      <c r="A133" s="108" t="s">
        <v>71</v>
      </c>
      <c r="B133" s="144" t="s">
        <v>298</v>
      </c>
      <c r="C133" s="103"/>
      <c r="D133" s="204"/>
      <c r="E133" s="103"/>
    </row>
    <row r="134" spans="1:5" s="17" customFormat="1" ht="18" customHeight="1">
      <c r="A134" s="108" t="s">
        <v>72</v>
      </c>
      <c r="B134" s="144" t="s">
        <v>307</v>
      </c>
      <c r="C134" s="103"/>
      <c r="D134" s="204"/>
      <c r="E134" s="103"/>
    </row>
    <row r="135" spans="1:5" s="17" customFormat="1" ht="18" customHeight="1">
      <c r="A135" s="108" t="s">
        <v>220</v>
      </c>
      <c r="B135" s="144" t="s">
        <v>299</v>
      </c>
      <c r="C135" s="103"/>
      <c r="D135" s="204"/>
      <c r="E135" s="103"/>
    </row>
    <row r="136" spans="1:5" s="17" customFormat="1" ht="18" customHeight="1" thickBot="1">
      <c r="A136" s="127" t="s">
        <v>221</v>
      </c>
      <c r="B136" s="167" t="s">
        <v>349</v>
      </c>
      <c r="C136" s="103"/>
      <c r="D136" s="204"/>
      <c r="E136" s="103"/>
    </row>
    <row r="137" spans="1:5" s="17" customFormat="1" ht="18" customHeight="1" thickBot="1">
      <c r="A137" s="107" t="s">
        <v>17</v>
      </c>
      <c r="B137" s="154" t="s">
        <v>300</v>
      </c>
      <c r="C137" s="130">
        <f>SUM(C138:C141)</f>
        <v>0</v>
      </c>
      <c r="D137" s="270">
        <f>SUM(D138:D141)</f>
        <v>0</v>
      </c>
      <c r="E137" s="130"/>
    </row>
    <row r="138" spans="1:5" s="17" customFormat="1" ht="18" customHeight="1">
      <c r="A138" s="108" t="s">
        <v>136</v>
      </c>
      <c r="B138" s="144" t="s">
        <v>301</v>
      </c>
      <c r="C138" s="103"/>
      <c r="D138" s="204"/>
      <c r="E138" s="103"/>
    </row>
    <row r="139" spans="1:5" s="17" customFormat="1" ht="18" customHeight="1">
      <c r="A139" s="108" t="s">
        <v>137</v>
      </c>
      <c r="B139" s="144" t="s">
        <v>302</v>
      </c>
      <c r="C139" s="103"/>
      <c r="D139" s="204"/>
      <c r="E139" s="103"/>
    </row>
    <row r="140" spans="1:5" s="17" customFormat="1" ht="18" customHeight="1">
      <c r="A140" s="108" t="s">
        <v>165</v>
      </c>
      <c r="B140" s="144" t="s">
        <v>303</v>
      </c>
      <c r="C140" s="103"/>
      <c r="D140" s="204"/>
      <c r="E140" s="103"/>
    </row>
    <row r="141" spans="1:5" s="17" customFormat="1" ht="18" customHeight="1" thickBot="1">
      <c r="A141" s="108" t="s">
        <v>223</v>
      </c>
      <c r="B141" s="144" t="s">
        <v>304</v>
      </c>
      <c r="C141" s="103"/>
      <c r="D141" s="204"/>
      <c r="E141" s="103"/>
    </row>
    <row r="142" spans="1:5" s="17" customFormat="1" ht="18" customHeight="1" thickBot="1">
      <c r="A142" s="107" t="s">
        <v>18</v>
      </c>
      <c r="B142" s="154" t="s">
        <v>305</v>
      </c>
      <c r="C142" s="131">
        <f>+C123+C127+C132+C137</f>
        <v>0</v>
      </c>
      <c r="D142" s="250">
        <f>+D123+D127+D132+D137</f>
        <v>0</v>
      </c>
      <c r="E142" s="131">
        <f>+E123+E127+E132+E137</f>
        <v>0</v>
      </c>
    </row>
    <row r="143" spans="1:5" s="17" customFormat="1" ht="18" customHeight="1" thickBot="1">
      <c r="A143" s="132" t="s">
        <v>19</v>
      </c>
      <c r="B143" s="168" t="s">
        <v>306</v>
      </c>
      <c r="C143" s="131">
        <f>+C122+C142</f>
        <v>0</v>
      </c>
      <c r="D143" s="250">
        <f>+D122+D142</f>
        <v>0</v>
      </c>
      <c r="E143" s="131">
        <f>+E122+E142</f>
        <v>0</v>
      </c>
    </row>
    <row r="144" spans="1:5" s="17" customFormat="1" ht="18" customHeight="1" thickBot="1">
      <c r="A144" s="133"/>
      <c r="B144" s="134"/>
      <c r="C144" s="121"/>
      <c r="D144" s="255"/>
      <c r="E144" s="121"/>
    </row>
    <row r="145" spans="1:7" s="17" customFormat="1" ht="18" customHeight="1" thickBot="1">
      <c r="A145" s="135" t="s">
        <v>367</v>
      </c>
      <c r="B145" s="136"/>
      <c r="C145" s="137"/>
      <c r="D145" s="269"/>
      <c r="E145" s="137"/>
      <c r="F145" s="24"/>
      <c r="G145" s="24"/>
    </row>
    <row r="146" spans="1:5" s="22" customFormat="1" ht="18" customHeight="1" thickBot="1">
      <c r="A146" s="135" t="s">
        <v>157</v>
      </c>
      <c r="B146" s="136"/>
      <c r="C146" s="137"/>
      <c r="D146" s="269"/>
      <c r="E146" s="137"/>
    </row>
    <row r="147" spans="3:5" s="17" customFormat="1" ht="18" customHeight="1">
      <c r="C147" s="25"/>
      <c r="D147" s="260"/>
      <c r="E147" s="25"/>
    </row>
  </sheetData>
  <sheetProtection/>
  <mergeCells count="4">
    <mergeCell ref="A4:B4"/>
    <mergeCell ref="A1:F1"/>
    <mergeCell ref="A2:F2"/>
    <mergeCell ref="A3:F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&amp;R&amp;"Times New Roman CE,Félkövér dőlt"&amp;11 9.3.3. melléklet  a 4/2020. (VII.10.)  önkormányzati rendelethez</oddHeader>
  </headerFooter>
  <rowBreaks count="1" manualBreakCount="1">
    <brk id="87" max="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7"/>
  <sheetViews>
    <sheetView view="pageLayout" workbookViewId="0" topLeftCell="A88">
      <selection activeCell="H91" sqref="H91"/>
    </sheetView>
  </sheetViews>
  <sheetFormatPr defaultColWidth="9.00390625" defaultRowHeight="12.75"/>
  <cols>
    <col min="1" max="1" width="7.625" style="261" customWidth="1"/>
    <col min="2" max="2" width="64.125" style="261" customWidth="1"/>
    <col min="3" max="3" width="17.50390625" style="262" customWidth="1"/>
    <col min="4" max="4" width="21.625" style="262" customWidth="1"/>
    <col min="5" max="5" width="19.625" style="12" customWidth="1"/>
    <col min="6" max="6" width="11.875" style="13" customWidth="1"/>
    <col min="7" max="16384" width="9.375" style="261" customWidth="1"/>
  </cols>
  <sheetData>
    <row r="1" spans="1:6" s="189" customFormat="1" ht="42" customHeight="1">
      <c r="A1" s="1014" t="s">
        <v>404</v>
      </c>
      <c r="B1" s="1014"/>
      <c r="C1" s="1014"/>
      <c r="D1" s="1014"/>
      <c r="E1" s="1014"/>
      <c r="F1" s="344"/>
    </row>
    <row r="2" spans="1:6" s="189" customFormat="1" ht="18" customHeight="1">
      <c r="A2" s="1009" t="s">
        <v>382</v>
      </c>
      <c r="B2" s="1009"/>
      <c r="C2" s="1009"/>
      <c r="D2" s="1009"/>
      <c r="E2" s="1009"/>
      <c r="F2" s="1009"/>
    </row>
    <row r="3" spans="1:4" s="189" customFormat="1" ht="18" customHeight="1">
      <c r="A3" s="872" t="s">
        <v>7</v>
      </c>
      <c r="B3" s="872"/>
      <c r="C3" s="872"/>
      <c r="D3" s="360">
        <v>43830</v>
      </c>
    </row>
    <row r="4" spans="1:6" s="189" customFormat="1" ht="18" customHeight="1" thickBot="1">
      <c r="A4" s="873"/>
      <c r="B4" s="873"/>
      <c r="C4" s="191"/>
      <c r="D4" s="191"/>
      <c r="E4" s="18" t="s">
        <v>369</v>
      </c>
      <c r="F4" s="17"/>
    </row>
    <row r="5" spans="1:6" s="189" customFormat="1" ht="29.25" thickBot="1">
      <c r="A5" s="263" t="s">
        <v>54</v>
      </c>
      <c r="B5" s="338" t="s">
        <v>9</v>
      </c>
      <c r="C5" s="339" t="s">
        <v>344</v>
      </c>
      <c r="D5" s="339" t="s">
        <v>420</v>
      </c>
      <c r="E5" s="760" t="s">
        <v>837</v>
      </c>
      <c r="F5" s="767" t="s">
        <v>838</v>
      </c>
    </row>
    <row r="6" spans="1:6" s="198" customFormat="1" ht="18" customHeight="1" thickBot="1">
      <c r="A6" s="195">
        <v>1</v>
      </c>
      <c r="B6" s="196">
        <v>2</v>
      </c>
      <c r="C6" s="197">
        <v>3</v>
      </c>
      <c r="D6" s="197">
        <v>4</v>
      </c>
      <c r="E6" s="761">
        <v>5</v>
      </c>
      <c r="F6" s="768">
        <v>6</v>
      </c>
    </row>
    <row r="7" spans="1:6" s="198" customFormat="1" ht="18" customHeight="1" thickBot="1">
      <c r="A7" s="199" t="s">
        <v>10</v>
      </c>
      <c r="B7" s="200" t="s">
        <v>185</v>
      </c>
      <c r="C7" s="201">
        <f>SUM(C8:C11)</f>
        <v>0</v>
      </c>
      <c r="D7" s="201">
        <f>SUM(D8:D11)</f>
        <v>0</v>
      </c>
      <c r="E7" s="201">
        <f>SUM(E8:E11)</f>
        <v>0</v>
      </c>
      <c r="F7" s="768"/>
    </row>
    <row r="8" spans="1:6" s="198" customFormat="1" ht="27">
      <c r="A8" s="202" t="s">
        <v>73</v>
      </c>
      <c r="B8" s="203" t="s">
        <v>350</v>
      </c>
      <c r="C8" s="204">
        <f>SUM('9.4.1'!C8,'9.4.2'!C8)</f>
        <v>0</v>
      </c>
      <c r="D8" s="204">
        <f>SUM('9.4.1'!D8,'9.4.2'!D8)</f>
        <v>0</v>
      </c>
      <c r="E8" s="204">
        <f>SUM('9.4.1'!E8,'9.4.2'!E8)</f>
        <v>0</v>
      </c>
      <c r="F8" s="768"/>
    </row>
    <row r="9" spans="1:6" s="198" customFormat="1" ht="27">
      <c r="A9" s="205" t="s">
        <v>74</v>
      </c>
      <c r="B9" s="206" t="s">
        <v>351</v>
      </c>
      <c r="C9" s="204">
        <f>SUM('9.4.1'!C9,'9.4.2'!C9)</f>
        <v>0</v>
      </c>
      <c r="D9" s="204">
        <f>SUM('9.4.1'!D9,'9.4.2'!D9)</f>
        <v>0</v>
      </c>
      <c r="E9" s="204">
        <f>SUM('9.4.1'!E9,'9.4.2'!E9)</f>
        <v>0</v>
      </c>
      <c r="F9" s="768"/>
    </row>
    <row r="10" spans="1:6" s="198" customFormat="1" ht="27">
      <c r="A10" s="205" t="s">
        <v>75</v>
      </c>
      <c r="B10" s="206" t="s">
        <v>352</v>
      </c>
      <c r="C10" s="204">
        <f>SUM('9.4.1'!C10,'9.4.2'!C10)</f>
        <v>0</v>
      </c>
      <c r="D10" s="204">
        <f>SUM('9.4.1'!D10,'9.4.2'!D10)</f>
        <v>0</v>
      </c>
      <c r="E10" s="204">
        <f>SUM('9.4.1'!E10,'9.4.2'!E10)</f>
        <v>0</v>
      </c>
      <c r="F10" s="768"/>
    </row>
    <row r="11" spans="1:6" s="198" customFormat="1" ht="18.75">
      <c r="A11" s="205" t="s">
        <v>346</v>
      </c>
      <c r="B11" s="206" t="s">
        <v>353</v>
      </c>
      <c r="C11" s="204">
        <f>SUM('9.4.1'!C11,'9.4.2'!C11)</f>
        <v>0</v>
      </c>
      <c r="D11" s="204">
        <f>SUM('9.4.1'!D11,'9.4.2'!D11)</f>
        <v>0</v>
      </c>
      <c r="E11" s="204">
        <f>SUM('9.4.1'!E11,'9.4.2'!E11)</f>
        <v>0</v>
      </c>
      <c r="F11" s="768"/>
    </row>
    <row r="12" spans="1:6" s="198" customFormat="1" ht="25.5">
      <c r="A12" s="205" t="s">
        <v>84</v>
      </c>
      <c r="B12" s="151" t="s">
        <v>355</v>
      </c>
      <c r="C12" s="207"/>
      <c r="D12" s="207"/>
      <c r="E12" s="764"/>
      <c r="F12" s="768"/>
    </row>
    <row r="13" spans="1:6" s="198" customFormat="1" ht="19.5" thickBot="1">
      <c r="A13" s="208" t="s">
        <v>347</v>
      </c>
      <c r="B13" s="206" t="s">
        <v>354</v>
      </c>
      <c r="C13" s="209"/>
      <c r="D13" s="209"/>
      <c r="E13" s="765"/>
      <c r="F13" s="768"/>
    </row>
    <row r="14" spans="1:6" s="198" customFormat="1" ht="19.5" thickBot="1">
      <c r="A14" s="210" t="s">
        <v>11</v>
      </c>
      <c r="B14" s="211" t="s">
        <v>391</v>
      </c>
      <c r="C14" s="201">
        <f>+C15+C16+C17+C18+C19</f>
        <v>0</v>
      </c>
      <c r="D14" s="201">
        <f>+D15+D16+D17+D18+D19</f>
        <v>0</v>
      </c>
      <c r="E14" s="201">
        <f>+E15+E16+E17+E18+E19</f>
        <v>0</v>
      </c>
      <c r="F14" s="768"/>
    </row>
    <row r="15" spans="1:6" s="198" customFormat="1" ht="18" customHeight="1">
      <c r="A15" s="202" t="s">
        <v>79</v>
      </c>
      <c r="B15" s="203" t="s">
        <v>186</v>
      </c>
      <c r="C15" s="204">
        <f>SUM('9.4.1'!C15,'9.4.2'!C15)</f>
        <v>0</v>
      </c>
      <c r="D15" s="204">
        <f>SUM('9.4.1'!D15,'9.4.2'!D15)</f>
        <v>0</v>
      </c>
      <c r="E15" s="204">
        <f>SUM('9.4.1'!E15,'9.4.2'!E15)</f>
        <v>0</v>
      </c>
      <c r="F15" s="768"/>
    </row>
    <row r="16" spans="1:6" s="198" customFormat="1" ht="27">
      <c r="A16" s="205" t="s">
        <v>80</v>
      </c>
      <c r="B16" s="206" t="s">
        <v>187</v>
      </c>
      <c r="C16" s="204">
        <f>SUM('9.4.1'!C16,'9.4.2'!C16)</f>
        <v>0</v>
      </c>
      <c r="D16" s="204">
        <f>SUM('9.4.1'!D16,'9.4.2'!D16)</f>
        <v>0</v>
      </c>
      <c r="E16" s="204">
        <f>SUM('9.4.1'!E16,'9.4.2'!E16)</f>
        <v>0</v>
      </c>
      <c r="F16" s="768"/>
    </row>
    <row r="17" spans="1:6" s="198" customFormat="1" ht="27">
      <c r="A17" s="205" t="s">
        <v>81</v>
      </c>
      <c r="B17" s="206" t="s">
        <v>334</v>
      </c>
      <c r="C17" s="204">
        <f>SUM('9.4.1'!C17,'9.4.2'!C17)</f>
        <v>0</v>
      </c>
      <c r="D17" s="204">
        <f>SUM('9.4.1'!D17,'9.4.2'!D17)</f>
        <v>0</v>
      </c>
      <c r="E17" s="204">
        <f>SUM('9.4.1'!E17,'9.4.2'!E17)</f>
        <v>0</v>
      </c>
      <c r="F17" s="768"/>
    </row>
    <row r="18" spans="1:6" s="198" customFormat="1" ht="27">
      <c r="A18" s="205" t="s">
        <v>82</v>
      </c>
      <c r="B18" s="206" t="s">
        <v>335</v>
      </c>
      <c r="C18" s="204">
        <f>SUM('9.4.1'!C18,'9.4.2'!C18)</f>
        <v>0</v>
      </c>
      <c r="D18" s="204">
        <f>SUM('9.4.1'!D18,'9.4.2'!D18)</f>
        <v>0</v>
      </c>
      <c r="E18" s="204">
        <f>SUM('9.4.1'!E18,'9.4.2'!E18)</f>
        <v>0</v>
      </c>
      <c r="F18" s="768"/>
    </row>
    <row r="19" spans="1:6" s="198" customFormat="1" ht="25.5">
      <c r="A19" s="205" t="s">
        <v>83</v>
      </c>
      <c r="B19" s="100" t="s">
        <v>356</v>
      </c>
      <c r="C19" s="204">
        <f>SUM('9.4.1'!C19,'9.4.2'!C19)</f>
        <v>0</v>
      </c>
      <c r="D19" s="204">
        <f>SUM('9.4.1'!D19,'9.4.2'!D19)</f>
        <v>0</v>
      </c>
      <c r="E19" s="204">
        <f>SUM('9.4.1'!E19,'9.4.2'!E19)</f>
        <v>0</v>
      </c>
      <c r="F19" s="768"/>
    </row>
    <row r="20" spans="1:6" s="198" customFormat="1" ht="19.5" thickBot="1">
      <c r="A20" s="208" t="s">
        <v>89</v>
      </c>
      <c r="B20" s="212" t="s">
        <v>188</v>
      </c>
      <c r="C20" s="204">
        <f>SUM('9.4.1'!C20,'9.4.2'!C20)</f>
        <v>0</v>
      </c>
      <c r="D20" s="204">
        <f>SUM('9.4.1'!D20,'9.4.2'!D20)</f>
        <v>0</v>
      </c>
      <c r="E20" s="204">
        <f>SUM('9.4.1'!E20,'9.4.2'!E20)</f>
        <v>0</v>
      </c>
      <c r="F20" s="768"/>
    </row>
    <row r="21" spans="1:6" s="198" customFormat="1" ht="18" customHeight="1" thickBot="1">
      <c r="A21" s="210" t="s">
        <v>12</v>
      </c>
      <c r="B21" s="213" t="s">
        <v>392</v>
      </c>
      <c r="C21" s="201">
        <f>+C22+C23+C24+C25+C26</f>
        <v>0</v>
      </c>
      <c r="D21" s="201">
        <f>+D22+D23+D24+D25+D26</f>
        <v>0</v>
      </c>
      <c r="E21" s="201">
        <f>+E22+E23+E24+E25+E26</f>
        <v>0</v>
      </c>
      <c r="F21" s="768"/>
    </row>
    <row r="22" spans="1:6" s="198" customFormat="1" ht="18.75">
      <c r="A22" s="202" t="s">
        <v>62</v>
      </c>
      <c r="B22" s="203" t="s">
        <v>348</v>
      </c>
      <c r="C22" s="204">
        <f>SUM('9.4.1'!C22,'9.4.2'!C22)</f>
        <v>0</v>
      </c>
      <c r="D22" s="204">
        <f>SUM('9.4.1'!D22,'9.4.2'!D22)</f>
        <v>0</v>
      </c>
      <c r="E22" s="204">
        <f>SUM('9.4.1'!E22,'9.4.2'!E22)</f>
        <v>0</v>
      </c>
      <c r="F22" s="768"/>
    </row>
    <row r="23" spans="1:6" s="198" customFormat="1" ht="27">
      <c r="A23" s="205" t="s">
        <v>63</v>
      </c>
      <c r="B23" s="206" t="s">
        <v>189</v>
      </c>
      <c r="C23" s="204">
        <f>SUM('9.4.1'!C23,'9.4.2'!C23)</f>
        <v>0</v>
      </c>
      <c r="D23" s="204">
        <f>SUM('9.4.1'!D23,'9.4.2'!D23)</f>
        <v>0</v>
      </c>
      <c r="E23" s="204">
        <f>SUM('9.4.1'!E23,'9.4.2'!E23)</f>
        <v>0</v>
      </c>
      <c r="F23" s="768"/>
    </row>
    <row r="24" spans="1:6" s="198" customFormat="1" ht="27">
      <c r="A24" s="205" t="s">
        <v>64</v>
      </c>
      <c r="B24" s="206" t="s">
        <v>336</v>
      </c>
      <c r="C24" s="204">
        <f>SUM('9.4.1'!C24,'9.4.2'!C24)</f>
        <v>0</v>
      </c>
      <c r="D24" s="204">
        <f>SUM('9.4.1'!D24,'9.4.2'!D24)</f>
        <v>0</v>
      </c>
      <c r="E24" s="204">
        <f>SUM('9.4.1'!E24,'9.4.2'!E24)</f>
        <v>0</v>
      </c>
      <c r="F24" s="768"/>
    </row>
    <row r="25" spans="1:6" s="198" customFormat="1" ht="27">
      <c r="A25" s="205" t="s">
        <v>65</v>
      </c>
      <c r="B25" s="206" t="s">
        <v>337</v>
      </c>
      <c r="C25" s="204">
        <f>SUM('9.4.1'!C25,'9.4.2'!C25)</f>
        <v>0</v>
      </c>
      <c r="D25" s="204">
        <f>SUM('9.4.1'!D25,'9.4.2'!D25)</f>
        <v>0</v>
      </c>
      <c r="E25" s="204">
        <f>SUM('9.4.1'!E25,'9.4.2'!E25)</f>
        <v>0</v>
      </c>
      <c r="F25" s="768"/>
    </row>
    <row r="26" spans="1:6" s="198" customFormat="1" ht="18.75">
      <c r="A26" s="205" t="s">
        <v>126</v>
      </c>
      <c r="B26" s="206" t="s">
        <v>190</v>
      </c>
      <c r="C26" s="204">
        <f>SUM('9.4.1'!C26,'9.4.2'!C26)</f>
        <v>0</v>
      </c>
      <c r="D26" s="204">
        <f>SUM('9.4.1'!D26,'9.4.2'!D26)</f>
        <v>0</v>
      </c>
      <c r="E26" s="204">
        <f>SUM('9.4.1'!E26,'9.4.2'!E26)</f>
        <v>0</v>
      </c>
      <c r="F26" s="768"/>
    </row>
    <row r="27" spans="1:6" s="198" customFormat="1" ht="18" customHeight="1" thickBot="1">
      <c r="A27" s="208" t="s">
        <v>127</v>
      </c>
      <c r="B27" s="212" t="s">
        <v>191</v>
      </c>
      <c r="C27" s="204">
        <f>SUM('9.4.1'!C27,'9.4.2'!C27)</f>
        <v>0</v>
      </c>
      <c r="D27" s="204">
        <f>SUM('9.4.1'!D27,'9.4.2'!D27)</f>
        <v>0</v>
      </c>
      <c r="E27" s="204">
        <f>SUM('9.4.1'!E27,'9.4.2'!E27)</f>
        <v>0</v>
      </c>
      <c r="F27" s="768"/>
    </row>
    <row r="28" spans="1:6" s="198" customFormat="1" ht="18" customHeight="1" thickBot="1">
      <c r="A28" s="210" t="s">
        <v>128</v>
      </c>
      <c r="B28" s="213" t="s">
        <v>192</v>
      </c>
      <c r="C28" s="201">
        <f>+C29+C32+C33+C34</f>
        <v>0</v>
      </c>
      <c r="D28" s="201">
        <f>+D29+D32+D33+D34</f>
        <v>0</v>
      </c>
      <c r="E28" s="201">
        <f>+E29+E32+E33+E34</f>
        <v>0</v>
      </c>
      <c r="F28" s="768"/>
    </row>
    <row r="29" spans="1:6" s="198" customFormat="1" ht="18" customHeight="1">
      <c r="A29" s="202" t="s">
        <v>193</v>
      </c>
      <c r="B29" s="203" t="s">
        <v>199</v>
      </c>
      <c r="C29" s="204">
        <f>SUM(C30:C31)</f>
        <v>0</v>
      </c>
      <c r="D29" s="204">
        <f>SUM(D30:D31)</f>
        <v>0</v>
      </c>
      <c r="E29" s="204">
        <f>SUM(E30:E31)</f>
        <v>0</v>
      </c>
      <c r="F29" s="768"/>
    </row>
    <row r="30" spans="1:6" s="198" customFormat="1" ht="18" customHeight="1">
      <c r="A30" s="205" t="s">
        <v>194</v>
      </c>
      <c r="B30" s="206" t="s">
        <v>358</v>
      </c>
      <c r="C30" s="204">
        <f>SUM('9.4.1'!C30,'9.4.2'!C30)</f>
        <v>0</v>
      </c>
      <c r="D30" s="204">
        <f>SUM('9.4.1'!D30,'9.4.2'!D30)</f>
        <v>0</v>
      </c>
      <c r="E30" s="204">
        <f>SUM('9.4.1'!E30,'9.4.2'!E30)</f>
        <v>0</v>
      </c>
      <c r="F30" s="768"/>
    </row>
    <row r="31" spans="1:6" s="198" customFormat="1" ht="18" customHeight="1">
      <c r="A31" s="205" t="s">
        <v>195</v>
      </c>
      <c r="B31" s="206" t="s">
        <v>359</v>
      </c>
      <c r="C31" s="204">
        <f>SUM('9.4.1'!C31,'9.4.2'!C31)</f>
        <v>0</v>
      </c>
      <c r="D31" s="204">
        <f>SUM('9.4.1'!D31,'9.4.2'!D31)</f>
        <v>0</v>
      </c>
      <c r="E31" s="204">
        <f>SUM('9.4.1'!E31,'9.4.2'!E31)</f>
        <v>0</v>
      </c>
      <c r="F31" s="768"/>
    </row>
    <row r="32" spans="1:6" s="198" customFormat="1" ht="18" customHeight="1">
      <c r="A32" s="205" t="s">
        <v>196</v>
      </c>
      <c r="B32" s="206" t="s">
        <v>360</v>
      </c>
      <c r="C32" s="204">
        <f>SUM('9.4.1'!C32,'9.4.2'!C32)</f>
        <v>0</v>
      </c>
      <c r="D32" s="204">
        <f>SUM('9.4.1'!D32,'9.4.2'!D32)</f>
        <v>0</v>
      </c>
      <c r="E32" s="204">
        <f>SUM('9.4.1'!E32,'9.4.2'!E32)</f>
        <v>0</v>
      </c>
      <c r="F32" s="768"/>
    </row>
    <row r="33" spans="1:6" s="198" customFormat="1" ht="18.75">
      <c r="A33" s="205" t="s">
        <v>197</v>
      </c>
      <c r="B33" s="206" t="s">
        <v>200</v>
      </c>
      <c r="C33" s="204">
        <f>SUM('9.4.1'!C33,'9.4.2'!C33)</f>
        <v>0</v>
      </c>
      <c r="D33" s="204">
        <f>SUM('9.4.1'!D33,'9.4.2'!D33)</f>
        <v>0</v>
      </c>
      <c r="E33" s="204">
        <f>SUM('9.4.1'!E33,'9.4.2'!E33)</f>
        <v>0</v>
      </c>
      <c r="F33" s="768"/>
    </row>
    <row r="34" spans="1:6" s="198" customFormat="1" ht="18" customHeight="1" thickBot="1">
      <c r="A34" s="208" t="s">
        <v>198</v>
      </c>
      <c r="B34" s="212" t="s">
        <v>201</v>
      </c>
      <c r="C34" s="204">
        <f>SUM('9.4.1'!C34,'9.4.2'!C34)</f>
        <v>0</v>
      </c>
      <c r="D34" s="204">
        <f>SUM('9.4.1'!D34,'9.4.2'!D34)</f>
        <v>0</v>
      </c>
      <c r="E34" s="204">
        <f>SUM('9.4.1'!E34,'9.4.2'!E34)</f>
        <v>0</v>
      </c>
      <c r="F34" s="768"/>
    </row>
    <row r="35" spans="1:6" s="198" customFormat="1" ht="18" customHeight="1" thickBot="1">
      <c r="A35" s="210" t="s">
        <v>14</v>
      </c>
      <c r="B35" s="213" t="s">
        <v>202</v>
      </c>
      <c r="C35" s="201">
        <f>SUM(C36:C45)</f>
        <v>3072352</v>
      </c>
      <c r="D35" s="201">
        <f>SUM(D36:D45)</f>
        <v>3125474</v>
      </c>
      <c r="E35" s="201">
        <f>SUM(E36:E45)</f>
        <v>3007981</v>
      </c>
      <c r="F35" s="833">
        <f>E35/C35</f>
        <v>0.979048299153222</v>
      </c>
    </row>
    <row r="36" spans="1:6" s="198" customFormat="1" ht="18" customHeight="1">
      <c r="A36" s="202" t="s">
        <v>66</v>
      </c>
      <c r="B36" s="203" t="s">
        <v>205</v>
      </c>
      <c r="C36" s="204">
        <f>SUM('9.4.1'!C36,'9.4.2'!C36)</f>
        <v>0</v>
      </c>
      <c r="D36" s="204">
        <f>SUM('9.4.1'!D36,'9.4.2'!D36)</f>
        <v>0</v>
      </c>
      <c r="E36" s="204">
        <f>SUM('9.4.1'!E36,'9.4.2'!E36)</f>
        <v>0</v>
      </c>
      <c r="F36" s="768"/>
    </row>
    <row r="37" spans="1:6" s="198" customFormat="1" ht="18" customHeight="1">
      <c r="A37" s="205" t="s">
        <v>67</v>
      </c>
      <c r="B37" s="206" t="s">
        <v>361</v>
      </c>
      <c r="C37" s="204">
        <f>SUM('9.4.1'!C37,'9.4.2'!C37)</f>
        <v>2569160</v>
      </c>
      <c r="D37" s="204">
        <f>SUM('9.4.1'!D37,'9.4.2'!D37)</f>
        <v>2698160</v>
      </c>
      <c r="E37" s="204">
        <f>SUM('9.4.1'!E37,'9.4.2'!E37)</f>
        <v>2594707</v>
      </c>
      <c r="F37" s="833">
        <f>E37/C37</f>
        <v>1.0099437170125645</v>
      </c>
    </row>
    <row r="38" spans="1:6" s="198" customFormat="1" ht="18" customHeight="1">
      <c r="A38" s="205" t="s">
        <v>68</v>
      </c>
      <c r="B38" s="206" t="s">
        <v>362</v>
      </c>
      <c r="C38" s="204">
        <f>SUM('9.4.1'!C38,'9.4.2'!C38)</f>
        <v>0</v>
      </c>
      <c r="D38" s="204">
        <f>SUM('9.4.1'!D38,'9.4.2'!D38)</f>
        <v>0</v>
      </c>
      <c r="E38" s="204">
        <f>SUM('9.4.1'!E38,'9.4.2'!E38)</f>
        <v>0</v>
      </c>
      <c r="F38" s="768"/>
    </row>
    <row r="39" spans="1:6" s="198" customFormat="1" ht="18" customHeight="1">
      <c r="A39" s="205" t="s">
        <v>130</v>
      </c>
      <c r="B39" s="206" t="s">
        <v>363</v>
      </c>
      <c r="C39" s="204">
        <f>SUM('9.4.1'!C39,'9.4.2'!C39)</f>
        <v>0</v>
      </c>
      <c r="D39" s="204">
        <f>SUM('9.4.1'!D39,'9.4.2'!D39)</f>
        <v>0</v>
      </c>
      <c r="E39" s="204">
        <f>SUM('9.4.1'!E39,'9.4.2'!E39)</f>
        <v>0</v>
      </c>
      <c r="F39" s="768"/>
    </row>
    <row r="40" spans="1:6" s="198" customFormat="1" ht="18" customHeight="1">
      <c r="A40" s="205" t="s">
        <v>131</v>
      </c>
      <c r="B40" s="206" t="s">
        <v>364</v>
      </c>
      <c r="C40" s="204">
        <f>SUM('9.4.1'!C40,'9.4.2'!C40)</f>
        <v>0</v>
      </c>
      <c r="D40" s="204">
        <f>SUM('9.4.1'!D40,'9.4.2'!D40)</f>
        <v>0</v>
      </c>
      <c r="E40" s="204">
        <f>SUM('9.4.1'!E40,'9.4.2'!E40)</f>
        <v>0</v>
      </c>
      <c r="F40" s="768"/>
    </row>
    <row r="41" spans="1:6" s="198" customFormat="1" ht="18" customHeight="1">
      <c r="A41" s="205" t="s">
        <v>132</v>
      </c>
      <c r="B41" s="206" t="s">
        <v>365</v>
      </c>
      <c r="C41" s="204">
        <f>SUM('9.4.1'!C41,'9.4.2'!C41)</f>
        <v>503192</v>
      </c>
      <c r="D41" s="204">
        <f>SUM('9.4.1'!D41,'9.4.2'!D41)</f>
        <v>427213</v>
      </c>
      <c r="E41" s="204">
        <f>SUM('9.4.1'!E41,'9.4.2'!E41)</f>
        <v>413173</v>
      </c>
      <c r="F41" s="833">
        <f>E41/C41</f>
        <v>0.8211040716068618</v>
      </c>
    </row>
    <row r="42" spans="1:6" s="198" customFormat="1" ht="18" customHeight="1">
      <c r="A42" s="205" t="s">
        <v>133</v>
      </c>
      <c r="B42" s="206" t="s">
        <v>206</v>
      </c>
      <c r="C42" s="204">
        <f>SUM('9.4.1'!C42,'9.4.2'!C42)</f>
        <v>0</v>
      </c>
      <c r="D42" s="204">
        <f>SUM('9.4.1'!D42,'9.4.2'!D42)</f>
        <v>0</v>
      </c>
      <c r="E42" s="204">
        <f>SUM('9.4.1'!E42,'9.4.2'!E42)</f>
        <v>0</v>
      </c>
      <c r="F42" s="768"/>
    </row>
    <row r="43" spans="1:6" s="198" customFormat="1" ht="18" customHeight="1">
      <c r="A43" s="205" t="s">
        <v>134</v>
      </c>
      <c r="B43" s="206" t="s">
        <v>207</v>
      </c>
      <c r="C43" s="204">
        <f>SUM('9.4.1'!C43,'9.4.2'!C43)</f>
        <v>0</v>
      </c>
      <c r="D43" s="204">
        <f>SUM('9.4.1'!D43,'9.4.2'!D43)</f>
        <v>0</v>
      </c>
      <c r="E43" s="204">
        <f>SUM('9.4.1'!E43,'9.4.2'!E43)</f>
        <v>0</v>
      </c>
      <c r="F43" s="768"/>
    </row>
    <row r="44" spans="1:6" s="198" customFormat="1" ht="18" customHeight="1">
      <c r="A44" s="205" t="s">
        <v>203</v>
      </c>
      <c r="B44" s="206" t="s">
        <v>208</v>
      </c>
      <c r="C44" s="204">
        <f>SUM('9.4.1'!C44,'9.4.2'!C44)</f>
        <v>0</v>
      </c>
      <c r="D44" s="204">
        <f>SUM('9.4.1'!D44,'9.4.2'!D44)</f>
        <v>0</v>
      </c>
      <c r="E44" s="204">
        <f>SUM('9.4.1'!E44,'9.4.2'!E44)</f>
        <v>0</v>
      </c>
      <c r="F44" s="768"/>
    </row>
    <row r="45" spans="1:6" s="198" customFormat="1" ht="18" customHeight="1" thickBot="1">
      <c r="A45" s="208" t="s">
        <v>204</v>
      </c>
      <c r="B45" s="212" t="s">
        <v>366</v>
      </c>
      <c r="C45" s="204">
        <f>SUM('9.4.1'!C45,'9.4.2'!C45)</f>
        <v>0</v>
      </c>
      <c r="D45" s="204">
        <f>SUM('9.4.1'!D45,'9.4.2'!D45)</f>
        <v>101</v>
      </c>
      <c r="E45" s="204">
        <f>SUM('9.4.1'!E45,'9.4.2'!E45)</f>
        <v>101</v>
      </c>
      <c r="F45" s="768"/>
    </row>
    <row r="46" spans="1:6" s="198" customFormat="1" ht="18" customHeight="1" thickBot="1">
      <c r="A46" s="210" t="s">
        <v>15</v>
      </c>
      <c r="B46" s="213" t="s">
        <v>209</v>
      </c>
      <c r="C46" s="201">
        <f>SUM(C47:C51)</f>
        <v>0</v>
      </c>
      <c r="D46" s="201">
        <f>SUM(D47:D51)</f>
        <v>0</v>
      </c>
      <c r="E46" s="201">
        <f>SUM(E47:E51)</f>
        <v>0</v>
      </c>
      <c r="F46" s="768"/>
    </row>
    <row r="47" spans="1:6" s="198" customFormat="1" ht="18" customHeight="1">
      <c r="A47" s="202" t="s">
        <v>69</v>
      </c>
      <c r="B47" s="203" t="s">
        <v>213</v>
      </c>
      <c r="C47" s="204">
        <f>SUM('9.4.1'!C47,'9.4.2'!C47)</f>
        <v>0</v>
      </c>
      <c r="D47" s="204">
        <f>SUM('9.4.1'!D47,'9.4.2'!D47)</f>
        <v>0</v>
      </c>
      <c r="E47" s="204">
        <f>SUM('9.4.1'!E47,'9.4.2'!E47)</f>
        <v>0</v>
      </c>
      <c r="F47" s="768"/>
    </row>
    <row r="48" spans="1:6" s="198" customFormat="1" ht="18" customHeight="1">
      <c r="A48" s="205" t="s">
        <v>70</v>
      </c>
      <c r="B48" s="206" t="s">
        <v>214</v>
      </c>
      <c r="C48" s="204">
        <f>SUM('9.4.1'!C48,'9.4.2'!C48)</f>
        <v>0</v>
      </c>
      <c r="D48" s="204">
        <f>SUM('9.4.1'!D48,'9.4.2'!D48)</f>
        <v>0</v>
      </c>
      <c r="E48" s="204">
        <f>SUM('9.4.1'!E48,'9.4.2'!E48)</f>
        <v>0</v>
      </c>
      <c r="F48" s="768"/>
    </row>
    <row r="49" spans="1:6" s="198" customFormat="1" ht="18" customHeight="1">
      <c r="A49" s="205" t="s">
        <v>210</v>
      </c>
      <c r="B49" s="206" t="s">
        <v>215</v>
      </c>
      <c r="C49" s="204">
        <f>SUM('9.4.1'!C49,'9.4.2'!C49)</f>
        <v>0</v>
      </c>
      <c r="D49" s="204">
        <f>SUM('9.4.1'!D49,'9.4.2'!D49)</f>
        <v>0</v>
      </c>
      <c r="E49" s="204">
        <f>SUM('9.4.1'!E49,'9.4.2'!E49)</f>
        <v>0</v>
      </c>
      <c r="F49" s="768"/>
    </row>
    <row r="50" spans="1:6" s="198" customFormat="1" ht="18" customHeight="1">
      <c r="A50" s="205" t="s">
        <v>211</v>
      </c>
      <c r="B50" s="206" t="s">
        <v>216</v>
      </c>
      <c r="C50" s="204">
        <f>SUM('9.4.1'!C50,'9.4.2'!C50)</f>
        <v>0</v>
      </c>
      <c r="D50" s="204">
        <f>SUM('9.4.1'!D50,'9.4.2'!D50)</f>
        <v>0</v>
      </c>
      <c r="E50" s="204">
        <f>SUM('9.4.1'!E50,'9.4.2'!E50)</f>
        <v>0</v>
      </c>
      <c r="F50" s="768"/>
    </row>
    <row r="51" spans="1:6" s="198" customFormat="1" ht="18" customHeight="1" thickBot="1">
      <c r="A51" s="208" t="s">
        <v>212</v>
      </c>
      <c r="B51" s="212" t="s">
        <v>217</v>
      </c>
      <c r="C51" s="204">
        <f>SUM('9.4.1'!C51,'9.4.2'!C51)</f>
        <v>0</v>
      </c>
      <c r="D51" s="204">
        <f>SUM('9.4.1'!D51,'9.4.2'!D51)</f>
        <v>0</v>
      </c>
      <c r="E51" s="204">
        <f>SUM('9.4.1'!E51,'9.4.2'!E51)</f>
        <v>0</v>
      </c>
      <c r="F51" s="768"/>
    </row>
    <row r="52" spans="1:6" s="198" customFormat="1" ht="26.25" thickBot="1">
      <c r="A52" s="210" t="s">
        <v>135</v>
      </c>
      <c r="B52" s="213" t="s">
        <v>357</v>
      </c>
      <c r="C52" s="201">
        <f>SUM(C53:C55)</f>
        <v>0</v>
      </c>
      <c r="D52" s="201">
        <f>SUM(D53:D55)</f>
        <v>44450</v>
      </c>
      <c r="E52" s="201">
        <f>SUM(E53:E55)</f>
        <v>44450</v>
      </c>
      <c r="F52" s="768"/>
    </row>
    <row r="53" spans="1:6" s="198" customFormat="1" ht="27">
      <c r="A53" s="202" t="s">
        <v>71</v>
      </c>
      <c r="B53" s="203" t="s">
        <v>340</v>
      </c>
      <c r="C53" s="204">
        <f>SUM('9.4.1'!C53,'9.4.2'!C53)</f>
        <v>0</v>
      </c>
      <c r="D53" s="204">
        <f>SUM('9.4.1'!D53,'9.4.2'!D53)</f>
        <v>0</v>
      </c>
      <c r="E53" s="204">
        <f>SUM('9.4.1'!E53,'9.4.2'!E53)</f>
        <v>0</v>
      </c>
      <c r="F53" s="768"/>
    </row>
    <row r="54" spans="1:6" s="198" customFormat="1" ht="27">
      <c r="A54" s="205" t="s">
        <v>72</v>
      </c>
      <c r="B54" s="206" t="s">
        <v>341</v>
      </c>
      <c r="C54" s="204">
        <f>SUM('9.4.1'!C54,'9.4.2'!C54)</f>
        <v>0</v>
      </c>
      <c r="D54" s="204">
        <f>SUM('9.4.1'!D54,'9.4.2'!D54)</f>
        <v>0</v>
      </c>
      <c r="E54" s="204">
        <f>SUM('9.4.1'!E54,'9.4.2'!E54)</f>
        <v>0</v>
      </c>
      <c r="F54" s="768"/>
    </row>
    <row r="55" spans="1:6" s="198" customFormat="1" ht="18.75">
      <c r="A55" s="205" t="s">
        <v>220</v>
      </c>
      <c r="B55" s="206" t="s">
        <v>218</v>
      </c>
      <c r="C55" s="204">
        <f>SUM('9.4.1'!C55,'9.4.2'!C55)</f>
        <v>0</v>
      </c>
      <c r="D55" s="204">
        <f>SUM('9.4.1'!D55,'9.4.2'!D55)</f>
        <v>44450</v>
      </c>
      <c r="E55" s="204">
        <f>SUM('9.4.1'!E55,'9.4.2'!E55)</f>
        <v>44450</v>
      </c>
      <c r="F55" s="768"/>
    </row>
    <row r="56" spans="1:6" s="198" customFormat="1" ht="19.5" thickBot="1">
      <c r="A56" s="208" t="s">
        <v>221</v>
      </c>
      <c r="B56" s="212" t="s">
        <v>219</v>
      </c>
      <c r="C56" s="204">
        <f>SUM('9.4.1'!C56,'9.4.2'!C56)</f>
        <v>0</v>
      </c>
      <c r="D56" s="204">
        <f>SUM('9.4.1'!D56,'9.4.2'!D56)</f>
        <v>0</v>
      </c>
      <c r="E56" s="204">
        <f>SUM('9.4.1'!E56,'9.4.2'!E56)</f>
        <v>0</v>
      </c>
      <c r="F56" s="768"/>
    </row>
    <row r="57" spans="1:6" s="198" customFormat="1" ht="18" customHeight="1" thickBot="1">
      <c r="A57" s="210" t="s">
        <v>17</v>
      </c>
      <c r="B57" s="211" t="s">
        <v>222</v>
      </c>
      <c r="C57" s="340">
        <f>SUM(C58:C60)</f>
        <v>0</v>
      </c>
      <c r="D57" s="340">
        <f>SUM(D58:D60)</f>
        <v>0</v>
      </c>
      <c r="E57" s="340">
        <f>SUM(E58:E60)</f>
        <v>0</v>
      </c>
      <c r="F57" s="768"/>
    </row>
    <row r="58" spans="1:6" s="198" customFormat="1" ht="27">
      <c r="A58" s="202" t="s">
        <v>136</v>
      </c>
      <c r="B58" s="203" t="s">
        <v>342</v>
      </c>
      <c r="C58" s="204">
        <f>SUM('9.4.1'!C58,'9.4.2'!C58)</f>
        <v>0</v>
      </c>
      <c r="D58" s="204">
        <f>SUM('9.4.1'!D58,'9.4.2'!D58)</f>
        <v>0</v>
      </c>
      <c r="E58" s="763"/>
      <c r="F58" s="768"/>
    </row>
    <row r="59" spans="1:6" s="198" customFormat="1" ht="27">
      <c r="A59" s="205" t="s">
        <v>137</v>
      </c>
      <c r="B59" s="206" t="s">
        <v>343</v>
      </c>
      <c r="C59" s="204">
        <f>SUM('9.4.1'!C59,'9.4.2'!C59)</f>
        <v>0</v>
      </c>
      <c r="D59" s="204">
        <f>SUM('9.4.1'!D59,'9.4.2'!D59)</f>
        <v>0</v>
      </c>
      <c r="E59" s="763"/>
      <c r="F59" s="768"/>
    </row>
    <row r="60" spans="1:6" s="198" customFormat="1" ht="18.75">
      <c r="A60" s="205" t="s">
        <v>165</v>
      </c>
      <c r="B60" s="206" t="s">
        <v>224</v>
      </c>
      <c r="C60" s="204">
        <f>SUM('9.4.1'!C60,'9.4.2'!C60)</f>
        <v>0</v>
      </c>
      <c r="D60" s="204">
        <f>SUM('9.4.1'!D60,'9.4.2'!D60)</f>
        <v>0</v>
      </c>
      <c r="E60" s="763"/>
      <c r="F60" s="768"/>
    </row>
    <row r="61" spans="1:6" s="198" customFormat="1" ht="19.5" thickBot="1">
      <c r="A61" s="208" t="s">
        <v>223</v>
      </c>
      <c r="B61" s="212" t="s">
        <v>225</v>
      </c>
      <c r="C61" s="204">
        <f>SUM('9.4.1'!C61,'9.4.2'!C61)</f>
        <v>0</v>
      </c>
      <c r="D61" s="204">
        <f>SUM('9.4.1'!D61,'9.4.2'!D61)</f>
        <v>0</v>
      </c>
      <c r="E61" s="763"/>
      <c r="F61" s="768"/>
    </row>
    <row r="62" spans="1:6" s="198" customFormat="1" ht="19.5" thickBot="1">
      <c r="A62" s="210" t="s">
        <v>18</v>
      </c>
      <c r="B62" s="213" t="s">
        <v>226</v>
      </c>
      <c r="C62" s="345">
        <f>SUM(C7,C14,C21,C28,C35,C46,C52,C57)</f>
        <v>3072352</v>
      </c>
      <c r="D62" s="345">
        <f>SUM(D7,D14,D21,D28,D35,D46,D52,D57)</f>
        <v>3169924</v>
      </c>
      <c r="E62" s="345">
        <f>SUM(E7,E14,E21,E28,E35,E46,E52,E57)</f>
        <v>3052431</v>
      </c>
      <c r="F62" s="833">
        <f>E62/C62</f>
        <v>0.9935160424326379</v>
      </c>
    </row>
    <row r="63" spans="1:6" s="198" customFormat="1" ht="18" customHeight="1" thickBot="1">
      <c r="A63" s="215" t="s">
        <v>328</v>
      </c>
      <c r="B63" s="211" t="s">
        <v>393</v>
      </c>
      <c r="C63" s="201">
        <f>SUM(C64:C66)</f>
        <v>0</v>
      </c>
      <c r="D63" s="201">
        <f>SUM(D64:D66)</f>
        <v>0</v>
      </c>
      <c r="E63" s="201">
        <f>SUM(E64:E66)</f>
        <v>0</v>
      </c>
      <c r="F63" s="768"/>
    </row>
    <row r="64" spans="1:6" s="198" customFormat="1" ht="18" customHeight="1">
      <c r="A64" s="202" t="s">
        <v>255</v>
      </c>
      <c r="B64" s="203" t="s">
        <v>227</v>
      </c>
      <c r="C64" s="204">
        <f>SUM('9.4.1'!C64,'9.4.2'!C64)</f>
        <v>0</v>
      </c>
      <c r="D64" s="204">
        <f>SUM('9.4.1'!D64,'9.4.2'!D64)</f>
        <v>0</v>
      </c>
      <c r="E64" s="204">
        <f>SUM('9.4.1'!E64,'9.4.2'!E64)</f>
        <v>0</v>
      </c>
      <c r="F64" s="768"/>
    </row>
    <row r="65" spans="1:6" s="198" customFormat="1" ht="27">
      <c r="A65" s="205" t="s">
        <v>264</v>
      </c>
      <c r="B65" s="206" t="s">
        <v>228</v>
      </c>
      <c r="C65" s="204">
        <f>SUM('9.4.1'!C65,'9.4.2'!C65)</f>
        <v>0</v>
      </c>
      <c r="D65" s="204">
        <f>SUM('9.4.1'!D65,'9.4.2'!D65)</f>
        <v>0</v>
      </c>
      <c r="E65" s="204">
        <f>SUM('9.4.1'!E65,'9.4.2'!E65)</f>
        <v>0</v>
      </c>
      <c r="F65" s="768"/>
    </row>
    <row r="66" spans="1:6" s="198" customFormat="1" ht="19.5" thickBot="1">
      <c r="A66" s="208" t="s">
        <v>265</v>
      </c>
      <c r="B66" s="216" t="s">
        <v>229</v>
      </c>
      <c r="C66" s="204">
        <f>SUM('9.4.1'!C66,'9.4.2'!C66)</f>
        <v>0</v>
      </c>
      <c r="D66" s="204">
        <f>SUM('9.4.1'!D66,'9.4.2'!D66)</f>
        <v>0</v>
      </c>
      <c r="E66" s="204">
        <f>SUM('9.4.1'!E66,'9.4.2'!E66)</f>
        <v>0</v>
      </c>
      <c r="F66" s="768"/>
    </row>
    <row r="67" spans="1:6" s="198" customFormat="1" ht="18" customHeight="1" thickBot="1">
      <c r="A67" s="215" t="s">
        <v>230</v>
      </c>
      <c r="B67" s="211" t="s">
        <v>231</v>
      </c>
      <c r="C67" s="201">
        <f>SUM(C68:C71)</f>
        <v>0</v>
      </c>
      <c r="D67" s="201">
        <f>SUM(D68:D71)</f>
        <v>0</v>
      </c>
      <c r="E67" s="201">
        <f>SUM(E68:E71)</f>
        <v>0</v>
      </c>
      <c r="F67" s="768"/>
    </row>
    <row r="68" spans="1:6" s="198" customFormat="1" ht="18.75">
      <c r="A68" s="202" t="s">
        <v>111</v>
      </c>
      <c r="B68" s="203" t="s">
        <v>232</v>
      </c>
      <c r="C68" s="204">
        <f>SUM('9.4.1'!C68,'9.4.2'!C68)</f>
        <v>0</v>
      </c>
      <c r="D68" s="204">
        <f>SUM('9.4.1'!D68,'9.4.2'!D68)</f>
        <v>0</v>
      </c>
      <c r="E68" s="204">
        <f>SUM('9.4.1'!E68,'9.4.2'!E68)</f>
        <v>0</v>
      </c>
      <c r="F68" s="768"/>
    </row>
    <row r="69" spans="1:6" s="198" customFormat="1" ht="18.75">
      <c r="A69" s="205" t="s">
        <v>112</v>
      </c>
      <c r="B69" s="206" t="s">
        <v>233</v>
      </c>
      <c r="C69" s="204">
        <f>SUM('9.4.1'!C69,'9.4.2'!C69)</f>
        <v>0</v>
      </c>
      <c r="D69" s="204">
        <f>SUM('9.4.1'!D69,'9.4.2'!D69)</f>
        <v>0</v>
      </c>
      <c r="E69" s="204">
        <f>SUM('9.4.1'!E69,'9.4.2'!E69)</f>
        <v>0</v>
      </c>
      <c r="F69" s="768"/>
    </row>
    <row r="70" spans="1:6" s="198" customFormat="1" ht="18.75">
      <c r="A70" s="205" t="s">
        <v>256</v>
      </c>
      <c r="B70" s="206" t="s">
        <v>234</v>
      </c>
      <c r="C70" s="204">
        <f>SUM('9.4.1'!C70,'9.4.2'!C70)</f>
        <v>0</v>
      </c>
      <c r="D70" s="204">
        <f>SUM('9.4.1'!D70,'9.4.2'!D70)</f>
        <v>0</v>
      </c>
      <c r="E70" s="204">
        <f>SUM('9.4.1'!E70,'9.4.2'!E70)</f>
        <v>0</v>
      </c>
      <c r="F70" s="768"/>
    </row>
    <row r="71" spans="1:6" s="198" customFormat="1" ht="19.5" thickBot="1">
      <c r="A71" s="208" t="s">
        <v>257</v>
      </c>
      <c r="B71" s="212" t="s">
        <v>235</v>
      </c>
      <c r="C71" s="204">
        <f>SUM('9.4.1'!C71,'9.4.2'!C71)</f>
        <v>0</v>
      </c>
      <c r="D71" s="204">
        <f>SUM('9.4.1'!D71,'9.4.2'!D71)</f>
        <v>0</v>
      </c>
      <c r="E71" s="204">
        <f>SUM('9.4.1'!E71,'9.4.2'!E71)</f>
        <v>0</v>
      </c>
      <c r="F71" s="768"/>
    </row>
    <row r="72" spans="1:6" s="198" customFormat="1" ht="18" customHeight="1" thickBot="1">
      <c r="A72" s="215" t="s">
        <v>236</v>
      </c>
      <c r="B72" s="211" t="s">
        <v>237</v>
      </c>
      <c r="C72" s="201">
        <f>SUM(C73:C74)</f>
        <v>439382</v>
      </c>
      <c r="D72" s="201">
        <f>SUM(D73:D74)</f>
        <v>439382</v>
      </c>
      <c r="E72" s="201">
        <f>SUM(E73:E74)</f>
        <v>439382</v>
      </c>
      <c r="F72" s="833">
        <f>E72/C72</f>
        <v>1</v>
      </c>
    </row>
    <row r="73" spans="1:6" s="198" customFormat="1" ht="18" customHeight="1">
      <c r="A73" s="202" t="s">
        <v>258</v>
      </c>
      <c r="B73" s="203" t="s">
        <v>238</v>
      </c>
      <c r="C73" s="204">
        <f>SUM('9.4.1'!C73,'9.4.2'!C73)</f>
        <v>439382</v>
      </c>
      <c r="D73" s="204">
        <f>SUM('9.4.1'!D73,'9.4.2'!D73)</f>
        <v>439382</v>
      </c>
      <c r="E73" s="204">
        <f>SUM('9.4.1'!E73,'9.4.2'!E73)</f>
        <v>439382</v>
      </c>
      <c r="F73" s="833">
        <f>E73/C73</f>
        <v>1</v>
      </c>
    </row>
    <row r="74" spans="1:6" s="198" customFormat="1" ht="18" customHeight="1" thickBot="1">
      <c r="A74" s="208" t="s">
        <v>259</v>
      </c>
      <c r="B74" s="203" t="s">
        <v>398</v>
      </c>
      <c r="C74" s="204">
        <f>SUM('9.4.1'!C74,'9.4.2'!C74)</f>
        <v>0</v>
      </c>
      <c r="D74" s="204">
        <f>SUM('9.4.1'!D74,'9.4.2'!D74)</f>
        <v>0</v>
      </c>
      <c r="E74" s="204">
        <f>SUM('9.4.1'!E74,'9.4.2'!E74)</f>
        <v>0</v>
      </c>
      <c r="F74" s="768"/>
    </row>
    <row r="75" spans="1:6" s="198" customFormat="1" ht="18" customHeight="1" thickBot="1">
      <c r="A75" s="215" t="s">
        <v>239</v>
      </c>
      <c r="B75" s="211" t="s">
        <v>240</v>
      </c>
      <c r="C75" s="201">
        <f>SUM(C76:C78)</f>
        <v>29440629</v>
      </c>
      <c r="D75" s="201">
        <f>SUM(D76:D78)</f>
        <v>24705519</v>
      </c>
      <c r="E75" s="201">
        <f>SUM(E76:E78)</f>
        <v>24705519</v>
      </c>
      <c r="F75" s="833">
        <f>E75/C75</f>
        <v>0.839164102098498</v>
      </c>
    </row>
    <row r="76" spans="1:6" s="198" customFormat="1" ht="18" customHeight="1">
      <c r="A76" s="202" t="s">
        <v>260</v>
      </c>
      <c r="B76" s="203" t="s">
        <v>372</v>
      </c>
      <c r="C76" s="204">
        <f>SUM('9.4.1'!C76,'9.4.2'!C76)</f>
        <v>0</v>
      </c>
      <c r="D76" s="204">
        <f>SUM('9.4.1'!D76,'9.4.2'!D76)</f>
        <v>0</v>
      </c>
      <c r="E76" s="204">
        <f>SUM('9.4.1'!E76,'9.4.2'!E76)</f>
        <v>0</v>
      </c>
      <c r="F76" s="768"/>
    </row>
    <row r="77" spans="1:6" s="198" customFormat="1" ht="18" customHeight="1">
      <c r="A77" s="205" t="s">
        <v>261</v>
      </c>
      <c r="B77" s="206" t="s">
        <v>241</v>
      </c>
      <c r="C77" s="204">
        <f>SUM('9.4.1'!C77,'9.4.2'!C77)</f>
        <v>0</v>
      </c>
      <c r="D77" s="204">
        <f>SUM('9.4.1'!D77,'9.4.2'!D77)</f>
        <v>0</v>
      </c>
      <c r="E77" s="204">
        <f>SUM('9.4.1'!E77,'9.4.2'!E77)</f>
        <v>0</v>
      </c>
      <c r="F77" s="768"/>
    </row>
    <row r="78" spans="1:6" s="198" customFormat="1" ht="18" customHeight="1" thickBot="1">
      <c r="A78" s="208" t="s">
        <v>262</v>
      </c>
      <c r="B78" s="212" t="s">
        <v>390</v>
      </c>
      <c r="C78" s="204">
        <f>SUM('9.4.1'!C78,'9.4.2'!C78)</f>
        <v>29440629</v>
      </c>
      <c r="D78" s="204">
        <f>SUM('9.4.1'!D78,'9.4.2'!D78)</f>
        <v>24705519</v>
      </c>
      <c r="E78" s="204">
        <f>SUM('9.4.1'!E78,'9.4.2'!E78)</f>
        <v>24705519</v>
      </c>
      <c r="F78" s="833">
        <f>E78/C78</f>
        <v>0.839164102098498</v>
      </c>
    </row>
    <row r="79" spans="1:6" s="198" customFormat="1" ht="18" customHeight="1" thickBot="1">
      <c r="A79" s="215" t="s">
        <v>243</v>
      </c>
      <c r="B79" s="211" t="s">
        <v>263</v>
      </c>
      <c r="C79" s="201">
        <f>SUM(C80:C83)</f>
        <v>0</v>
      </c>
      <c r="D79" s="201">
        <f>SUM(D80:D83)</f>
        <v>0</v>
      </c>
      <c r="E79" s="201">
        <f>SUM(E80:E83)</f>
        <v>0</v>
      </c>
      <c r="F79" s="768"/>
    </row>
    <row r="80" spans="1:6" s="198" customFormat="1" ht="18" customHeight="1">
      <c r="A80" s="217" t="s">
        <v>244</v>
      </c>
      <c r="B80" s="203" t="s">
        <v>245</v>
      </c>
      <c r="C80" s="204">
        <f>SUM('9.4.1'!C80,'9.4.2'!C80)</f>
        <v>0</v>
      </c>
      <c r="D80" s="204">
        <f>SUM('9.4.1'!D80,'9.4.2'!D80)</f>
        <v>0</v>
      </c>
      <c r="E80" s="204">
        <f>SUM('9.4.1'!E80,'9.4.2'!E80)</f>
        <v>0</v>
      </c>
      <c r="F80" s="768"/>
    </row>
    <row r="81" spans="1:6" s="198" customFormat="1" ht="30">
      <c r="A81" s="218" t="s">
        <v>246</v>
      </c>
      <c r="B81" s="206" t="s">
        <v>247</v>
      </c>
      <c r="C81" s="204">
        <f>SUM('9.4.1'!C81,'9.4.2'!C81)</f>
        <v>0</v>
      </c>
      <c r="D81" s="204">
        <f>SUM('9.4.1'!D81,'9.4.2'!D81)</f>
        <v>0</v>
      </c>
      <c r="E81" s="204">
        <f>SUM('9.4.1'!E81,'9.4.2'!E81)</f>
        <v>0</v>
      </c>
      <c r="F81" s="768"/>
    </row>
    <row r="82" spans="1:6" s="198" customFormat="1" ht="20.25" customHeight="1">
      <c r="A82" s="218" t="s">
        <v>248</v>
      </c>
      <c r="B82" s="206" t="s">
        <v>249</v>
      </c>
      <c r="C82" s="204">
        <f>SUM('9.4.1'!C82,'9.4.2'!C82)</f>
        <v>0</v>
      </c>
      <c r="D82" s="204">
        <f>SUM('9.4.1'!D82,'9.4.2'!D82)</f>
        <v>0</v>
      </c>
      <c r="E82" s="204">
        <f>SUM('9.4.1'!E82,'9.4.2'!E82)</f>
        <v>0</v>
      </c>
      <c r="F82" s="768"/>
    </row>
    <row r="83" spans="1:6" s="198" customFormat="1" ht="18" customHeight="1" thickBot="1">
      <c r="A83" s="219" t="s">
        <v>250</v>
      </c>
      <c r="B83" s="212" t="s">
        <v>251</v>
      </c>
      <c r="C83" s="204">
        <f>SUM('9.4.1'!C83,'9.4.2'!C83)</f>
        <v>0</v>
      </c>
      <c r="D83" s="204">
        <f>SUM('9.4.1'!D83,'9.4.2'!D83)</f>
        <v>0</v>
      </c>
      <c r="E83" s="204">
        <f>SUM('9.4.1'!E83,'9.4.2'!E83)</f>
        <v>0</v>
      </c>
      <c r="F83" s="768"/>
    </row>
    <row r="84" spans="1:6" s="198" customFormat="1" ht="18" customHeight="1" thickBot="1">
      <c r="A84" s="215" t="s">
        <v>252</v>
      </c>
      <c r="B84" s="211" t="s">
        <v>389</v>
      </c>
      <c r="C84" s="204">
        <f>SUM('9.4.1'!C84,'9.4.2'!C84)</f>
        <v>0</v>
      </c>
      <c r="D84" s="204">
        <f>SUM('9.4.1'!D84,'9.4.2'!D84)</f>
        <v>0</v>
      </c>
      <c r="E84" s="204">
        <f>SUM('9.4.1'!E84,'9.4.2'!E84)</f>
        <v>0</v>
      </c>
      <c r="F84" s="768"/>
    </row>
    <row r="85" spans="1:6" s="198" customFormat="1" ht="19.5" thickBot="1">
      <c r="A85" s="215" t="s">
        <v>253</v>
      </c>
      <c r="B85" s="220" t="s">
        <v>254</v>
      </c>
      <c r="C85" s="201">
        <f>+C63+C67+C72+C75+C79+C84</f>
        <v>29880011</v>
      </c>
      <c r="D85" s="201">
        <f>+D63+D67+D72+D75+D79+D84</f>
        <v>25144901</v>
      </c>
      <c r="E85" s="201">
        <f>+E63+E67+E72+E75+E79+E84</f>
        <v>25144901</v>
      </c>
      <c r="F85" s="833">
        <f>E85/C85</f>
        <v>0.84152917480519</v>
      </c>
    </row>
    <row r="86" spans="1:6" s="198" customFormat="1" ht="18" customHeight="1" thickBot="1">
      <c r="A86" s="221" t="s">
        <v>266</v>
      </c>
      <c r="B86" s="222" t="s">
        <v>332</v>
      </c>
      <c r="C86" s="201">
        <f>+C62+C85</f>
        <v>32952363</v>
      </c>
      <c r="D86" s="201">
        <f>+D62+D85</f>
        <v>28314825</v>
      </c>
      <c r="E86" s="201">
        <f>+E62+E85</f>
        <v>28197332</v>
      </c>
      <c r="F86" s="833">
        <f>E86/C86</f>
        <v>0.8556998476861887</v>
      </c>
    </row>
    <row r="87" spans="1:6" s="198" customFormat="1" ht="19.5" thickBot="1">
      <c r="A87" s="266"/>
      <c r="B87" s="224"/>
      <c r="C87" s="225"/>
      <c r="D87" s="225"/>
      <c r="E87" s="120"/>
      <c r="F87" s="22"/>
    </row>
    <row r="88" spans="1:6" s="189" customFormat="1" ht="18" customHeight="1" thickBot="1">
      <c r="A88" s="226" t="s">
        <v>43</v>
      </c>
      <c r="B88" s="227"/>
      <c r="C88" s="228"/>
      <c r="D88" s="228"/>
      <c r="E88" s="148"/>
      <c r="F88" s="17"/>
    </row>
    <row r="89" spans="1:6" s="189" customFormat="1" ht="18" customHeight="1" thickBot="1">
      <c r="A89" s="229" t="s">
        <v>10</v>
      </c>
      <c r="B89" s="230" t="s">
        <v>387</v>
      </c>
      <c r="C89" s="231">
        <f>SUM(C90:C94)</f>
        <v>32698363</v>
      </c>
      <c r="D89" s="231">
        <f>SUM(D90:D94)</f>
        <v>26821290</v>
      </c>
      <c r="E89" s="231">
        <f>SUM(E90:E94)</f>
        <v>26104797</v>
      </c>
      <c r="F89" s="833">
        <f>E89/C89</f>
        <v>0.7983518012813058</v>
      </c>
    </row>
    <row r="90" spans="1:6" s="189" customFormat="1" ht="18" customHeight="1">
      <c r="A90" s="232" t="s">
        <v>73</v>
      </c>
      <c r="B90" s="233" t="s">
        <v>38</v>
      </c>
      <c r="C90" s="204">
        <f>SUM('9.4.1'!C90,'9.4.2'!C90)</f>
        <v>18031400</v>
      </c>
      <c r="D90" s="204">
        <f>SUM('9.4.1'!D90,'9.4.2'!D90)</f>
        <v>14787798</v>
      </c>
      <c r="E90" s="204">
        <f>SUM('9.4.1'!E90,'9.4.2'!E90)</f>
        <v>14465564</v>
      </c>
      <c r="F90" s="833">
        <f>E90/C90</f>
        <v>0.8022429761416197</v>
      </c>
    </row>
    <row r="91" spans="1:6" s="198" customFormat="1" ht="18" customHeight="1">
      <c r="A91" s="205" t="s">
        <v>74</v>
      </c>
      <c r="B91" s="234" t="s">
        <v>138</v>
      </c>
      <c r="C91" s="204">
        <f>SUM('9.4.1'!C91,'9.4.2'!C91)</f>
        <v>3636963</v>
      </c>
      <c r="D91" s="204">
        <f>SUM('9.4.1'!D91,'9.4.2'!D91)</f>
        <v>2756052</v>
      </c>
      <c r="E91" s="204">
        <f>SUM('9.4.1'!E91,'9.4.2'!E91)</f>
        <v>2756052</v>
      </c>
      <c r="F91" s="833">
        <f>E91/C91</f>
        <v>0.7577893973625797</v>
      </c>
    </row>
    <row r="92" spans="1:6" s="189" customFormat="1" ht="18" customHeight="1">
      <c r="A92" s="205" t="s">
        <v>75</v>
      </c>
      <c r="B92" s="234" t="s">
        <v>105</v>
      </c>
      <c r="C92" s="204">
        <f>SUM('9.4.1'!C92,'9.4.2'!C92)</f>
        <v>11030000</v>
      </c>
      <c r="D92" s="204">
        <f>SUM('9.4.1'!D92,'9.4.2'!D92)</f>
        <v>9277440</v>
      </c>
      <c r="E92" s="834">
        <f>SUM('9.4.1'!E92,'9.4.2'!E92)</f>
        <v>8883181</v>
      </c>
      <c r="F92" s="833">
        <f>E92/C92</f>
        <v>0.8053654578422484</v>
      </c>
    </row>
    <row r="93" spans="1:6" s="189" customFormat="1" ht="18" customHeight="1">
      <c r="A93" s="205" t="s">
        <v>76</v>
      </c>
      <c r="B93" s="235" t="s">
        <v>139</v>
      </c>
      <c r="C93" s="204">
        <f>SUM('9.4.1'!C93,'9.4.2'!C93)</f>
        <v>0</v>
      </c>
      <c r="D93" s="204">
        <f>SUM('9.4.1'!D93,'9.4.2'!D93)</f>
        <v>0</v>
      </c>
      <c r="E93" s="834">
        <f>SUM('9.4.1'!E93,'9.4.2'!E93)</f>
        <v>0</v>
      </c>
      <c r="F93" s="837"/>
    </row>
    <row r="94" spans="1:6" s="189" customFormat="1" ht="18" customHeight="1">
      <c r="A94" s="205" t="s">
        <v>84</v>
      </c>
      <c r="B94" s="236" t="s">
        <v>140</v>
      </c>
      <c r="C94" s="331">
        <f>SUM(C95:C104)</f>
        <v>0</v>
      </c>
      <c r="D94" s="331">
        <f>SUM(D95:D104)</f>
        <v>0</v>
      </c>
      <c r="E94" s="838">
        <f>SUM(E95:E104)</f>
        <v>0</v>
      </c>
      <c r="F94" s="837"/>
    </row>
    <row r="95" spans="1:6" s="189" customFormat="1" ht="18" customHeight="1">
      <c r="A95" s="205" t="s">
        <v>77</v>
      </c>
      <c r="B95" s="234" t="s">
        <v>269</v>
      </c>
      <c r="C95" s="204">
        <f>SUM('9.4.1'!C95,'9.4.2'!C95)</f>
        <v>0</v>
      </c>
      <c r="D95" s="204">
        <f>SUM('9.4.1'!D95,'9.4.2'!D95)</f>
        <v>0</v>
      </c>
      <c r="E95" s="834">
        <f>SUM('9.4.1'!E95,'9.4.2'!E95)</f>
        <v>0</v>
      </c>
      <c r="F95" s="837"/>
    </row>
    <row r="96" spans="1:6" s="189" customFormat="1" ht="18" customHeight="1">
      <c r="A96" s="205" t="s">
        <v>78</v>
      </c>
      <c r="B96" s="237" t="s">
        <v>270</v>
      </c>
      <c r="C96" s="204">
        <f>SUM('9.4.1'!C96,'9.4.2'!C96)</f>
        <v>0</v>
      </c>
      <c r="D96" s="204">
        <f>SUM('9.4.1'!D96,'9.4.2'!D96)</f>
        <v>0</v>
      </c>
      <c r="E96" s="834">
        <f>SUM('9.4.1'!E96,'9.4.2'!E96)</f>
        <v>0</v>
      </c>
      <c r="F96" s="837"/>
    </row>
    <row r="97" spans="1:6" s="189" customFormat="1" ht="18" customHeight="1">
      <c r="A97" s="205" t="s">
        <v>85</v>
      </c>
      <c r="B97" s="234" t="s">
        <v>271</v>
      </c>
      <c r="C97" s="204">
        <f>SUM('9.4.1'!C97,'9.4.2'!C97)</f>
        <v>0</v>
      </c>
      <c r="D97" s="204">
        <f>SUM('9.4.1'!D97,'9.4.2'!D97)</f>
        <v>0</v>
      </c>
      <c r="E97" s="834">
        <f>SUM('9.4.1'!E97,'9.4.2'!E97)</f>
        <v>0</v>
      </c>
      <c r="F97" s="837"/>
    </row>
    <row r="98" spans="1:6" s="189" customFormat="1" ht="18" customHeight="1">
      <c r="A98" s="205" t="s">
        <v>86</v>
      </c>
      <c r="B98" s="234" t="s">
        <v>394</v>
      </c>
      <c r="C98" s="204">
        <f>SUM('9.4.1'!C98,'9.4.2'!C98)</f>
        <v>0</v>
      </c>
      <c r="D98" s="204">
        <f>SUM('9.4.1'!D98,'9.4.2'!D98)</f>
        <v>0</v>
      </c>
      <c r="E98" s="834">
        <f>SUM('9.4.1'!E98,'9.4.2'!E98)</f>
        <v>0</v>
      </c>
      <c r="F98" s="837"/>
    </row>
    <row r="99" spans="1:6" s="189" customFormat="1" ht="18" customHeight="1">
      <c r="A99" s="205" t="s">
        <v>87</v>
      </c>
      <c r="B99" s="237" t="s">
        <v>273</v>
      </c>
      <c r="C99" s="204">
        <f>SUM('9.4.1'!C99,'9.4.2'!C99)</f>
        <v>0</v>
      </c>
      <c r="D99" s="204">
        <f>SUM('9.4.1'!D99,'9.4.2'!D99)</f>
        <v>0</v>
      </c>
      <c r="E99" s="834">
        <f>SUM('9.4.1'!E99,'9.4.2'!E99)</f>
        <v>0</v>
      </c>
      <c r="F99" s="837"/>
    </row>
    <row r="100" spans="1:6" s="189" customFormat="1" ht="18" customHeight="1">
      <c r="A100" s="205" t="s">
        <v>88</v>
      </c>
      <c r="B100" s="237" t="s">
        <v>274</v>
      </c>
      <c r="C100" s="204">
        <f>SUM('9.4.1'!C100,'9.4.2'!C100)</f>
        <v>0</v>
      </c>
      <c r="D100" s="204">
        <f>SUM('9.4.1'!D100,'9.4.2'!D100)</f>
        <v>0</v>
      </c>
      <c r="E100" s="834">
        <f>SUM('9.4.1'!E100,'9.4.2'!E100)</f>
        <v>0</v>
      </c>
      <c r="F100" s="837"/>
    </row>
    <row r="101" spans="1:6" s="189" customFormat="1" ht="18" customHeight="1">
      <c r="A101" s="205" t="s">
        <v>90</v>
      </c>
      <c r="B101" s="234" t="s">
        <v>395</v>
      </c>
      <c r="C101" s="204">
        <f>SUM('9.4.1'!C101,'9.4.2'!C101)</f>
        <v>0</v>
      </c>
      <c r="D101" s="204">
        <f>SUM('9.4.1'!D101,'9.4.2'!D101)</f>
        <v>0</v>
      </c>
      <c r="E101" s="834">
        <f>SUM('9.4.1'!E101,'9.4.2'!E101)</f>
        <v>0</v>
      </c>
      <c r="F101" s="837"/>
    </row>
    <row r="102" spans="1:6" s="189" customFormat="1" ht="18" customHeight="1">
      <c r="A102" s="238" t="s">
        <v>141</v>
      </c>
      <c r="B102" s="239" t="s">
        <v>276</v>
      </c>
      <c r="C102" s="204">
        <f>SUM('9.4.1'!C102,'9.4.2'!C102)</f>
        <v>0</v>
      </c>
      <c r="D102" s="204">
        <f>SUM('9.4.1'!D102,'9.4.2'!D102)</f>
        <v>0</v>
      </c>
      <c r="E102" s="834">
        <f>SUM('9.4.1'!E102,'9.4.2'!E102)</f>
        <v>0</v>
      </c>
      <c r="F102" s="837"/>
    </row>
    <row r="103" spans="1:6" s="189" customFormat="1" ht="18" customHeight="1">
      <c r="A103" s="205" t="s">
        <v>267</v>
      </c>
      <c r="B103" s="239" t="s">
        <v>277</v>
      </c>
      <c r="C103" s="204">
        <f>SUM('9.4.1'!C103,'9.4.2'!C103)</f>
        <v>0</v>
      </c>
      <c r="D103" s="204">
        <f>SUM('9.4.1'!D103,'9.4.2'!D103)</f>
        <v>0</v>
      </c>
      <c r="E103" s="834">
        <f>SUM('9.4.1'!E103,'9.4.2'!E103)</f>
        <v>0</v>
      </c>
      <c r="F103" s="837"/>
    </row>
    <row r="104" spans="1:6" s="189" customFormat="1" ht="18" customHeight="1" thickBot="1">
      <c r="A104" s="240" t="s">
        <v>268</v>
      </c>
      <c r="B104" s="241" t="s">
        <v>278</v>
      </c>
      <c r="C104" s="204">
        <f>SUM('9.4.1'!C104,'9.4.2'!C104)</f>
        <v>0</v>
      </c>
      <c r="D104" s="204">
        <f>SUM('9.4.1'!D104,'9.4.2'!D104)</f>
        <v>0</v>
      </c>
      <c r="E104" s="834">
        <f>SUM('9.4.1'!E104,'9.4.2'!E104)</f>
        <v>0</v>
      </c>
      <c r="F104" s="837"/>
    </row>
    <row r="105" spans="1:6" s="189" customFormat="1" ht="18" customHeight="1" thickBot="1">
      <c r="A105" s="210" t="s">
        <v>11</v>
      </c>
      <c r="B105" s="242" t="s">
        <v>388</v>
      </c>
      <c r="C105" s="201">
        <f>+C106+C108+C110</f>
        <v>254000</v>
      </c>
      <c r="D105" s="201">
        <f>+D106+D108+D110</f>
        <v>1493535</v>
      </c>
      <c r="E105" s="839">
        <f>+E106+E108+E110</f>
        <v>1493533</v>
      </c>
      <c r="F105" s="833">
        <f>E105/C105</f>
        <v>5.880051181102362</v>
      </c>
    </row>
    <row r="106" spans="1:6" s="189" customFormat="1" ht="18" customHeight="1">
      <c r="A106" s="202" t="s">
        <v>79</v>
      </c>
      <c r="B106" s="234" t="s">
        <v>164</v>
      </c>
      <c r="C106" s="204">
        <f>SUM('9.4.1'!C106,'9.4.2'!C106)</f>
        <v>254000</v>
      </c>
      <c r="D106" s="204">
        <f>SUM('9.4.1'!D106,'9.4.2'!D106)</f>
        <v>1493535</v>
      </c>
      <c r="E106" s="834">
        <f>SUM('9.4.1'!E106,'9.4.2'!E106)</f>
        <v>1493533</v>
      </c>
      <c r="F106" s="833">
        <f>E106/C106</f>
        <v>5.880051181102362</v>
      </c>
    </row>
    <row r="107" spans="1:6" s="189" customFormat="1" ht="18" customHeight="1">
      <c r="A107" s="202" t="s">
        <v>80</v>
      </c>
      <c r="B107" s="239" t="s">
        <v>282</v>
      </c>
      <c r="C107" s="204">
        <f>SUM('9.4.1'!C107,'9.4.2'!C107)</f>
        <v>0</v>
      </c>
      <c r="D107" s="204">
        <f>SUM('9.4.1'!D107,'9.4.2'!D107)</f>
        <v>0</v>
      </c>
      <c r="E107" s="763">
        <v>0</v>
      </c>
      <c r="F107" s="837"/>
    </row>
    <row r="108" spans="1:6" s="189" customFormat="1" ht="18" customHeight="1">
      <c r="A108" s="202" t="s">
        <v>81</v>
      </c>
      <c r="B108" s="239" t="s">
        <v>142</v>
      </c>
      <c r="C108" s="204">
        <f>SUM('9.4.1'!C108,'9.4.2'!C108)</f>
        <v>0</v>
      </c>
      <c r="D108" s="204">
        <f>SUM('9.4.1'!D108,'9.4.2'!D108)</f>
        <v>0</v>
      </c>
      <c r="E108" s="834">
        <f>SUM('9.4.1'!E108,'9.4.2'!E108)</f>
        <v>0</v>
      </c>
      <c r="F108" s="837"/>
    </row>
    <row r="109" spans="1:6" s="189" customFormat="1" ht="18" customHeight="1">
      <c r="A109" s="202" t="s">
        <v>82</v>
      </c>
      <c r="B109" s="239" t="s">
        <v>283</v>
      </c>
      <c r="C109" s="204">
        <f>SUM('9.4.1'!C109,'9.4.2'!C109)</f>
        <v>0</v>
      </c>
      <c r="D109" s="204">
        <f>SUM('9.4.1'!D109,'9.4.2'!D109)</f>
        <v>0</v>
      </c>
      <c r="E109" s="763">
        <v>0</v>
      </c>
      <c r="F109" s="837"/>
    </row>
    <row r="110" spans="1:6" s="189" customFormat="1" ht="18" customHeight="1">
      <c r="A110" s="202" t="s">
        <v>83</v>
      </c>
      <c r="B110" s="243" t="s">
        <v>166</v>
      </c>
      <c r="C110" s="204">
        <f>SUM('9.4.1'!C110,'9.4.2'!C110)</f>
        <v>0</v>
      </c>
      <c r="D110" s="204">
        <f>SUM('9.4.1'!D110,'9.4.2'!D110)</f>
        <v>0</v>
      </c>
      <c r="E110" s="840">
        <f>SUM(E111:E118)</f>
        <v>0</v>
      </c>
      <c r="F110" s="837"/>
    </row>
    <row r="111" spans="1:6" s="189" customFormat="1" ht="25.5">
      <c r="A111" s="202" t="s">
        <v>89</v>
      </c>
      <c r="B111" s="244" t="s">
        <v>338</v>
      </c>
      <c r="C111" s="204">
        <f>SUM('9.4.1'!C111,'9.4.2'!C111)</f>
        <v>0</v>
      </c>
      <c r="D111" s="204">
        <f>SUM('9.4.1'!D111,'9.4.2'!D111)</f>
        <v>0</v>
      </c>
      <c r="E111" s="763">
        <v>0</v>
      </c>
      <c r="F111" s="837"/>
    </row>
    <row r="112" spans="1:6" s="189" customFormat="1" ht="25.5">
      <c r="A112" s="202" t="s">
        <v>91</v>
      </c>
      <c r="B112" s="245" t="s">
        <v>288</v>
      </c>
      <c r="C112" s="204">
        <f>SUM('9.4.1'!C112,'9.4.2'!C112)</f>
        <v>0</v>
      </c>
      <c r="D112" s="204">
        <f>SUM('9.4.1'!D112,'9.4.2'!D112)</f>
        <v>0</v>
      </c>
      <c r="E112" s="763"/>
      <c r="F112" s="837"/>
    </row>
    <row r="113" spans="1:6" s="189" customFormat="1" ht="25.5">
      <c r="A113" s="202" t="s">
        <v>143</v>
      </c>
      <c r="B113" s="234" t="s">
        <v>272</v>
      </c>
      <c r="C113" s="204">
        <f>SUM('9.4.1'!C113,'9.4.2'!C113)</f>
        <v>0</v>
      </c>
      <c r="D113" s="204">
        <f>SUM('9.4.1'!D113,'9.4.2'!D113)</f>
        <v>0</v>
      </c>
      <c r="E113" s="763"/>
      <c r="F113" s="837"/>
    </row>
    <row r="114" spans="1:6" s="189" customFormat="1" ht="18.75">
      <c r="A114" s="202" t="s">
        <v>144</v>
      </c>
      <c r="B114" s="234" t="s">
        <v>287</v>
      </c>
      <c r="C114" s="204">
        <f>SUM('9.4.1'!C114,'9.4.2'!C114)</f>
        <v>0</v>
      </c>
      <c r="D114" s="204">
        <f>SUM('9.4.1'!D114,'9.4.2'!D114)</f>
        <v>0</v>
      </c>
      <c r="E114" s="763"/>
      <c r="F114" s="837"/>
    </row>
    <row r="115" spans="1:6" s="189" customFormat="1" ht="18.75">
      <c r="A115" s="202" t="s">
        <v>145</v>
      </c>
      <c r="B115" s="234" t="s">
        <v>286</v>
      </c>
      <c r="C115" s="204">
        <f>SUM('9.4.1'!C115,'9.4.2'!C115)</f>
        <v>0</v>
      </c>
      <c r="D115" s="204">
        <f>SUM('9.4.1'!D115,'9.4.2'!D115)</f>
        <v>0</v>
      </c>
      <c r="E115" s="763"/>
      <c r="F115" s="837"/>
    </row>
    <row r="116" spans="1:6" s="189" customFormat="1" ht="25.5">
      <c r="A116" s="202" t="s">
        <v>279</v>
      </c>
      <c r="B116" s="234" t="s">
        <v>275</v>
      </c>
      <c r="C116" s="204">
        <f>SUM('9.4.1'!C116,'9.4.2'!C116)</f>
        <v>0</v>
      </c>
      <c r="D116" s="204">
        <f>SUM('9.4.1'!D116,'9.4.2'!D116)</f>
        <v>0</v>
      </c>
      <c r="E116" s="763"/>
      <c r="F116" s="837"/>
    </row>
    <row r="117" spans="1:6" s="189" customFormat="1" ht="18.75">
      <c r="A117" s="202" t="s">
        <v>280</v>
      </c>
      <c r="B117" s="234" t="s">
        <v>285</v>
      </c>
      <c r="C117" s="204">
        <f>SUM('9.4.1'!C117,'9.4.2'!C117)</f>
        <v>0</v>
      </c>
      <c r="D117" s="204">
        <f>SUM('9.4.1'!D117,'9.4.2'!D117)</f>
        <v>0</v>
      </c>
      <c r="E117" s="763"/>
      <c r="F117" s="837"/>
    </row>
    <row r="118" spans="1:6" s="189" customFormat="1" ht="26.25" thickBot="1">
      <c r="A118" s="238" t="s">
        <v>281</v>
      </c>
      <c r="B118" s="234" t="s">
        <v>284</v>
      </c>
      <c r="C118" s="204">
        <f>SUM('9.4.1'!C118,'9.4.2'!C118)</f>
        <v>0</v>
      </c>
      <c r="D118" s="204">
        <f>SUM('9.4.1'!D118,'9.4.2'!D118)</f>
        <v>0</v>
      </c>
      <c r="E118" s="763"/>
      <c r="F118" s="837"/>
    </row>
    <row r="119" spans="1:6" s="189" customFormat="1" ht="18" customHeight="1" thickBot="1">
      <c r="A119" s="210" t="s">
        <v>12</v>
      </c>
      <c r="B119" s="213" t="s">
        <v>289</v>
      </c>
      <c r="C119" s="201">
        <f>+C120+C121</f>
        <v>0</v>
      </c>
      <c r="D119" s="201">
        <f>+D120+D121</f>
        <v>0</v>
      </c>
      <c r="E119" s="762">
        <f>+E120+E121</f>
        <v>0</v>
      </c>
      <c r="F119" s="837"/>
    </row>
    <row r="120" spans="1:6" s="189" customFormat="1" ht="18" customHeight="1">
      <c r="A120" s="202" t="s">
        <v>62</v>
      </c>
      <c r="B120" s="245" t="s">
        <v>44</v>
      </c>
      <c r="C120" s="204">
        <f>SUM('9.4.1'!C120,'9.4.2'!C120)</f>
        <v>0</v>
      </c>
      <c r="D120" s="204">
        <f>SUM('9.4.1'!D120,'9.4.2'!D120)</f>
        <v>0</v>
      </c>
      <c r="E120" s="763"/>
      <c r="F120" s="837"/>
    </row>
    <row r="121" spans="1:6" s="189" customFormat="1" ht="18" customHeight="1" thickBot="1">
      <c r="A121" s="208" t="s">
        <v>63</v>
      </c>
      <c r="B121" s="239" t="s">
        <v>45</v>
      </c>
      <c r="C121" s="204">
        <f>SUM('9.4.1'!C121,'9.4.2'!C121)</f>
        <v>0</v>
      </c>
      <c r="D121" s="204">
        <f>SUM('9.4.1'!D121,'9.4.2'!D121)</f>
        <v>0</v>
      </c>
      <c r="E121" s="763"/>
      <c r="F121" s="837"/>
    </row>
    <row r="122" spans="1:6" s="189" customFormat="1" ht="18" customHeight="1" thickBot="1">
      <c r="A122" s="210" t="s">
        <v>13</v>
      </c>
      <c r="B122" s="213" t="s">
        <v>290</v>
      </c>
      <c r="C122" s="201">
        <f>+C89+C105+C119</f>
        <v>32952363</v>
      </c>
      <c r="D122" s="201">
        <f>+D89+D105+D119</f>
        <v>28314825</v>
      </c>
      <c r="E122" s="839">
        <f>+E89+E105+E119</f>
        <v>27598330</v>
      </c>
      <c r="F122" s="833">
        <f>E122/C122</f>
        <v>0.8375220314245749</v>
      </c>
    </row>
    <row r="123" spans="1:6" s="189" customFormat="1" ht="18" customHeight="1" thickBot="1">
      <c r="A123" s="210" t="s">
        <v>14</v>
      </c>
      <c r="B123" s="213" t="s">
        <v>396</v>
      </c>
      <c r="C123" s="201">
        <f>+C124+C125+C126</f>
        <v>0</v>
      </c>
      <c r="D123" s="201">
        <f>+D124+D125+D126</f>
        <v>0</v>
      </c>
      <c r="E123" s="762">
        <f>+E124+E125+E126</f>
        <v>0</v>
      </c>
      <c r="F123" s="837"/>
    </row>
    <row r="124" spans="1:6" s="189" customFormat="1" ht="18" customHeight="1">
      <c r="A124" s="202" t="s">
        <v>66</v>
      </c>
      <c r="B124" s="245" t="s">
        <v>291</v>
      </c>
      <c r="C124" s="204">
        <f>SUM('9.4.1'!C124,'9.4.2'!C124)</f>
        <v>0</v>
      </c>
      <c r="D124" s="204">
        <f>SUM('9.4.1'!D124,'9.4.2'!D124)</f>
        <v>0</v>
      </c>
      <c r="E124" s="763"/>
      <c r="F124" s="837"/>
    </row>
    <row r="125" spans="1:6" s="189" customFormat="1" ht="18" customHeight="1">
      <c r="A125" s="202" t="s">
        <v>67</v>
      </c>
      <c r="B125" s="245" t="s">
        <v>397</v>
      </c>
      <c r="C125" s="204">
        <f>SUM('9.4.1'!C125,'9.4.2'!C125)</f>
        <v>0</v>
      </c>
      <c r="D125" s="204">
        <f>SUM('9.4.1'!D125,'9.4.2'!D125)</f>
        <v>0</v>
      </c>
      <c r="E125" s="763"/>
      <c r="F125" s="837"/>
    </row>
    <row r="126" spans="1:6" s="189" customFormat="1" ht="18" customHeight="1" thickBot="1">
      <c r="A126" s="238" t="s">
        <v>68</v>
      </c>
      <c r="B126" s="246" t="s">
        <v>292</v>
      </c>
      <c r="C126" s="204">
        <f>SUM('9.4.1'!C126,'9.4.2'!C126)</f>
        <v>0</v>
      </c>
      <c r="D126" s="204">
        <f>SUM('9.4.1'!D126,'9.4.2'!D126)</f>
        <v>0</v>
      </c>
      <c r="E126" s="763"/>
      <c r="F126" s="837"/>
    </row>
    <row r="127" spans="1:6" s="189" customFormat="1" ht="18" customHeight="1" thickBot="1">
      <c r="A127" s="210" t="s">
        <v>15</v>
      </c>
      <c r="B127" s="213" t="s">
        <v>327</v>
      </c>
      <c r="C127" s="201">
        <f>+C128+C129+C130+C131</f>
        <v>0</v>
      </c>
      <c r="D127" s="201">
        <f>+D128+D129+D130+D131</f>
        <v>0</v>
      </c>
      <c r="E127" s="762">
        <f>+E128+E129+E130+E131</f>
        <v>0</v>
      </c>
      <c r="F127" s="837"/>
    </row>
    <row r="128" spans="1:6" s="189" customFormat="1" ht="18" customHeight="1">
      <c r="A128" s="202" t="s">
        <v>69</v>
      </c>
      <c r="B128" s="245" t="s">
        <v>293</v>
      </c>
      <c r="C128" s="204">
        <f>SUM('9.4.1'!C128,'9.4.2'!C128)</f>
        <v>0</v>
      </c>
      <c r="D128" s="204">
        <f>SUM('9.4.1'!D128,'9.4.2'!D128)</f>
        <v>0</v>
      </c>
      <c r="E128" s="763"/>
      <c r="F128" s="837"/>
    </row>
    <row r="129" spans="1:6" s="189" customFormat="1" ht="18" customHeight="1">
      <c r="A129" s="202" t="s">
        <v>70</v>
      </c>
      <c r="B129" s="245" t="s">
        <v>294</v>
      </c>
      <c r="C129" s="204">
        <f>SUM('9.4.1'!C129,'9.4.2'!C129)</f>
        <v>0</v>
      </c>
      <c r="D129" s="204">
        <f>SUM('9.4.1'!D129,'9.4.2'!D129)</f>
        <v>0</v>
      </c>
      <c r="E129" s="763"/>
      <c r="F129" s="837"/>
    </row>
    <row r="130" spans="1:6" s="189" customFormat="1" ht="18" customHeight="1">
      <c r="A130" s="202" t="s">
        <v>210</v>
      </c>
      <c r="B130" s="245" t="s">
        <v>295</v>
      </c>
      <c r="C130" s="204">
        <f>SUM('9.4.1'!C130,'9.4.2'!C130)</f>
        <v>0</v>
      </c>
      <c r="D130" s="204">
        <f>SUM('9.4.1'!D130,'9.4.2'!D130)</f>
        <v>0</v>
      </c>
      <c r="E130" s="763"/>
      <c r="F130" s="837"/>
    </row>
    <row r="131" spans="1:6" s="189" customFormat="1" ht="18" customHeight="1" thickBot="1">
      <c r="A131" s="238" t="s">
        <v>211</v>
      </c>
      <c r="B131" s="246" t="s">
        <v>296</v>
      </c>
      <c r="C131" s="204">
        <f>SUM('9.4.1'!C131,'9.4.2'!C131)</f>
        <v>0</v>
      </c>
      <c r="D131" s="204">
        <f>SUM('9.4.1'!D131,'9.4.2'!D131)</f>
        <v>0</v>
      </c>
      <c r="E131" s="763"/>
      <c r="F131" s="837"/>
    </row>
    <row r="132" spans="1:6" s="189" customFormat="1" ht="18" customHeight="1" thickBot="1">
      <c r="A132" s="210" t="s">
        <v>16</v>
      </c>
      <c r="B132" s="213" t="s">
        <v>297</v>
      </c>
      <c r="C132" s="201">
        <f>SUM(C133:C136)</f>
        <v>0</v>
      </c>
      <c r="D132" s="201">
        <f>SUM(D133:D136)</f>
        <v>0</v>
      </c>
      <c r="E132" s="762">
        <f>SUM(E133:E136)</f>
        <v>0</v>
      </c>
      <c r="F132" s="837"/>
    </row>
    <row r="133" spans="1:6" s="189" customFormat="1" ht="18" customHeight="1">
      <c r="A133" s="202" t="s">
        <v>71</v>
      </c>
      <c r="B133" s="245" t="s">
        <v>298</v>
      </c>
      <c r="C133" s="204">
        <f>SUM('9.4.1'!C133,'9.4.2'!C133)</f>
        <v>0</v>
      </c>
      <c r="D133" s="204">
        <f>SUM('9.4.1'!D133,'9.4.2'!D133)</f>
        <v>0</v>
      </c>
      <c r="E133" s="763"/>
      <c r="F133" s="837"/>
    </row>
    <row r="134" spans="1:6" s="189" customFormat="1" ht="18" customHeight="1">
      <c r="A134" s="202" t="s">
        <v>72</v>
      </c>
      <c r="B134" s="245" t="s">
        <v>307</v>
      </c>
      <c r="C134" s="204">
        <f>SUM('9.4.1'!C134,'9.4.2'!C134)</f>
        <v>0</v>
      </c>
      <c r="D134" s="204">
        <f>SUM('9.4.1'!D134,'9.4.2'!D134)</f>
        <v>0</v>
      </c>
      <c r="E134" s="763"/>
      <c r="F134" s="837"/>
    </row>
    <row r="135" spans="1:6" s="189" customFormat="1" ht="18" customHeight="1">
      <c r="A135" s="202" t="s">
        <v>220</v>
      </c>
      <c r="B135" s="245" t="s">
        <v>299</v>
      </c>
      <c r="C135" s="204">
        <f>SUM('9.4.1'!C135,'9.4.2'!C135)</f>
        <v>0</v>
      </c>
      <c r="D135" s="204">
        <f>SUM('9.4.1'!D135,'9.4.2'!D135)</f>
        <v>0</v>
      </c>
      <c r="E135" s="763"/>
      <c r="F135" s="837"/>
    </row>
    <row r="136" spans="1:6" s="189" customFormat="1" ht="18" customHeight="1" thickBot="1">
      <c r="A136" s="238" t="s">
        <v>221</v>
      </c>
      <c r="B136" s="246" t="s">
        <v>349</v>
      </c>
      <c r="C136" s="204">
        <f>SUM('9.4.1'!C136,'9.4.2'!C136)</f>
        <v>0</v>
      </c>
      <c r="D136" s="204">
        <f>SUM('9.4.1'!D136,'9.4.2'!D136)</f>
        <v>0</v>
      </c>
      <c r="E136" s="763"/>
      <c r="F136" s="837"/>
    </row>
    <row r="137" spans="1:6" s="189" customFormat="1" ht="18" customHeight="1" thickBot="1">
      <c r="A137" s="210" t="s">
        <v>17</v>
      </c>
      <c r="B137" s="213" t="s">
        <v>300</v>
      </c>
      <c r="C137" s="270">
        <f>SUM(C138:C141)</f>
        <v>0</v>
      </c>
      <c r="D137" s="270">
        <f>SUM(D138:D141)</f>
        <v>0</v>
      </c>
      <c r="E137" s="835"/>
      <c r="F137" s="837"/>
    </row>
    <row r="138" spans="1:6" s="189" customFormat="1" ht="18" customHeight="1">
      <c r="A138" s="202" t="s">
        <v>136</v>
      </c>
      <c r="B138" s="245" t="s">
        <v>301</v>
      </c>
      <c r="C138" s="204">
        <f>SUM('9.4.1'!C138,'9.4.2'!C138)</f>
        <v>0</v>
      </c>
      <c r="D138" s="204">
        <f>SUM('9.4.1'!D138,'9.4.2'!D138)</f>
        <v>0</v>
      </c>
      <c r="E138" s="763"/>
      <c r="F138" s="837"/>
    </row>
    <row r="139" spans="1:6" s="189" customFormat="1" ht="18" customHeight="1">
      <c r="A139" s="202" t="s">
        <v>137</v>
      </c>
      <c r="B139" s="245" t="s">
        <v>302</v>
      </c>
      <c r="C139" s="204">
        <f>SUM('9.4.1'!C139,'9.4.2'!C139)</f>
        <v>0</v>
      </c>
      <c r="D139" s="204">
        <f>SUM('9.4.1'!D139,'9.4.2'!D139)</f>
        <v>0</v>
      </c>
      <c r="E139" s="763"/>
      <c r="F139" s="837"/>
    </row>
    <row r="140" spans="1:6" s="189" customFormat="1" ht="18" customHeight="1">
      <c r="A140" s="202" t="s">
        <v>165</v>
      </c>
      <c r="B140" s="245" t="s">
        <v>303</v>
      </c>
      <c r="C140" s="204">
        <f>SUM('9.4.1'!C140,'9.4.2'!C140)</f>
        <v>0</v>
      </c>
      <c r="D140" s="204">
        <f>SUM('9.4.1'!D140,'9.4.2'!D140)</f>
        <v>0</v>
      </c>
      <c r="E140" s="763"/>
      <c r="F140" s="837"/>
    </row>
    <row r="141" spans="1:6" s="189" customFormat="1" ht="18" customHeight="1" thickBot="1">
      <c r="A141" s="202" t="s">
        <v>223</v>
      </c>
      <c r="B141" s="245" t="s">
        <v>304</v>
      </c>
      <c r="C141" s="204">
        <f>SUM('9.4.1'!C141,'9.4.2'!C141)</f>
        <v>0</v>
      </c>
      <c r="D141" s="204">
        <f>SUM('9.4.1'!D141,'9.4.2'!D141)</f>
        <v>0</v>
      </c>
      <c r="E141" s="763"/>
      <c r="F141" s="837"/>
    </row>
    <row r="142" spans="1:6" s="189" customFormat="1" ht="18" customHeight="1" thickBot="1">
      <c r="A142" s="210" t="s">
        <v>18</v>
      </c>
      <c r="B142" s="213" t="s">
        <v>305</v>
      </c>
      <c r="C142" s="250">
        <f>+C123+C127+C132+C137</f>
        <v>0</v>
      </c>
      <c r="D142" s="250">
        <f>+D123+D127+D132+D137</f>
        <v>0</v>
      </c>
      <c r="E142" s="836">
        <f>+E123+E127+E132+E137</f>
        <v>0</v>
      </c>
      <c r="F142" s="837"/>
    </row>
    <row r="143" spans="1:6" s="189" customFormat="1" ht="18" customHeight="1" thickBot="1">
      <c r="A143" s="251" t="s">
        <v>19</v>
      </c>
      <c r="B143" s="252" t="s">
        <v>306</v>
      </c>
      <c r="C143" s="250">
        <f>+C122+C142</f>
        <v>32952363</v>
      </c>
      <c r="D143" s="250">
        <f>+D122+D142</f>
        <v>28314825</v>
      </c>
      <c r="E143" s="841">
        <f>+E122+E142</f>
        <v>27598330</v>
      </c>
      <c r="F143" s="833">
        <f>E143/C143</f>
        <v>0.8375220314245749</v>
      </c>
    </row>
    <row r="144" spans="1:6" s="189" customFormat="1" ht="18" customHeight="1" thickBot="1">
      <c r="A144" s="267"/>
      <c r="B144" s="254"/>
      <c r="C144" s="255"/>
      <c r="D144" s="255"/>
      <c r="E144" s="121"/>
      <c r="F144" s="17"/>
    </row>
    <row r="145" spans="1:6" s="189" customFormat="1" ht="18" customHeight="1" thickBot="1">
      <c r="A145" s="256" t="s">
        <v>367</v>
      </c>
      <c r="B145" s="268"/>
      <c r="C145" s="269">
        <f>SUM('9.4.1'!C145,'9.4.2'!C145)</f>
        <v>6</v>
      </c>
      <c r="D145" s="269">
        <f>SUM('9.4.1'!D145,'9.4.2'!D145)</f>
        <v>5</v>
      </c>
      <c r="E145" s="269">
        <f>SUM('9.4.1'!E145,'9.4.2'!E145)</f>
        <v>5</v>
      </c>
      <c r="F145" s="24"/>
    </row>
    <row r="146" spans="1:6" s="198" customFormat="1" ht="18" customHeight="1" thickBot="1">
      <c r="A146" s="256" t="s">
        <v>157</v>
      </c>
      <c r="B146" s="268"/>
      <c r="C146" s="269">
        <f>SUM('9.4.1'!C146,'9.4.2'!C146)</f>
        <v>0</v>
      </c>
      <c r="D146" s="269">
        <f>SUM('9.4.1'!D146,'9.4.2'!D146)</f>
        <v>0</v>
      </c>
      <c r="E146" s="269">
        <f>SUM('9.4.1'!E146,'9.4.2'!E146)</f>
        <v>0</v>
      </c>
      <c r="F146" s="22"/>
    </row>
    <row r="147" spans="3:6" s="189" customFormat="1" ht="18" customHeight="1">
      <c r="C147" s="260"/>
      <c r="D147" s="260"/>
      <c r="E147" s="25"/>
      <c r="F147" s="17"/>
    </row>
  </sheetData>
  <sheetProtection/>
  <mergeCells count="4">
    <mergeCell ref="A3:C3"/>
    <mergeCell ref="A4:B4"/>
    <mergeCell ref="A1:E1"/>
    <mergeCell ref="A2:F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9" r:id="rId1"/>
  <headerFooter alignWithMargins="0">
    <oddHeader>&amp;R&amp;"Times New Roman CE,Félkövér dőlt"&amp;11 9.4. melléklet  a 4/2020. (VII.10.)  önkormányzati rendelethez</oddHeader>
  </headerFooter>
  <rowBreaks count="1" manualBreakCount="1">
    <brk id="87" max="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7"/>
  <sheetViews>
    <sheetView view="pageLayout" workbookViewId="0" topLeftCell="A88">
      <selection activeCell="H90" sqref="G90:H90"/>
    </sheetView>
  </sheetViews>
  <sheetFormatPr defaultColWidth="9.00390625" defaultRowHeight="12.75"/>
  <cols>
    <col min="1" max="1" width="7.625" style="261" customWidth="1"/>
    <col min="2" max="2" width="59.00390625" style="261" customWidth="1"/>
    <col min="3" max="3" width="15.50390625" style="262" bestFit="1" customWidth="1"/>
    <col min="4" max="4" width="21.625" style="262" customWidth="1"/>
    <col min="5" max="5" width="19.625" style="12" customWidth="1"/>
    <col min="6" max="6" width="11.875" style="13" customWidth="1"/>
    <col min="7" max="16384" width="9.375" style="261" customWidth="1"/>
  </cols>
  <sheetData>
    <row r="1" spans="1:6" s="189" customFormat="1" ht="48" customHeight="1">
      <c r="A1" s="1014" t="s">
        <v>433</v>
      </c>
      <c r="B1" s="1014"/>
      <c r="C1" s="1014"/>
      <c r="D1" s="1014"/>
      <c r="E1" s="1014"/>
      <c r="F1" s="1014"/>
    </row>
    <row r="2" spans="1:6" s="189" customFormat="1" ht="18" customHeight="1">
      <c r="A2" s="1009" t="s">
        <v>382</v>
      </c>
      <c r="B2" s="1009"/>
      <c r="C2" s="1009"/>
      <c r="D2" s="1009"/>
      <c r="E2" s="1009"/>
      <c r="F2" s="1009"/>
    </row>
    <row r="3" spans="1:6" s="189" customFormat="1" ht="18" customHeight="1">
      <c r="A3" s="872" t="s">
        <v>7</v>
      </c>
      <c r="B3" s="872"/>
      <c r="C3" s="872"/>
      <c r="D3" s="872"/>
      <c r="E3" s="872"/>
      <c r="F3" s="872"/>
    </row>
    <row r="4" spans="1:6" s="189" customFormat="1" ht="18" customHeight="1" thickBot="1">
      <c r="A4" s="190"/>
      <c r="B4" s="190"/>
      <c r="C4" s="191"/>
      <c r="D4" s="191"/>
      <c r="E4" s="18" t="s">
        <v>369</v>
      </c>
      <c r="F4" s="17"/>
    </row>
    <row r="5" spans="1:6" s="189" customFormat="1" ht="30.75" thickBot="1">
      <c r="A5" s="343" t="s">
        <v>54</v>
      </c>
      <c r="B5" s="346" t="s">
        <v>9</v>
      </c>
      <c r="C5" s="347" t="s">
        <v>344</v>
      </c>
      <c r="D5" s="347" t="s">
        <v>419</v>
      </c>
      <c r="E5" s="760" t="s">
        <v>837</v>
      </c>
      <c r="F5" s="767" t="s">
        <v>838</v>
      </c>
    </row>
    <row r="6" spans="1:6" s="198" customFormat="1" ht="18" customHeight="1" thickBot="1">
      <c r="A6" s="348">
        <v>1</v>
      </c>
      <c r="B6" s="349">
        <v>2</v>
      </c>
      <c r="C6" s="350">
        <v>3</v>
      </c>
      <c r="D6" s="350">
        <v>4</v>
      </c>
      <c r="E6" s="761">
        <v>5</v>
      </c>
      <c r="F6" s="768">
        <v>6</v>
      </c>
    </row>
    <row r="7" spans="1:6" s="198" customFormat="1" ht="18" customHeight="1" thickBot="1">
      <c r="A7" s="199" t="s">
        <v>10</v>
      </c>
      <c r="B7" s="200" t="s">
        <v>185</v>
      </c>
      <c r="C7" s="201">
        <f>SUM(C8:C11)</f>
        <v>0</v>
      </c>
      <c r="D7" s="201">
        <f>SUM(D8:D11)</f>
        <v>0</v>
      </c>
      <c r="E7" s="201">
        <f>SUM(E8:E11)</f>
        <v>0</v>
      </c>
      <c r="F7" s="768"/>
    </row>
    <row r="8" spans="1:6" s="198" customFormat="1" ht="27">
      <c r="A8" s="202" t="s">
        <v>73</v>
      </c>
      <c r="B8" s="203" t="s">
        <v>350</v>
      </c>
      <c r="C8" s="204"/>
      <c r="D8" s="204"/>
      <c r="E8" s="763"/>
      <c r="F8" s="768"/>
    </row>
    <row r="9" spans="1:6" s="198" customFormat="1" ht="27">
      <c r="A9" s="205" t="s">
        <v>74</v>
      </c>
      <c r="B9" s="206" t="s">
        <v>351</v>
      </c>
      <c r="C9" s="204"/>
      <c r="D9" s="204"/>
      <c r="E9" s="763"/>
      <c r="F9" s="768"/>
    </row>
    <row r="10" spans="1:6" s="198" customFormat="1" ht="27">
      <c r="A10" s="205" t="s">
        <v>75</v>
      </c>
      <c r="B10" s="206" t="s">
        <v>352</v>
      </c>
      <c r="C10" s="204"/>
      <c r="D10" s="204"/>
      <c r="E10" s="763"/>
      <c r="F10" s="768"/>
    </row>
    <row r="11" spans="1:6" s="198" customFormat="1" ht="18.75">
      <c r="A11" s="205" t="s">
        <v>346</v>
      </c>
      <c r="B11" s="206" t="s">
        <v>353</v>
      </c>
      <c r="C11" s="204"/>
      <c r="D11" s="204"/>
      <c r="E11" s="763"/>
      <c r="F11" s="768"/>
    </row>
    <row r="12" spans="1:6" s="198" customFormat="1" ht="25.5">
      <c r="A12" s="205" t="s">
        <v>84</v>
      </c>
      <c r="B12" s="151" t="s">
        <v>355</v>
      </c>
      <c r="C12" s="207"/>
      <c r="D12" s="207"/>
      <c r="E12" s="764"/>
      <c r="F12" s="768"/>
    </row>
    <row r="13" spans="1:6" s="198" customFormat="1" ht="19.5" thickBot="1">
      <c r="A13" s="208" t="s">
        <v>347</v>
      </c>
      <c r="B13" s="206" t="s">
        <v>354</v>
      </c>
      <c r="C13" s="209"/>
      <c r="D13" s="209"/>
      <c r="E13" s="765"/>
      <c r="F13" s="768"/>
    </row>
    <row r="14" spans="1:6" s="198" customFormat="1" ht="26.25" thickBot="1">
      <c r="A14" s="210" t="s">
        <v>11</v>
      </c>
      <c r="B14" s="211" t="s">
        <v>391</v>
      </c>
      <c r="C14" s="201">
        <f>+C15+C16+C17+C18+C19</f>
        <v>0</v>
      </c>
      <c r="D14" s="201">
        <f>+D15+D16+D17+D18+D19</f>
        <v>0</v>
      </c>
      <c r="E14" s="201">
        <f>+E15+E16+E17+E18+E19</f>
        <v>0</v>
      </c>
      <c r="F14" s="768"/>
    </row>
    <row r="15" spans="1:6" s="198" customFormat="1" ht="18" customHeight="1">
      <c r="A15" s="202" t="s">
        <v>79</v>
      </c>
      <c r="B15" s="203" t="s">
        <v>186</v>
      </c>
      <c r="C15" s="204"/>
      <c r="D15" s="204"/>
      <c r="E15" s="763"/>
      <c r="F15" s="768"/>
    </row>
    <row r="16" spans="1:6" s="198" customFormat="1" ht="27">
      <c r="A16" s="205" t="s">
        <v>80</v>
      </c>
      <c r="B16" s="206" t="s">
        <v>187</v>
      </c>
      <c r="C16" s="204"/>
      <c r="D16" s="204"/>
      <c r="E16" s="763"/>
      <c r="F16" s="768"/>
    </row>
    <row r="17" spans="1:6" s="198" customFormat="1" ht="27">
      <c r="A17" s="205" t="s">
        <v>81</v>
      </c>
      <c r="B17" s="206" t="s">
        <v>334</v>
      </c>
      <c r="C17" s="204"/>
      <c r="D17" s="204"/>
      <c r="E17" s="763"/>
      <c r="F17" s="768"/>
    </row>
    <row r="18" spans="1:6" s="198" customFormat="1" ht="27">
      <c r="A18" s="205" t="s">
        <v>82</v>
      </c>
      <c r="B18" s="206" t="s">
        <v>335</v>
      </c>
      <c r="C18" s="204"/>
      <c r="D18" s="204"/>
      <c r="E18" s="763"/>
      <c r="F18" s="768"/>
    </row>
    <row r="19" spans="1:6" s="198" customFormat="1" ht="25.5">
      <c r="A19" s="205" t="s">
        <v>83</v>
      </c>
      <c r="B19" s="100" t="s">
        <v>356</v>
      </c>
      <c r="C19" s="204"/>
      <c r="D19" s="204"/>
      <c r="E19" s="763"/>
      <c r="F19" s="768"/>
    </row>
    <row r="20" spans="1:6" s="198" customFormat="1" ht="19.5" thickBot="1">
      <c r="A20" s="208" t="s">
        <v>89</v>
      </c>
      <c r="B20" s="212" t="s">
        <v>188</v>
      </c>
      <c r="C20" s="204"/>
      <c r="D20" s="204"/>
      <c r="E20" s="763"/>
      <c r="F20" s="768"/>
    </row>
    <row r="21" spans="1:6" s="198" customFormat="1" ht="18" customHeight="1" thickBot="1">
      <c r="A21" s="210" t="s">
        <v>12</v>
      </c>
      <c r="B21" s="213" t="s">
        <v>392</v>
      </c>
      <c r="C21" s="201">
        <f>+C22+C23+C24+C25+C26</f>
        <v>0</v>
      </c>
      <c r="D21" s="201">
        <f>+D22+D23+D24+D25+D26</f>
        <v>0</v>
      </c>
      <c r="E21" s="201">
        <f>+E22+E23+E24+E25+E26</f>
        <v>0</v>
      </c>
      <c r="F21" s="768"/>
    </row>
    <row r="22" spans="1:6" s="198" customFormat="1" ht="27">
      <c r="A22" s="202" t="s">
        <v>62</v>
      </c>
      <c r="B22" s="203" t="s">
        <v>348</v>
      </c>
      <c r="C22" s="204"/>
      <c r="D22" s="204"/>
      <c r="E22" s="763"/>
      <c r="F22" s="768"/>
    </row>
    <row r="23" spans="1:6" s="198" customFormat="1" ht="27">
      <c r="A23" s="205" t="s">
        <v>63</v>
      </c>
      <c r="B23" s="206" t="s">
        <v>189</v>
      </c>
      <c r="C23" s="204"/>
      <c r="D23" s="204"/>
      <c r="E23" s="763"/>
      <c r="F23" s="768"/>
    </row>
    <row r="24" spans="1:6" s="198" customFormat="1" ht="27">
      <c r="A24" s="205" t="s">
        <v>64</v>
      </c>
      <c r="B24" s="206" t="s">
        <v>336</v>
      </c>
      <c r="C24" s="204"/>
      <c r="D24" s="204"/>
      <c r="E24" s="763"/>
      <c r="F24" s="768"/>
    </row>
    <row r="25" spans="1:6" s="198" customFormat="1" ht="27">
      <c r="A25" s="205" t="s">
        <v>65</v>
      </c>
      <c r="B25" s="206" t="s">
        <v>337</v>
      </c>
      <c r="C25" s="204"/>
      <c r="D25" s="204"/>
      <c r="E25" s="763"/>
      <c r="F25" s="768"/>
    </row>
    <row r="26" spans="1:6" s="198" customFormat="1" ht="18.75">
      <c r="A26" s="205" t="s">
        <v>126</v>
      </c>
      <c r="B26" s="206" t="s">
        <v>190</v>
      </c>
      <c r="C26" s="204"/>
      <c r="D26" s="204"/>
      <c r="E26" s="763"/>
      <c r="F26" s="768"/>
    </row>
    <row r="27" spans="1:6" s="198" customFormat="1" ht="18" customHeight="1" thickBot="1">
      <c r="A27" s="208" t="s">
        <v>127</v>
      </c>
      <c r="B27" s="212" t="s">
        <v>191</v>
      </c>
      <c r="C27" s="204"/>
      <c r="D27" s="204"/>
      <c r="E27" s="763"/>
      <c r="F27" s="768"/>
    </row>
    <row r="28" spans="1:6" s="198" customFormat="1" ht="18" customHeight="1" thickBot="1">
      <c r="A28" s="210" t="s">
        <v>128</v>
      </c>
      <c r="B28" s="213" t="s">
        <v>192</v>
      </c>
      <c r="C28" s="201">
        <f>+C29+C32+C33+C34</f>
        <v>0</v>
      </c>
      <c r="D28" s="201">
        <f>+D29+D32+D33+D34</f>
        <v>0</v>
      </c>
      <c r="E28" s="201">
        <f>+E29+E32+E33+E34</f>
        <v>0</v>
      </c>
      <c r="F28" s="768"/>
    </row>
    <row r="29" spans="1:6" s="198" customFormat="1" ht="18" customHeight="1">
      <c r="A29" s="202" t="s">
        <v>193</v>
      </c>
      <c r="B29" s="203" t="s">
        <v>199</v>
      </c>
      <c r="C29" s="214"/>
      <c r="D29" s="214"/>
      <c r="E29" s="766">
        <f>+E30+E31</f>
        <v>0</v>
      </c>
      <c r="F29" s="768"/>
    </row>
    <row r="30" spans="1:6" s="198" customFormat="1" ht="18" customHeight="1">
      <c r="A30" s="205" t="s">
        <v>194</v>
      </c>
      <c r="B30" s="206" t="s">
        <v>358</v>
      </c>
      <c r="C30" s="204"/>
      <c r="D30" s="204"/>
      <c r="E30" s="763"/>
      <c r="F30" s="768"/>
    </row>
    <row r="31" spans="1:6" s="198" customFormat="1" ht="18" customHeight="1">
      <c r="A31" s="205" t="s">
        <v>195</v>
      </c>
      <c r="B31" s="206" t="s">
        <v>359</v>
      </c>
      <c r="C31" s="204"/>
      <c r="D31" s="204"/>
      <c r="E31" s="763"/>
      <c r="F31" s="768"/>
    </row>
    <row r="32" spans="1:6" s="198" customFormat="1" ht="18" customHeight="1">
      <c r="A32" s="205" t="s">
        <v>196</v>
      </c>
      <c r="B32" s="206" t="s">
        <v>360</v>
      </c>
      <c r="C32" s="204"/>
      <c r="D32" s="204"/>
      <c r="E32" s="763"/>
      <c r="F32" s="768"/>
    </row>
    <row r="33" spans="1:6" s="198" customFormat="1" ht="18.75">
      <c r="A33" s="205" t="s">
        <v>197</v>
      </c>
      <c r="B33" s="206" t="s">
        <v>200</v>
      </c>
      <c r="C33" s="204"/>
      <c r="D33" s="204"/>
      <c r="E33" s="763"/>
      <c r="F33" s="768"/>
    </row>
    <row r="34" spans="1:6" s="198" customFormat="1" ht="18" customHeight="1" thickBot="1">
      <c r="A34" s="208" t="s">
        <v>198</v>
      </c>
      <c r="B34" s="212" t="s">
        <v>201</v>
      </c>
      <c r="C34" s="204"/>
      <c r="D34" s="204"/>
      <c r="E34" s="763"/>
      <c r="F34" s="768"/>
    </row>
    <row r="35" spans="1:6" s="198" customFormat="1" ht="18" customHeight="1" thickBot="1">
      <c r="A35" s="210" t="s">
        <v>14</v>
      </c>
      <c r="B35" s="213" t="s">
        <v>202</v>
      </c>
      <c r="C35" s="201">
        <f>SUM(C36:C45)</f>
        <v>3072352</v>
      </c>
      <c r="D35" s="201">
        <f>SUM(D36:D45)</f>
        <v>3125474</v>
      </c>
      <c r="E35" s="201">
        <f>SUM(E36:E45)</f>
        <v>3007981</v>
      </c>
      <c r="F35" s="768"/>
    </row>
    <row r="36" spans="1:6" s="198" customFormat="1" ht="18" customHeight="1">
      <c r="A36" s="202" t="s">
        <v>66</v>
      </c>
      <c r="B36" s="203" t="s">
        <v>205</v>
      </c>
      <c r="C36" s="204"/>
      <c r="D36" s="204"/>
      <c r="E36" s="763"/>
      <c r="F36" s="768"/>
    </row>
    <row r="37" spans="1:6" s="198" customFormat="1" ht="18" customHeight="1">
      <c r="A37" s="205" t="s">
        <v>67</v>
      </c>
      <c r="B37" s="206" t="s">
        <v>361</v>
      </c>
      <c r="C37" s="204">
        <v>2569160</v>
      </c>
      <c r="D37" s="204">
        <v>2698160</v>
      </c>
      <c r="E37" s="763">
        <v>2594707</v>
      </c>
      <c r="F37" s="768"/>
    </row>
    <row r="38" spans="1:6" s="198" customFormat="1" ht="18" customHeight="1">
      <c r="A38" s="205" t="s">
        <v>68</v>
      </c>
      <c r="B38" s="206" t="s">
        <v>362</v>
      </c>
      <c r="C38" s="204"/>
      <c r="D38" s="204"/>
      <c r="E38" s="763"/>
      <c r="F38" s="768"/>
    </row>
    <row r="39" spans="1:6" s="198" customFormat="1" ht="18" customHeight="1">
      <c r="A39" s="205" t="s">
        <v>130</v>
      </c>
      <c r="B39" s="206" t="s">
        <v>363</v>
      </c>
      <c r="C39" s="204"/>
      <c r="D39" s="204"/>
      <c r="E39" s="763"/>
      <c r="F39" s="768"/>
    </row>
    <row r="40" spans="1:6" s="198" customFormat="1" ht="18" customHeight="1">
      <c r="A40" s="205" t="s">
        <v>131</v>
      </c>
      <c r="B40" s="206" t="s">
        <v>364</v>
      </c>
      <c r="C40" s="204"/>
      <c r="D40" s="204"/>
      <c r="E40" s="763"/>
      <c r="F40" s="768"/>
    </row>
    <row r="41" spans="1:6" s="198" customFormat="1" ht="18" customHeight="1">
      <c r="A41" s="205" t="s">
        <v>132</v>
      </c>
      <c r="B41" s="206" t="s">
        <v>365</v>
      </c>
      <c r="C41" s="204">
        <v>503192</v>
      </c>
      <c r="D41" s="204">
        <v>427213</v>
      </c>
      <c r="E41" s="763">
        <v>413173</v>
      </c>
      <c r="F41" s="768"/>
    </row>
    <row r="42" spans="1:6" s="198" customFormat="1" ht="18" customHeight="1">
      <c r="A42" s="205" t="s">
        <v>133</v>
      </c>
      <c r="B42" s="206" t="s">
        <v>206</v>
      </c>
      <c r="C42" s="204"/>
      <c r="D42" s="204"/>
      <c r="E42" s="763"/>
      <c r="F42" s="768"/>
    </row>
    <row r="43" spans="1:6" s="198" customFormat="1" ht="18" customHeight="1">
      <c r="A43" s="205" t="s">
        <v>134</v>
      </c>
      <c r="B43" s="206" t="s">
        <v>207</v>
      </c>
      <c r="C43" s="204"/>
      <c r="D43" s="204"/>
      <c r="E43" s="763"/>
      <c r="F43" s="768"/>
    </row>
    <row r="44" spans="1:6" s="198" customFormat="1" ht="18" customHeight="1">
      <c r="A44" s="205" t="s">
        <v>203</v>
      </c>
      <c r="B44" s="206" t="s">
        <v>208</v>
      </c>
      <c r="C44" s="204"/>
      <c r="D44" s="204"/>
      <c r="E44" s="763"/>
      <c r="F44" s="768"/>
    </row>
    <row r="45" spans="1:6" s="198" customFormat="1" ht="18" customHeight="1" thickBot="1">
      <c r="A45" s="208" t="s">
        <v>204</v>
      </c>
      <c r="B45" s="212" t="s">
        <v>366</v>
      </c>
      <c r="C45" s="331"/>
      <c r="D45" s="331">
        <v>101</v>
      </c>
      <c r="E45" s="763">
        <v>101</v>
      </c>
      <c r="F45" s="768"/>
    </row>
    <row r="46" spans="1:6" s="198" customFormat="1" ht="18" customHeight="1" thickBot="1">
      <c r="A46" s="210" t="s">
        <v>15</v>
      </c>
      <c r="B46" s="213" t="s">
        <v>209</v>
      </c>
      <c r="C46" s="201">
        <f>SUM(C47:C51)</f>
        <v>0</v>
      </c>
      <c r="D46" s="201">
        <f>SUM(D47:D51)</f>
        <v>0</v>
      </c>
      <c r="E46" s="201">
        <f>SUM(E47:E51)</f>
        <v>0</v>
      </c>
      <c r="F46" s="768"/>
    </row>
    <row r="47" spans="1:6" s="198" customFormat="1" ht="18" customHeight="1">
      <c r="A47" s="202" t="s">
        <v>69</v>
      </c>
      <c r="B47" s="203" t="s">
        <v>213</v>
      </c>
      <c r="C47" s="204"/>
      <c r="D47" s="204"/>
      <c r="E47" s="763"/>
      <c r="F47" s="768"/>
    </row>
    <row r="48" spans="1:6" s="198" customFormat="1" ht="18" customHeight="1">
      <c r="A48" s="205" t="s">
        <v>70</v>
      </c>
      <c r="B48" s="206" t="s">
        <v>214</v>
      </c>
      <c r="C48" s="204"/>
      <c r="D48" s="204"/>
      <c r="E48" s="763"/>
      <c r="F48" s="768"/>
    </row>
    <row r="49" spans="1:6" s="198" customFormat="1" ht="18" customHeight="1">
      <c r="A49" s="205" t="s">
        <v>210</v>
      </c>
      <c r="B49" s="206" t="s">
        <v>215</v>
      </c>
      <c r="C49" s="204"/>
      <c r="D49" s="204"/>
      <c r="E49" s="763"/>
      <c r="F49" s="768"/>
    </row>
    <row r="50" spans="1:6" s="198" customFormat="1" ht="18" customHeight="1">
      <c r="A50" s="205" t="s">
        <v>211</v>
      </c>
      <c r="B50" s="206" t="s">
        <v>216</v>
      </c>
      <c r="C50" s="204"/>
      <c r="D50" s="204"/>
      <c r="E50" s="763"/>
      <c r="F50" s="768"/>
    </row>
    <row r="51" spans="1:6" s="198" customFormat="1" ht="18" customHeight="1" thickBot="1">
      <c r="A51" s="208" t="s">
        <v>212</v>
      </c>
      <c r="B51" s="212" t="s">
        <v>217</v>
      </c>
      <c r="C51" s="204"/>
      <c r="D51" s="204"/>
      <c r="E51" s="763"/>
      <c r="F51" s="768"/>
    </row>
    <row r="52" spans="1:6" s="198" customFormat="1" ht="26.25" thickBot="1">
      <c r="A52" s="210" t="s">
        <v>135</v>
      </c>
      <c r="B52" s="213" t="s">
        <v>357</v>
      </c>
      <c r="C52" s="201">
        <f>SUM(C53:C55)</f>
        <v>0</v>
      </c>
      <c r="D52" s="201">
        <f>SUM(D53:D55)</f>
        <v>44450</v>
      </c>
      <c r="E52" s="201">
        <f>SUM(E53:E55)</f>
        <v>44450</v>
      </c>
      <c r="F52" s="768"/>
    </row>
    <row r="53" spans="1:6" s="198" customFormat="1" ht="27">
      <c r="A53" s="202" t="s">
        <v>71</v>
      </c>
      <c r="B53" s="203" t="s">
        <v>340</v>
      </c>
      <c r="C53" s="204"/>
      <c r="D53" s="204"/>
      <c r="E53" s="763"/>
      <c r="F53" s="768"/>
    </row>
    <row r="54" spans="1:6" s="198" customFormat="1" ht="27">
      <c r="A54" s="205" t="s">
        <v>72</v>
      </c>
      <c r="B54" s="206" t="s">
        <v>341</v>
      </c>
      <c r="C54" s="204"/>
      <c r="D54" s="204"/>
      <c r="E54" s="763"/>
      <c r="F54" s="768"/>
    </row>
    <row r="55" spans="1:6" s="198" customFormat="1" ht="18.75">
      <c r="A55" s="205" t="s">
        <v>220</v>
      </c>
      <c r="B55" s="206" t="s">
        <v>428</v>
      </c>
      <c r="C55" s="204"/>
      <c r="D55" s="204">
        <v>44450</v>
      </c>
      <c r="E55" s="763">
        <v>44450</v>
      </c>
      <c r="F55" s="768"/>
    </row>
    <row r="56" spans="1:6" s="198" customFormat="1" ht="19.5" thickBot="1">
      <c r="A56" s="208" t="s">
        <v>221</v>
      </c>
      <c r="B56" s="212" t="s">
        <v>219</v>
      </c>
      <c r="C56" s="204"/>
      <c r="D56" s="204"/>
      <c r="E56" s="763"/>
      <c r="F56" s="768"/>
    </row>
    <row r="57" spans="1:6" s="198" customFormat="1" ht="18" customHeight="1" thickBot="1">
      <c r="A57" s="210" t="s">
        <v>17</v>
      </c>
      <c r="B57" s="211" t="s">
        <v>222</v>
      </c>
      <c r="C57" s="201">
        <f>SUM(C58:C60)</f>
        <v>0</v>
      </c>
      <c r="D57" s="201">
        <f>SUM(D58:D60)</f>
        <v>0</v>
      </c>
      <c r="E57" s="762">
        <f>SUM(E58:E60)</f>
        <v>0</v>
      </c>
      <c r="F57" s="768"/>
    </row>
    <row r="58" spans="1:6" s="198" customFormat="1" ht="27">
      <c r="A58" s="202" t="s">
        <v>136</v>
      </c>
      <c r="B58" s="203" t="s">
        <v>342</v>
      </c>
      <c r="C58" s="204"/>
      <c r="D58" s="204"/>
      <c r="E58" s="763"/>
      <c r="F58" s="768"/>
    </row>
    <row r="59" spans="1:6" s="198" customFormat="1" ht="27">
      <c r="A59" s="205" t="s">
        <v>137</v>
      </c>
      <c r="B59" s="206" t="s">
        <v>343</v>
      </c>
      <c r="C59" s="204"/>
      <c r="D59" s="204"/>
      <c r="E59" s="763"/>
      <c r="F59" s="768"/>
    </row>
    <row r="60" spans="1:6" s="198" customFormat="1" ht="18.75">
      <c r="A60" s="205" t="s">
        <v>165</v>
      </c>
      <c r="B60" s="206" t="s">
        <v>224</v>
      </c>
      <c r="C60" s="204"/>
      <c r="D60" s="204"/>
      <c r="E60" s="763"/>
      <c r="F60" s="768"/>
    </row>
    <row r="61" spans="1:6" s="198" customFormat="1" ht="19.5" thickBot="1">
      <c r="A61" s="208" t="s">
        <v>223</v>
      </c>
      <c r="B61" s="212" t="s">
        <v>225</v>
      </c>
      <c r="C61" s="204"/>
      <c r="D61" s="204"/>
      <c r="E61" s="763"/>
      <c r="F61" s="768"/>
    </row>
    <row r="62" spans="1:6" s="198" customFormat="1" ht="19.5" thickBot="1">
      <c r="A62" s="210" t="s">
        <v>18</v>
      </c>
      <c r="B62" s="213" t="s">
        <v>226</v>
      </c>
      <c r="C62" s="201">
        <f>+C7+C14+C21+C28+C35+C46+C52+C57</f>
        <v>3072352</v>
      </c>
      <c r="D62" s="201">
        <f>+D7+D14+D21+D28+D35+D46+D52+D57</f>
        <v>3169924</v>
      </c>
      <c r="E62" s="201">
        <f>+E7+E14+E21+E28+E35+E46+E52+E57</f>
        <v>3052431</v>
      </c>
      <c r="F62" s="768"/>
    </row>
    <row r="63" spans="1:6" s="198" customFormat="1" ht="18" customHeight="1" thickBot="1">
      <c r="A63" s="215" t="s">
        <v>328</v>
      </c>
      <c r="B63" s="211" t="s">
        <v>393</v>
      </c>
      <c r="C63" s="201">
        <f>SUM(C64:C66)</f>
        <v>0</v>
      </c>
      <c r="D63" s="201">
        <f>SUM(D64:D66)</f>
        <v>0</v>
      </c>
      <c r="E63" s="201">
        <f>SUM(E64:E66)</f>
        <v>0</v>
      </c>
      <c r="F63" s="768"/>
    </row>
    <row r="64" spans="1:6" s="198" customFormat="1" ht="18" customHeight="1">
      <c r="A64" s="202" t="s">
        <v>255</v>
      </c>
      <c r="B64" s="203" t="s">
        <v>227</v>
      </c>
      <c r="C64" s="204"/>
      <c r="D64" s="204"/>
      <c r="E64" s="763"/>
      <c r="F64" s="768"/>
    </row>
    <row r="65" spans="1:6" s="198" customFormat="1" ht="27">
      <c r="A65" s="205" t="s">
        <v>264</v>
      </c>
      <c r="B65" s="206" t="s">
        <v>228</v>
      </c>
      <c r="C65" s="204"/>
      <c r="D65" s="204"/>
      <c r="E65" s="763"/>
      <c r="F65" s="768"/>
    </row>
    <row r="66" spans="1:6" s="198" customFormat="1" ht="19.5" thickBot="1">
      <c r="A66" s="208" t="s">
        <v>265</v>
      </c>
      <c r="B66" s="216" t="s">
        <v>229</v>
      </c>
      <c r="C66" s="204"/>
      <c r="D66" s="204"/>
      <c r="E66" s="763"/>
      <c r="F66" s="768"/>
    </row>
    <row r="67" spans="1:6" s="198" customFormat="1" ht="18" customHeight="1" thickBot="1">
      <c r="A67" s="215" t="s">
        <v>230</v>
      </c>
      <c r="B67" s="211" t="s">
        <v>231</v>
      </c>
      <c r="C67" s="201">
        <f>SUM(C68:C71)</f>
        <v>0</v>
      </c>
      <c r="D67" s="201">
        <f>SUM(D68:D71)</f>
        <v>0</v>
      </c>
      <c r="E67" s="762">
        <f>SUM(E68:E71)</f>
        <v>0</v>
      </c>
      <c r="F67" s="768"/>
    </row>
    <row r="68" spans="1:6" s="198" customFormat="1" ht="27">
      <c r="A68" s="202" t="s">
        <v>111</v>
      </c>
      <c r="B68" s="203" t="s">
        <v>232</v>
      </c>
      <c r="C68" s="204"/>
      <c r="D68" s="204"/>
      <c r="E68" s="763"/>
      <c r="F68" s="768"/>
    </row>
    <row r="69" spans="1:6" s="198" customFormat="1" ht="18.75">
      <c r="A69" s="205" t="s">
        <v>112</v>
      </c>
      <c r="B69" s="206" t="s">
        <v>233</v>
      </c>
      <c r="C69" s="204"/>
      <c r="D69" s="204"/>
      <c r="E69" s="763"/>
      <c r="F69" s="768"/>
    </row>
    <row r="70" spans="1:6" s="198" customFormat="1" ht="27">
      <c r="A70" s="205" t="s">
        <v>256</v>
      </c>
      <c r="B70" s="206" t="s">
        <v>234</v>
      </c>
      <c r="C70" s="204"/>
      <c r="D70" s="204"/>
      <c r="E70" s="763"/>
      <c r="F70" s="768"/>
    </row>
    <row r="71" spans="1:6" s="198" customFormat="1" ht="19.5" thickBot="1">
      <c r="A71" s="208" t="s">
        <v>257</v>
      </c>
      <c r="B71" s="212" t="s">
        <v>235</v>
      </c>
      <c r="C71" s="204"/>
      <c r="D71" s="204"/>
      <c r="E71" s="763"/>
      <c r="F71" s="768"/>
    </row>
    <row r="72" spans="1:6" s="198" customFormat="1" ht="18" customHeight="1" thickBot="1">
      <c r="A72" s="215" t="s">
        <v>236</v>
      </c>
      <c r="B72" s="211" t="s">
        <v>237</v>
      </c>
      <c r="C72" s="201">
        <f>SUM(C73:C74)</f>
        <v>439382</v>
      </c>
      <c r="D72" s="201">
        <f>SUM(D73:D74)</f>
        <v>439382</v>
      </c>
      <c r="E72" s="201">
        <f>SUM(E73:E74)</f>
        <v>439382</v>
      </c>
      <c r="F72" s="768"/>
    </row>
    <row r="73" spans="1:6" s="198" customFormat="1" ht="18" customHeight="1">
      <c r="A73" s="202" t="s">
        <v>258</v>
      </c>
      <c r="B73" s="203" t="s">
        <v>238</v>
      </c>
      <c r="C73" s="204">
        <v>439382</v>
      </c>
      <c r="D73" s="204">
        <v>439382</v>
      </c>
      <c r="E73" s="763">
        <v>439382</v>
      </c>
      <c r="F73" s="768"/>
    </row>
    <row r="74" spans="1:6" s="198" customFormat="1" ht="18" customHeight="1" thickBot="1">
      <c r="A74" s="208" t="s">
        <v>259</v>
      </c>
      <c r="B74" s="203" t="s">
        <v>398</v>
      </c>
      <c r="C74" s="204">
        <v>0</v>
      </c>
      <c r="D74" s="204">
        <v>0</v>
      </c>
      <c r="E74" s="763"/>
      <c r="F74" s="768"/>
    </row>
    <row r="75" spans="1:6" s="198" customFormat="1" ht="18" customHeight="1" thickBot="1">
      <c r="A75" s="215" t="s">
        <v>239</v>
      </c>
      <c r="B75" s="211" t="s">
        <v>240</v>
      </c>
      <c r="C75" s="201">
        <f>SUM(C76:C78)</f>
        <v>29440629</v>
      </c>
      <c r="D75" s="201">
        <f>SUM(D76:D78)</f>
        <v>24705519</v>
      </c>
      <c r="E75" s="201">
        <f>SUM(E76:E78)</f>
        <v>24705519</v>
      </c>
      <c r="F75" s="768"/>
    </row>
    <row r="76" spans="1:6" s="198" customFormat="1" ht="18" customHeight="1">
      <c r="A76" s="202" t="s">
        <v>260</v>
      </c>
      <c r="B76" s="203" t="s">
        <v>372</v>
      </c>
      <c r="C76" s="204"/>
      <c r="D76" s="204"/>
      <c r="E76" s="763"/>
      <c r="F76" s="768"/>
    </row>
    <row r="77" spans="1:6" s="198" customFormat="1" ht="18" customHeight="1">
      <c r="A77" s="205" t="s">
        <v>261</v>
      </c>
      <c r="B77" s="206" t="s">
        <v>241</v>
      </c>
      <c r="C77" s="204"/>
      <c r="D77" s="204"/>
      <c r="E77" s="763"/>
      <c r="F77" s="768"/>
    </row>
    <row r="78" spans="1:6" s="198" customFormat="1" ht="18" customHeight="1" thickBot="1">
      <c r="A78" s="208" t="s">
        <v>262</v>
      </c>
      <c r="B78" s="212" t="s">
        <v>390</v>
      </c>
      <c r="C78" s="204">
        <v>29440629</v>
      </c>
      <c r="D78" s="204">
        <v>24705519</v>
      </c>
      <c r="E78" s="763">
        <v>24705519</v>
      </c>
      <c r="F78" s="768"/>
    </row>
    <row r="79" spans="1:6" s="198" customFormat="1" ht="18" customHeight="1" thickBot="1">
      <c r="A79" s="215" t="s">
        <v>243</v>
      </c>
      <c r="B79" s="211" t="s">
        <v>263</v>
      </c>
      <c r="C79" s="201">
        <f>SUM(C80:C83)</f>
        <v>0</v>
      </c>
      <c r="D79" s="201">
        <f>SUM(D80:D83)</f>
        <v>0</v>
      </c>
      <c r="E79" s="201">
        <f>SUM(E80:E83)</f>
        <v>0</v>
      </c>
      <c r="F79" s="768"/>
    </row>
    <row r="80" spans="1:6" s="198" customFormat="1" ht="18" customHeight="1">
      <c r="A80" s="217" t="s">
        <v>244</v>
      </c>
      <c r="B80" s="203" t="s">
        <v>245</v>
      </c>
      <c r="C80" s="204"/>
      <c r="D80" s="204"/>
      <c r="E80" s="763"/>
      <c r="F80" s="768"/>
    </row>
    <row r="81" spans="1:6" s="198" customFormat="1" ht="30">
      <c r="A81" s="218" t="s">
        <v>246</v>
      </c>
      <c r="B81" s="206" t="s">
        <v>247</v>
      </c>
      <c r="C81" s="204"/>
      <c r="D81" s="204"/>
      <c r="E81" s="763"/>
      <c r="F81" s="768"/>
    </row>
    <row r="82" spans="1:6" s="198" customFormat="1" ht="20.25" customHeight="1">
      <c r="A82" s="218" t="s">
        <v>248</v>
      </c>
      <c r="B82" s="206" t="s">
        <v>249</v>
      </c>
      <c r="C82" s="204"/>
      <c r="D82" s="204"/>
      <c r="E82" s="763"/>
      <c r="F82" s="768"/>
    </row>
    <row r="83" spans="1:6" s="198" customFormat="1" ht="18" customHeight="1" thickBot="1">
      <c r="A83" s="219" t="s">
        <v>250</v>
      </c>
      <c r="B83" s="212" t="s">
        <v>251</v>
      </c>
      <c r="C83" s="204"/>
      <c r="D83" s="204"/>
      <c r="E83" s="763"/>
      <c r="F83" s="768"/>
    </row>
    <row r="84" spans="1:6" s="198" customFormat="1" ht="18" customHeight="1" thickBot="1">
      <c r="A84" s="215" t="s">
        <v>252</v>
      </c>
      <c r="B84" s="211" t="s">
        <v>389</v>
      </c>
      <c r="C84" s="204"/>
      <c r="D84" s="204"/>
      <c r="E84" s="763"/>
      <c r="F84" s="768"/>
    </row>
    <row r="85" spans="1:6" s="198" customFormat="1" ht="27.75" thickBot="1">
      <c r="A85" s="215" t="s">
        <v>253</v>
      </c>
      <c r="B85" s="220" t="s">
        <v>254</v>
      </c>
      <c r="C85" s="201">
        <f>+C63+C67+C72+C75+C79+C84</f>
        <v>29880011</v>
      </c>
      <c r="D85" s="201">
        <f>+D63+D67+D72+D75+D79+D84</f>
        <v>25144901</v>
      </c>
      <c r="E85" s="201">
        <f>+E63+E67+E72+E75+E79+E84</f>
        <v>25144901</v>
      </c>
      <c r="F85" s="768"/>
    </row>
    <row r="86" spans="1:6" s="198" customFormat="1" ht="18" customHeight="1" thickBot="1">
      <c r="A86" s="221" t="s">
        <v>266</v>
      </c>
      <c r="B86" s="222" t="s">
        <v>332</v>
      </c>
      <c r="C86" s="201">
        <f>+C62+C85</f>
        <v>32952363</v>
      </c>
      <c r="D86" s="201">
        <f>+D62+D85</f>
        <v>28314825</v>
      </c>
      <c r="E86" s="201">
        <f>+E62+E85</f>
        <v>28197332</v>
      </c>
      <c r="F86" s="768"/>
    </row>
    <row r="87" spans="1:6" s="198" customFormat="1" ht="19.5" thickBot="1">
      <c r="A87" s="266"/>
      <c r="B87" s="224"/>
      <c r="C87" s="225"/>
      <c r="D87" s="225"/>
      <c r="E87" s="120"/>
      <c r="F87" s="22"/>
    </row>
    <row r="88" spans="1:6" s="189" customFormat="1" ht="18" customHeight="1" thickBot="1">
      <c r="A88" s="226" t="s">
        <v>43</v>
      </c>
      <c r="B88" s="227"/>
      <c r="C88" s="228"/>
      <c r="D88" s="228"/>
      <c r="E88" s="148"/>
      <c r="F88" s="17"/>
    </row>
    <row r="89" spans="1:6" s="189" customFormat="1" ht="18" customHeight="1" thickBot="1">
      <c r="A89" s="229" t="s">
        <v>10</v>
      </c>
      <c r="B89" s="230" t="s">
        <v>387</v>
      </c>
      <c r="C89" s="231">
        <f>SUM(C90:C94)</f>
        <v>32698363</v>
      </c>
      <c r="D89" s="231">
        <f>SUM(D90:D94)</f>
        <v>26821290</v>
      </c>
      <c r="E89" s="231">
        <f>SUM(E90:E94)</f>
        <v>26104797</v>
      </c>
      <c r="F89" s="23"/>
    </row>
    <row r="90" spans="1:6" s="189" customFormat="1" ht="18" customHeight="1">
      <c r="A90" s="232" t="s">
        <v>73</v>
      </c>
      <c r="B90" s="233" t="s">
        <v>38</v>
      </c>
      <c r="C90" s="351">
        <v>18031400</v>
      </c>
      <c r="D90" s="351">
        <v>14787798</v>
      </c>
      <c r="E90" s="103">
        <v>14465564</v>
      </c>
      <c r="F90" s="17"/>
    </row>
    <row r="91" spans="1:6" s="198" customFormat="1" ht="18" customHeight="1">
      <c r="A91" s="205" t="s">
        <v>74</v>
      </c>
      <c r="B91" s="234" t="s">
        <v>138</v>
      </c>
      <c r="C91" s="328">
        <v>3636963</v>
      </c>
      <c r="D91" s="328">
        <v>2756052</v>
      </c>
      <c r="E91" s="103">
        <v>2756052</v>
      </c>
      <c r="F91" s="22"/>
    </row>
    <row r="92" spans="1:6" s="189" customFormat="1" ht="18" customHeight="1">
      <c r="A92" s="205" t="s">
        <v>75</v>
      </c>
      <c r="B92" s="234" t="s">
        <v>105</v>
      </c>
      <c r="C92" s="331">
        <v>11030000</v>
      </c>
      <c r="D92" s="331">
        <v>9277440</v>
      </c>
      <c r="E92" s="103">
        <v>8883181</v>
      </c>
      <c r="F92" s="17"/>
    </row>
    <row r="93" spans="1:6" s="189" customFormat="1" ht="18" customHeight="1">
      <c r="A93" s="205" t="s">
        <v>76</v>
      </c>
      <c r="B93" s="235" t="s">
        <v>139</v>
      </c>
      <c r="C93" s="331"/>
      <c r="D93" s="331"/>
      <c r="E93" s="103"/>
      <c r="F93" s="17"/>
    </row>
    <row r="94" spans="1:6" s="189" customFormat="1" ht="18" customHeight="1">
      <c r="A94" s="205" t="s">
        <v>84</v>
      </c>
      <c r="B94" s="236" t="s">
        <v>140</v>
      </c>
      <c r="C94" s="331">
        <f>SUM(C95:C104)</f>
        <v>0</v>
      </c>
      <c r="D94" s="331">
        <f>SUM(D95:D104)</f>
        <v>0</v>
      </c>
      <c r="E94" s="111">
        <f>SUM(E95:E104)</f>
        <v>0</v>
      </c>
      <c r="F94" s="17"/>
    </row>
    <row r="95" spans="1:6" s="189" customFormat="1" ht="18" customHeight="1">
      <c r="A95" s="205" t="s">
        <v>77</v>
      </c>
      <c r="B95" s="234" t="s">
        <v>269</v>
      </c>
      <c r="C95" s="352"/>
      <c r="D95" s="352"/>
      <c r="E95" s="103">
        <v>0</v>
      </c>
      <c r="F95" s="17"/>
    </row>
    <row r="96" spans="1:6" s="189" customFormat="1" ht="18" customHeight="1">
      <c r="A96" s="205" t="s">
        <v>78</v>
      </c>
      <c r="B96" s="237" t="s">
        <v>270</v>
      </c>
      <c r="C96" s="352"/>
      <c r="D96" s="352"/>
      <c r="E96" s="103">
        <v>0</v>
      </c>
      <c r="F96" s="17"/>
    </row>
    <row r="97" spans="1:6" s="189" customFormat="1" ht="18" customHeight="1">
      <c r="A97" s="205" t="s">
        <v>85</v>
      </c>
      <c r="B97" s="234" t="s">
        <v>271</v>
      </c>
      <c r="C97" s="352"/>
      <c r="D97" s="352"/>
      <c r="E97" s="103">
        <v>0</v>
      </c>
      <c r="F97" s="17"/>
    </row>
    <row r="98" spans="1:6" s="189" customFormat="1" ht="18" customHeight="1">
      <c r="A98" s="205" t="s">
        <v>86</v>
      </c>
      <c r="B98" s="234" t="s">
        <v>394</v>
      </c>
      <c r="C98" s="352"/>
      <c r="D98" s="352"/>
      <c r="E98" s="103">
        <v>0</v>
      </c>
      <c r="F98" s="17"/>
    </row>
    <row r="99" spans="1:6" s="189" customFormat="1" ht="18" customHeight="1">
      <c r="A99" s="205" t="s">
        <v>87</v>
      </c>
      <c r="B99" s="237" t="s">
        <v>273</v>
      </c>
      <c r="C99" s="352"/>
      <c r="D99" s="352"/>
      <c r="E99" s="103">
        <v>0</v>
      </c>
      <c r="F99" s="17"/>
    </row>
    <row r="100" spans="1:6" s="189" customFormat="1" ht="18" customHeight="1">
      <c r="A100" s="205" t="s">
        <v>88</v>
      </c>
      <c r="B100" s="237" t="s">
        <v>274</v>
      </c>
      <c r="C100" s="352"/>
      <c r="D100" s="352"/>
      <c r="E100" s="103">
        <v>0</v>
      </c>
      <c r="F100" s="17"/>
    </row>
    <row r="101" spans="1:6" s="189" customFormat="1" ht="18" customHeight="1">
      <c r="A101" s="205" t="s">
        <v>90</v>
      </c>
      <c r="B101" s="234" t="s">
        <v>395</v>
      </c>
      <c r="C101" s="352"/>
      <c r="D101" s="352"/>
      <c r="E101" s="103">
        <v>0</v>
      </c>
      <c r="F101" s="17"/>
    </row>
    <row r="102" spans="1:6" s="189" customFormat="1" ht="18" customHeight="1">
      <c r="A102" s="238" t="s">
        <v>141</v>
      </c>
      <c r="B102" s="239" t="s">
        <v>276</v>
      </c>
      <c r="C102" s="352"/>
      <c r="D102" s="352"/>
      <c r="E102" s="103">
        <v>0</v>
      </c>
      <c r="F102" s="17"/>
    </row>
    <row r="103" spans="1:6" s="189" customFormat="1" ht="18" customHeight="1">
      <c r="A103" s="205" t="s">
        <v>267</v>
      </c>
      <c r="B103" s="239" t="s">
        <v>277</v>
      </c>
      <c r="C103" s="352"/>
      <c r="D103" s="352"/>
      <c r="E103" s="103">
        <v>0</v>
      </c>
      <c r="F103" s="17"/>
    </row>
    <row r="104" spans="1:6" s="189" customFormat="1" ht="18" customHeight="1" thickBot="1">
      <c r="A104" s="240" t="s">
        <v>268</v>
      </c>
      <c r="B104" s="241" t="s">
        <v>278</v>
      </c>
      <c r="C104" s="353"/>
      <c r="D104" s="353"/>
      <c r="E104" s="103">
        <v>0</v>
      </c>
      <c r="F104" s="17"/>
    </row>
    <row r="105" spans="1:6" s="189" customFormat="1" ht="18" customHeight="1" thickBot="1">
      <c r="A105" s="210" t="s">
        <v>11</v>
      </c>
      <c r="B105" s="242" t="s">
        <v>388</v>
      </c>
      <c r="C105" s="201">
        <f>+C106+C108+C110</f>
        <v>254000</v>
      </c>
      <c r="D105" s="201">
        <f>+D106+D108+D110</f>
        <v>1493535</v>
      </c>
      <c r="E105" s="201">
        <f>+E106+E108+E110</f>
        <v>1493533</v>
      </c>
      <c r="F105" s="17"/>
    </row>
    <row r="106" spans="1:6" s="189" customFormat="1" ht="18" customHeight="1">
      <c r="A106" s="202" t="s">
        <v>79</v>
      </c>
      <c r="B106" s="234" t="s">
        <v>164</v>
      </c>
      <c r="C106" s="204">
        <v>254000</v>
      </c>
      <c r="D106" s="204">
        <v>1493535</v>
      </c>
      <c r="E106" s="103">
        <v>1493533</v>
      </c>
      <c r="F106" s="17"/>
    </row>
    <row r="107" spans="1:6" s="189" customFormat="1" ht="18" customHeight="1">
      <c r="A107" s="202" t="s">
        <v>80</v>
      </c>
      <c r="B107" s="239" t="s">
        <v>282</v>
      </c>
      <c r="C107" s="354"/>
      <c r="D107" s="354"/>
      <c r="E107" s="103">
        <v>0</v>
      </c>
      <c r="F107" s="17"/>
    </row>
    <row r="108" spans="1:6" s="189" customFormat="1" ht="18" customHeight="1">
      <c r="A108" s="202" t="s">
        <v>81</v>
      </c>
      <c r="B108" s="239" t="s">
        <v>142</v>
      </c>
      <c r="C108" s="328"/>
      <c r="D108" s="328"/>
      <c r="E108" s="103">
        <v>0</v>
      </c>
      <c r="F108" s="17"/>
    </row>
    <row r="109" spans="1:6" s="189" customFormat="1" ht="18" customHeight="1">
      <c r="A109" s="202" t="s">
        <v>82</v>
      </c>
      <c r="B109" s="239" t="s">
        <v>283</v>
      </c>
      <c r="C109" s="335"/>
      <c r="D109" s="335"/>
      <c r="E109" s="103">
        <v>0</v>
      </c>
      <c r="F109" s="17"/>
    </row>
    <row r="110" spans="1:6" s="189" customFormat="1" ht="18" customHeight="1">
      <c r="A110" s="202" t="s">
        <v>83</v>
      </c>
      <c r="B110" s="243" t="s">
        <v>166</v>
      </c>
      <c r="C110" s="335">
        <f>SUM(C111:C118)</f>
        <v>0</v>
      </c>
      <c r="D110" s="335">
        <f>SUM(D111:D118)</f>
        <v>0</v>
      </c>
      <c r="E110" s="129">
        <f>SUM(E111:E118)</f>
        <v>0</v>
      </c>
      <c r="F110" s="17"/>
    </row>
    <row r="111" spans="1:6" s="189" customFormat="1" ht="25.5">
      <c r="A111" s="202" t="s">
        <v>89</v>
      </c>
      <c r="B111" s="244" t="s">
        <v>338</v>
      </c>
      <c r="C111" s="335"/>
      <c r="D111" s="335"/>
      <c r="E111" s="103">
        <v>0</v>
      </c>
      <c r="F111" s="17"/>
    </row>
    <row r="112" spans="1:6" s="189" customFormat="1" ht="25.5">
      <c r="A112" s="202" t="s">
        <v>91</v>
      </c>
      <c r="B112" s="245" t="s">
        <v>288</v>
      </c>
      <c r="C112" s="355"/>
      <c r="D112" s="355"/>
      <c r="E112" s="103"/>
      <c r="F112" s="17"/>
    </row>
    <row r="113" spans="1:6" s="189" customFormat="1" ht="25.5">
      <c r="A113" s="202" t="s">
        <v>143</v>
      </c>
      <c r="B113" s="234" t="s">
        <v>272</v>
      </c>
      <c r="C113" s="355"/>
      <c r="D113" s="355"/>
      <c r="E113" s="103"/>
      <c r="F113" s="17"/>
    </row>
    <row r="114" spans="1:6" s="189" customFormat="1" ht="18.75">
      <c r="A114" s="202" t="s">
        <v>144</v>
      </c>
      <c r="B114" s="234" t="s">
        <v>287</v>
      </c>
      <c r="C114" s="355"/>
      <c r="D114" s="355"/>
      <c r="E114" s="103"/>
      <c r="F114" s="17"/>
    </row>
    <row r="115" spans="1:6" s="189" customFormat="1" ht="25.5">
      <c r="A115" s="202" t="s">
        <v>145</v>
      </c>
      <c r="B115" s="234" t="s">
        <v>286</v>
      </c>
      <c r="C115" s="355"/>
      <c r="D115" s="355"/>
      <c r="E115" s="103"/>
      <c r="F115" s="17"/>
    </row>
    <row r="116" spans="1:6" s="189" customFormat="1" ht="25.5">
      <c r="A116" s="202" t="s">
        <v>279</v>
      </c>
      <c r="B116" s="234" t="s">
        <v>275</v>
      </c>
      <c r="C116" s="355"/>
      <c r="D116" s="355"/>
      <c r="E116" s="103"/>
      <c r="F116" s="17"/>
    </row>
    <row r="117" spans="1:6" s="189" customFormat="1" ht="18.75">
      <c r="A117" s="202" t="s">
        <v>280</v>
      </c>
      <c r="B117" s="234" t="s">
        <v>285</v>
      </c>
      <c r="C117" s="355"/>
      <c r="D117" s="355"/>
      <c r="E117" s="103"/>
      <c r="F117" s="17"/>
    </row>
    <row r="118" spans="1:6" s="189" customFormat="1" ht="26.25" thickBot="1">
      <c r="A118" s="238" t="s">
        <v>281</v>
      </c>
      <c r="B118" s="234" t="s">
        <v>284</v>
      </c>
      <c r="C118" s="356"/>
      <c r="D118" s="356"/>
      <c r="E118" s="103"/>
      <c r="F118" s="17"/>
    </row>
    <row r="119" spans="1:6" s="189" customFormat="1" ht="18" customHeight="1" thickBot="1">
      <c r="A119" s="210" t="s">
        <v>12</v>
      </c>
      <c r="B119" s="213" t="s">
        <v>289</v>
      </c>
      <c r="C119" s="201">
        <f>+C120+C121</f>
        <v>0</v>
      </c>
      <c r="D119" s="201">
        <f>+D120+D121</f>
        <v>0</v>
      </c>
      <c r="E119" s="201">
        <f>+E120+E121</f>
        <v>0</v>
      </c>
      <c r="F119" s="17"/>
    </row>
    <row r="120" spans="1:6" s="189" customFormat="1" ht="18" customHeight="1">
      <c r="A120" s="202" t="s">
        <v>62</v>
      </c>
      <c r="B120" s="245" t="s">
        <v>44</v>
      </c>
      <c r="C120" s="204"/>
      <c r="D120" s="204"/>
      <c r="E120" s="103"/>
      <c r="F120" s="17"/>
    </row>
    <row r="121" spans="1:6" s="189" customFormat="1" ht="18" customHeight="1" thickBot="1">
      <c r="A121" s="208" t="s">
        <v>63</v>
      </c>
      <c r="B121" s="239" t="s">
        <v>45</v>
      </c>
      <c r="C121" s="331"/>
      <c r="D121" s="331"/>
      <c r="E121" s="103"/>
      <c r="F121" s="17"/>
    </row>
    <row r="122" spans="1:6" s="189" customFormat="1" ht="18" customHeight="1" thickBot="1">
      <c r="A122" s="210" t="s">
        <v>13</v>
      </c>
      <c r="B122" s="213" t="s">
        <v>290</v>
      </c>
      <c r="C122" s="201">
        <f>+C89+C105+C119</f>
        <v>32952363</v>
      </c>
      <c r="D122" s="201">
        <f>+D89+D105+D119</f>
        <v>28314825</v>
      </c>
      <c r="E122" s="201">
        <f>+E89+E105+E119</f>
        <v>27598330</v>
      </c>
      <c r="F122" s="17"/>
    </row>
    <row r="123" spans="1:6" s="189" customFormat="1" ht="18" customHeight="1" thickBot="1">
      <c r="A123" s="210" t="s">
        <v>14</v>
      </c>
      <c r="B123" s="213" t="s">
        <v>396</v>
      </c>
      <c r="C123" s="201">
        <f>+C124+C125+C126</f>
        <v>0</v>
      </c>
      <c r="D123" s="201">
        <f>+D124+D125+D126</f>
        <v>0</v>
      </c>
      <c r="E123" s="201">
        <f>+E124+E125+E126</f>
        <v>0</v>
      </c>
      <c r="F123" s="17"/>
    </row>
    <row r="124" spans="1:6" s="189" customFormat="1" ht="18" customHeight="1">
      <c r="A124" s="202" t="s">
        <v>66</v>
      </c>
      <c r="B124" s="245" t="s">
        <v>291</v>
      </c>
      <c r="C124" s="335"/>
      <c r="D124" s="335"/>
      <c r="E124" s="103"/>
      <c r="F124" s="17"/>
    </row>
    <row r="125" spans="1:6" s="189" customFormat="1" ht="18" customHeight="1">
      <c r="A125" s="202" t="s">
        <v>67</v>
      </c>
      <c r="B125" s="245" t="s">
        <v>397</v>
      </c>
      <c r="C125" s="335"/>
      <c r="D125" s="335"/>
      <c r="E125" s="103"/>
      <c r="F125" s="17"/>
    </row>
    <row r="126" spans="1:6" s="189" customFormat="1" ht="18" customHeight="1" thickBot="1">
      <c r="A126" s="238" t="s">
        <v>68</v>
      </c>
      <c r="B126" s="246" t="s">
        <v>292</v>
      </c>
      <c r="C126" s="335"/>
      <c r="D126" s="335"/>
      <c r="E126" s="103"/>
      <c r="F126" s="17"/>
    </row>
    <row r="127" spans="1:6" s="189" customFormat="1" ht="18" customHeight="1" thickBot="1">
      <c r="A127" s="210" t="s">
        <v>15</v>
      </c>
      <c r="B127" s="213" t="s">
        <v>327</v>
      </c>
      <c r="C127" s="201">
        <f>+C128+C129+C130+C131</f>
        <v>0</v>
      </c>
      <c r="D127" s="201">
        <f>+D128+D129+D130+D131</f>
        <v>0</v>
      </c>
      <c r="E127" s="201">
        <f>+E128+E129+E130+E131</f>
        <v>0</v>
      </c>
      <c r="F127" s="17"/>
    </row>
    <row r="128" spans="1:6" s="189" customFormat="1" ht="18" customHeight="1">
      <c r="A128" s="202" t="s">
        <v>69</v>
      </c>
      <c r="B128" s="245" t="s">
        <v>293</v>
      </c>
      <c r="C128" s="335"/>
      <c r="D128" s="335"/>
      <c r="E128" s="103"/>
      <c r="F128" s="17"/>
    </row>
    <row r="129" spans="1:6" s="189" customFormat="1" ht="18" customHeight="1">
      <c r="A129" s="202" t="s">
        <v>70</v>
      </c>
      <c r="B129" s="245" t="s">
        <v>294</v>
      </c>
      <c r="C129" s="335"/>
      <c r="D129" s="335"/>
      <c r="E129" s="103"/>
      <c r="F129" s="17"/>
    </row>
    <row r="130" spans="1:6" s="189" customFormat="1" ht="18" customHeight="1">
      <c r="A130" s="202" t="s">
        <v>210</v>
      </c>
      <c r="B130" s="245" t="s">
        <v>295</v>
      </c>
      <c r="C130" s="335"/>
      <c r="D130" s="335"/>
      <c r="E130" s="103"/>
      <c r="F130" s="17"/>
    </row>
    <row r="131" spans="1:6" s="189" customFormat="1" ht="18" customHeight="1" thickBot="1">
      <c r="A131" s="238" t="s">
        <v>211</v>
      </c>
      <c r="B131" s="246" t="s">
        <v>296</v>
      </c>
      <c r="C131" s="335"/>
      <c r="D131" s="335"/>
      <c r="E131" s="103"/>
      <c r="F131" s="17"/>
    </row>
    <row r="132" spans="1:6" s="189" customFormat="1" ht="18" customHeight="1" thickBot="1">
      <c r="A132" s="210" t="s">
        <v>16</v>
      </c>
      <c r="B132" s="213" t="s">
        <v>297</v>
      </c>
      <c r="C132" s="201">
        <f>SUM(C133:C136)</f>
        <v>0</v>
      </c>
      <c r="D132" s="201">
        <f>SUM(D133:D136)</f>
        <v>0</v>
      </c>
      <c r="E132" s="201">
        <f>SUM(E133:E136)</f>
        <v>0</v>
      </c>
      <c r="F132" s="17"/>
    </row>
    <row r="133" spans="1:6" s="189" customFormat="1" ht="18" customHeight="1">
      <c r="A133" s="202" t="s">
        <v>71</v>
      </c>
      <c r="B133" s="245" t="s">
        <v>298</v>
      </c>
      <c r="C133" s="335"/>
      <c r="D133" s="335"/>
      <c r="E133" s="103"/>
      <c r="F133" s="17"/>
    </row>
    <row r="134" spans="1:6" s="189" customFormat="1" ht="18" customHeight="1">
      <c r="A134" s="202" t="s">
        <v>72</v>
      </c>
      <c r="B134" s="245" t="s">
        <v>307</v>
      </c>
      <c r="C134" s="328"/>
      <c r="D134" s="328"/>
      <c r="E134" s="103"/>
      <c r="F134" s="17"/>
    </row>
    <row r="135" spans="1:6" s="189" customFormat="1" ht="18" customHeight="1">
      <c r="A135" s="202" t="s">
        <v>220</v>
      </c>
      <c r="B135" s="245" t="s">
        <v>299</v>
      </c>
      <c r="C135" s="335"/>
      <c r="D135" s="335"/>
      <c r="E135" s="103"/>
      <c r="F135" s="17"/>
    </row>
    <row r="136" spans="1:6" s="189" customFormat="1" ht="18" customHeight="1" thickBot="1">
      <c r="A136" s="238" t="s">
        <v>221</v>
      </c>
      <c r="B136" s="246" t="s">
        <v>349</v>
      </c>
      <c r="C136" s="335"/>
      <c r="D136" s="335"/>
      <c r="E136" s="103"/>
      <c r="F136" s="17"/>
    </row>
    <row r="137" spans="1:6" s="189" customFormat="1" ht="18" customHeight="1" thickBot="1">
      <c r="A137" s="210" t="s">
        <v>17</v>
      </c>
      <c r="B137" s="213" t="s">
        <v>300</v>
      </c>
      <c r="C137" s="270">
        <f>SUM(C138:C141)</f>
        <v>0</v>
      </c>
      <c r="D137" s="270">
        <f>SUM(D138:D141)</f>
        <v>0</v>
      </c>
      <c r="E137" s="270">
        <f>SUM(E138:E141)</f>
        <v>0</v>
      </c>
      <c r="F137" s="17"/>
    </row>
    <row r="138" spans="1:6" s="189" customFormat="1" ht="18" customHeight="1">
      <c r="A138" s="202" t="s">
        <v>136</v>
      </c>
      <c r="B138" s="245" t="s">
        <v>301</v>
      </c>
      <c r="C138" s="335"/>
      <c r="D138" s="335"/>
      <c r="E138" s="103"/>
      <c r="F138" s="17"/>
    </row>
    <row r="139" spans="1:6" s="189" customFormat="1" ht="18" customHeight="1">
      <c r="A139" s="202" t="s">
        <v>137</v>
      </c>
      <c r="B139" s="245" t="s">
        <v>302</v>
      </c>
      <c r="C139" s="335"/>
      <c r="D139" s="335"/>
      <c r="E139" s="103"/>
      <c r="F139" s="17"/>
    </row>
    <row r="140" spans="1:6" s="189" customFormat="1" ht="18" customHeight="1">
      <c r="A140" s="202" t="s">
        <v>165</v>
      </c>
      <c r="B140" s="245" t="s">
        <v>303</v>
      </c>
      <c r="C140" s="335"/>
      <c r="D140" s="335"/>
      <c r="E140" s="103"/>
      <c r="F140" s="17"/>
    </row>
    <row r="141" spans="1:6" s="189" customFormat="1" ht="18" customHeight="1" thickBot="1">
      <c r="A141" s="202" t="s">
        <v>223</v>
      </c>
      <c r="B141" s="245" t="s">
        <v>304</v>
      </c>
      <c r="C141" s="335"/>
      <c r="D141" s="335"/>
      <c r="E141" s="103"/>
      <c r="F141" s="17"/>
    </row>
    <row r="142" spans="1:6" s="189" customFormat="1" ht="18" customHeight="1" thickBot="1">
      <c r="A142" s="210" t="s">
        <v>18</v>
      </c>
      <c r="B142" s="213" t="s">
        <v>305</v>
      </c>
      <c r="C142" s="250">
        <f>+C123+C127+C132+C137</f>
        <v>0</v>
      </c>
      <c r="D142" s="250">
        <f>+D123+D127+D132+D137</f>
        <v>0</v>
      </c>
      <c r="E142" s="250">
        <f>+E123+E127+E132+E137</f>
        <v>0</v>
      </c>
      <c r="F142" s="17"/>
    </row>
    <row r="143" spans="1:6" s="189" customFormat="1" ht="18" customHeight="1" thickBot="1">
      <c r="A143" s="251" t="s">
        <v>19</v>
      </c>
      <c r="B143" s="252" t="s">
        <v>306</v>
      </c>
      <c r="C143" s="250">
        <f>+C122+C142</f>
        <v>32952363</v>
      </c>
      <c r="D143" s="250">
        <f>+D122+D142</f>
        <v>28314825</v>
      </c>
      <c r="E143" s="250">
        <f>+E122+E142</f>
        <v>27598330</v>
      </c>
      <c r="F143" s="17"/>
    </row>
    <row r="144" spans="1:6" s="189" customFormat="1" ht="18" customHeight="1" thickBot="1">
      <c r="A144" s="267"/>
      <c r="B144" s="254"/>
      <c r="C144" s="255"/>
      <c r="D144" s="255"/>
      <c r="E144" s="121"/>
      <c r="F144" s="17"/>
    </row>
    <row r="145" spans="1:6" s="189" customFormat="1" ht="18" customHeight="1" thickBot="1">
      <c r="A145" s="256" t="s">
        <v>367</v>
      </c>
      <c r="B145" s="268"/>
      <c r="C145" s="269">
        <v>6</v>
      </c>
      <c r="D145" s="269">
        <v>5</v>
      </c>
      <c r="E145" s="269">
        <v>5</v>
      </c>
      <c r="F145" s="24"/>
    </row>
    <row r="146" spans="1:6" s="198" customFormat="1" ht="18" customHeight="1" thickBot="1">
      <c r="A146" s="256" t="s">
        <v>157</v>
      </c>
      <c r="B146" s="268"/>
      <c r="C146" s="269"/>
      <c r="D146" s="269"/>
      <c r="E146" s="137"/>
      <c r="F146" s="22"/>
    </row>
    <row r="147" spans="3:6" s="189" customFormat="1" ht="18" customHeight="1">
      <c r="C147" s="260"/>
      <c r="D147" s="260"/>
      <c r="E147" s="25"/>
      <c r="F147" s="17"/>
    </row>
  </sheetData>
  <sheetProtection/>
  <mergeCells count="3">
    <mergeCell ref="A1:F1"/>
    <mergeCell ref="A2:F2"/>
    <mergeCell ref="A3:F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&amp;R&amp;"Times New Roman CE,Félkövér dőlt"&amp;11 9.4.1. melléklet  a 4/2020. (VII.10.)  önkormányzati rendelethez</oddHeader>
  </headerFooter>
  <rowBreaks count="1" manualBreakCount="1">
    <brk id="87" max="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Layout" workbookViewId="0" topLeftCell="A1">
      <selection activeCell="F139" sqref="F139"/>
    </sheetView>
  </sheetViews>
  <sheetFormatPr defaultColWidth="9.00390625" defaultRowHeight="12.75"/>
  <cols>
    <col min="1" max="1" width="7.625" style="261" customWidth="1"/>
    <col min="2" max="2" width="59.625" style="261" customWidth="1"/>
    <col min="3" max="3" width="13.50390625" style="262" customWidth="1"/>
    <col min="4" max="4" width="21.625" style="262" customWidth="1"/>
    <col min="5" max="5" width="19.625" style="12" customWidth="1"/>
    <col min="6" max="6" width="11.875" style="13" customWidth="1"/>
    <col min="7" max="16384" width="9.375" style="261" customWidth="1"/>
  </cols>
  <sheetData>
    <row r="1" spans="1:7" s="189" customFormat="1" ht="38.25" customHeight="1">
      <c r="A1" s="1008" t="s">
        <v>434</v>
      </c>
      <c r="B1" s="1008"/>
      <c r="C1" s="1008"/>
      <c r="D1" s="1008"/>
      <c r="E1" s="1008"/>
      <c r="F1" s="1008"/>
      <c r="G1" s="359"/>
    </row>
    <row r="2" spans="1:6" s="189" customFormat="1" ht="18" customHeight="1">
      <c r="A2" s="188"/>
      <c r="B2" s="770" t="s">
        <v>382</v>
      </c>
      <c r="C2" s="770"/>
      <c r="D2" s="770"/>
      <c r="E2" s="17"/>
      <c r="F2" s="17"/>
    </row>
    <row r="3" spans="1:7" s="189" customFormat="1" ht="18" customHeight="1">
      <c r="A3" s="872" t="s">
        <v>7</v>
      </c>
      <c r="B3" s="872"/>
      <c r="C3" s="872"/>
      <c r="D3" s="872"/>
      <c r="E3" s="872"/>
      <c r="F3" s="872"/>
      <c r="G3" s="198"/>
    </row>
    <row r="4" spans="1:7" s="189" customFormat="1" ht="18" customHeight="1" thickBot="1">
      <c r="A4" s="873"/>
      <c r="B4" s="873"/>
      <c r="C4" s="191"/>
      <c r="D4" s="191"/>
      <c r="E4" s="18" t="s">
        <v>369</v>
      </c>
      <c r="F4" s="17"/>
      <c r="G4" s="198"/>
    </row>
    <row r="5" spans="1:7" s="189" customFormat="1" ht="29.25" thickBot="1">
      <c r="A5" s="263" t="s">
        <v>54</v>
      </c>
      <c r="B5" s="264" t="s">
        <v>9</v>
      </c>
      <c r="C5" s="265" t="s">
        <v>344</v>
      </c>
      <c r="D5" s="265" t="s">
        <v>419</v>
      </c>
      <c r="E5" s="760" t="s">
        <v>837</v>
      </c>
      <c r="F5" s="767" t="s">
        <v>838</v>
      </c>
      <c r="G5" s="198"/>
    </row>
    <row r="6" spans="1:6" s="198" customFormat="1" ht="18" customHeight="1" thickBot="1">
      <c r="A6" s="195">
        <v>1</v>
      </c>
      <c r="B6" s="196">
        <v>2</v>
      </c>
      <c r="C6" s="197">
        <v>3</v>
      </c>
      <c r="D6" s="197">
        <v>4</v>
      </c>
      <c r="E6" s="761">
        <v>5</v>
      </c>
      <c r="F6" s="768">
        <v>6</v>
      </c>
    </row>
    <row r="7" spans="1:6" s="198" customFormat="1" ht="18" customHeight="1" thickBot="1">
      <c r="A7" s="199" t="s">
        <v>10</v>
      </c>
      <c r="B7" s="200" t="s">
        <v>185</v>
      </c>
      <c r="C7" s="201">
        <f>SUM(C8:C11)</f>
        <v>0</v>
      </c>
      <c r="D7" s="201">
        <f>SUM(D8:D11)</f>
        <v>0</v>
      </c>
      <c r="E7" s="762">
        <f>SUM(E8:E11)</f>
        <v>0</v>
      </c>
      <c r="F7" s="768"/>
    </row>
    <row r="8" spans="1:6" s="198" customFormat="1" ht="27">
      <c r="A8" s="202" t="s">
        <v>73</v>
      </c>
      <c r="B8" s="203" t="s">
        <v>350</v>
      </c>
      <c r="C8" s="204"/>
      <c r="D8" s="204"/>
      <c r="E8" s="763"/>
      <c r="F8" s="768"/>
    </row>
    <row r="9" spans="1:6" s="198" customFormat="1" ht="27">
      <c r="A9" s="205" t="s">
        <v>74</v>
      </c>
      <c r="B9" s="206" t="s">
        <v>351</v>
      </c>
      <c r="C9" s="204"/>
      <c r="D9" s="204"/>
      <c r="E9" s="763"/>
      <c r="F9" s="768"/>
    </row>
    <row r="10" spans="1:6" s="198" customFormat="1" ht="27">
      <c r="A10" s="205" t="s">
        <v>75</v>
      </c>
      <c r="B10" s="206" t="s">
        <v>352</v>
      </c>
      <c r="C10" s="204"/>
      <c r="D10" s="204"/>
      <c r="E10" s="763"/>
      <c r="F10" s="768"/>
    </row>
    <row r="11" spans="1:6" s="198" customFormat="1" ht="18.75">
      <c r="A11" s="205" t="s">
        <v>346</v>
      </c>
      <c r="B11" s="206" t="s">
        <v>353</v>
      </c>
      <c r="C11" s="204"/>
      <c r="D11" s="204"/>
      <c r="E11" s="763"/>
      <c r="F11" s="768"/>
    </row>
    <row r="12" spans="1:6" s="198" customFormat="1" ht="25.5">
      <c r="A12" s="205" t="s">
        <v>84</v>
      </c>
      <c r="B12" s="151" t="s">
        <v>355</v>
      </c>
      <c r="C12" s="207"/>
      <c r="D12" s="207"/>
      <c r="E12" s="764"/>
      <c r="F12" s="768"/>
    </row>
    <row r="13" spans="1:6" s="198" customFormat="1" ht="19.5" thickBot="1">
      <c r="A13" s="208" t="s">
        <v>347</v>
      </c>
      <c r="B13" s="206" t="s">
        <v>354</v>
      </c>
      <c r="C13" s="209"/>
      <c r="D13" s="209"/>
      <c r="E13" s="765"/>
      <c r="F13" s="768"/>
    </row>
    <row r="14" spans="1:6" s="198" customFormat="1" ht="18" customHeight="1" thickBot="1">
      <c r="A14" s="210" t="s">
        <v>11</v>
      </c>
      <c r="B14" s="211" t="s">
        <v>391</v>
      </c>
      <c r="C14" s="201">
        <f>+C15+C16+C17+C18+C19</f>
        <v>0</v>
      </c>
      <c r="D14" s="201">
        <f>+D15+D16+D17+D18+D19</f>
        <v>0</v>
      </c>
      <c r="E14" s="762">
        <f>+E15+E16+E17+E18+E19</f>
        <v>0</v>
      </c>
      <c r="F14" s="768"/>
    </row>
    <row r="15" spans="1:6" s="198" customFormat="1" ht="18" customHeight="1">
      <c r="A15" s="202" t="s">
        <v>79</v>
      </c>
      <c r="B15" s="203" t="s">
        <v>186</v>
      </c>
      <c r="C15" s="204"/>
      <c r="D15" s="204"/>
      <c r="E15" s="763"/>
      <c r="F15" s="768"/>
    </row>
    <row r="16" spans="1:6" s="198" customFormat="1" ht="27">
      <c r="A16" s="205" t="s">
        <v>80</v>
      </c>
      <c r="B16" s="206" t="s">
        <v>187</v>
      </c>
      <c r="C16" s="204"/>
      <c r="D16" s="204"/>
      <c r="E16" s="763"/>
      <c r="F16" s="768"/>
    </row>
    <row r="17" spans="1:6" s="198" customFormat="1" ht="27">
      <c r="A17" s="205" t="s">
        <v>81</v>
      </c>
      <c r="B17" s="206" t="s">
        <v>334</v>
      </c>
      <c r="C17" s="204"/>
      <c r="D17" s="204"/>
      <c r="E17" s="763"/>
      <c r="F17" s="768"/>
    </row>
    <row r="18" spans="1:6" s="198" customFormat="1" ht="27">
      <c r="A18" s="205" t="s">
        <v>82</v>
      </c>
      <c r="B18" s="206" t="s">
        <v>335</v>
      </c>
      <c r="C18" s="204"/>
      <c r="D18" s="204"/>
      <c r="E18" s="763"/>
      <c r="F18" s="768"/>
    </row>
    <row r="19" spans="1:6" s="198" customFormat="1" ht="25.5">
      <c r="A19" s="205" t="s">
        <v>83</v>
      </c>
      <c r="B19" s="100" t="s">
        <v>356</v>
      </c>
      <c r="C19" s="204"/>
      <c r="D19" s="204"/>
      <c r="E19" s="763"/>
      <c r="F19" s="768"/>
    </row>
    <row r="20" spans="1:6" s="198" customFormat="1" ht="19.5" thickBot="1">
      <c r="A20" s="208" t="s">
        <v>89</v>
      </c>
      <c r="B20" s="212" t="s">
        <v>188</v>
      </c>
      <c r="C20" s="331"/>
      <c r="D20" s="331"/>
      <c r="E20" s="763"/>
      <c r="F20" s="768"/>
    </row>
    <row r="21" spans="1:6" s="198" customFormat="1" ht="18" customHeight="1" thickBot="1">
      <c r="A21" s="210" t="s">
        <v>12</v>
      </c>
      <c r="B21" s="213" t="s">
        <v>392</v>
      </c>
      <c r="C21" s="201">
        <f>+C22+C23+C24+C25+C26</f>
        <v>0</v>
      </c>
      <c r="D21" s="201">
        <f>+D22+D23+D24+D25+D26</f>
        <v>0</v>
      </c>
      <c r="E21" s="762">
        <f>+E22+E23+E24+E25+E26</f>
        <v>0</v>
      </c>
      <c r="F21" s="768"/>
    </row>
    <row r="22" spans="1:6" s="198" customFormat="1" ht="27">
      <c r="A22" s="202" t="s">
        <v>62</v>
      </c>
      <c r="B22" s="203" t="s">
        <v>348</v>
      </c>
      <c r="C22" s="204"/>
      <c r="D22" s="204"/>
      <c r="E22" s="763"/>
      <c r="F22" s="768"/>
    </row>
    <row r="23" spans="1:6" s="198" customFormat="1" ht="27">
      <c r="A23" s="205" t="s">
        <v>63</v>
      </c>
      <c r="B23" s="206" t="s">
        <v>189</v>
      </c>
      <c r="C23" s="204"/>
      <c r="D23" s="204"/>
      <c r="E23" s="763"/>
      <c r="F23" s="768"/>
    </row>
    <row r="24" spans="1:6" s="198" customFormat="1" ht="27">
      <c r="A24" s="205" t="s">
        <v>64</v>
      </c>
      <c r="B24" s="206" t="s">
        <v>336</v>
      </c>
      <c r="C24" s="204"/>
      <c r="D24" s="204"/>
      <c r="E24" s="763"/>
      <c r="F24" s="768"/>
    </row>
    <row r="25" spans="1:6" s="198" customFormat="1" ht="27">
      <c r="A25" s="205" t="s">
        <v>65</v>
      </c>
      <c r="B25" s="206" t="s">
        <v>337</v>
      </c>
      <c r="C25" s="204"/>
      <c r="D25" s="204"/>
      <c r="E25" s="763"/>
      <c r="F25" s="768"/>
    </row>
    <row r="26" spans="1:6" s="198" customFormat="1" ht="18.75">
      <c r="A26" s="205" t="s">
        <v>126</v>
      </c>
      <c r="B26" s="206" t="s">
        <v>190</v>
      </c>
      <c r="C26" s="204"/>
      <c r="D26" s="204"/>
      <c r="E26" s="763"/>
      <c r="F26" s="768"/>
    </row>
    <row r="27" spans="1:6" s="198" customFormat="1" ht="18" customHeight="1" thickBot="1">
      <c r="A27" s="208" t="s">
        <v>127</v>
      </c>
      <c r="B27" s="212" t="s">
        <v>191</v>
      </c>
      <c r="C27" s="331"/>
      <c r="D27" s="331"/>
      <c r="E27" s="763"/>
      <c r="F27" s="768"/>
    </row>
    <row r="28" spans="1:6" s="198" customFormat="1" ht="18" customHeight="1" thickBot="1">
      <c r="A28" s="210" t="s">
        <v>128</v>
      </c>
      <c r="B28" s="213" t="s">
        <v>192</v>
      </c>
      <c r="C28" s="201">
        <f>+C29+C32+C33+C34</f>
        <v>0</v>
      </c>
      <c r="D28" s="201">
        <f>+D29+D32+D33+D34</f>
        <v>0</v>
      </c>
      <c r="E28" s="762">
        <f>+E29+E32+E33+E34</f>
        <v>0</v>
      </c>
      <c r="F28" s="768"/>
    </row>
    <row r="29" spans="1:6" s="198" customFormat="1" ht="18" customHeight="1">
      <c r="A29" s="202" t="s">
        <v>193</v>
      </c>
      <c r="B29" s="203" t="s">
        <v>199</v>
      </c>
      <c r="C29" s="214">
        <f>+C30+C31</f>
        <v>0</v>
      </c>
      <c r="D29" s="214">
        <f>+D30+D31</f>
        <v>0</v>
      </c>
      <c r="E29" s="766">
        <f>+E30+E31</f>
        <v>0</v>
      </c>
      <c r="F29" s="768"/>
    </row>
    <row r="30" spans="1:6" s="198" customFormat="1" ht="18" customHeight="1">
      <c r="A30" s="205" t="s">
        <v>194</v>
      </c>
      <c r="B30" s="206" t="s">
        <v>358</v>
      </c>
      <c r="C30" s="204"/>
      <c r="D30" s="204"/>
      <c r="E30" s="763"/>
      <c r="F30" s="768"/>
    </row>
    <row r="31" spans="1:6" s="198" customFormat="1" ht="18" customHeight="1">
      <c r="A31" s="205" t="s">
        <v>195</v>
      </c>
      <c r="B31" s="206" t="s">
        <v>359</v>
      </c>
      <c r="C31" s="204"/>
      <c r="D31" s="204"/>
      <c r="E31" s="763"/>
      <c r="F31" s="768"/>
    </row>
    <row r="32" spans="1:6" s="198" customFormat="1" ht="18" customHeight="1">
      <c r="A32" s="205" t="s">
        <v>196</v>
      </c>
      <c r="B32" s="206" t="s">
        <v>360</v>
      </c>
      <c r="C32" s="204"/>
      <c r="D32" s="204"/>
      <c r="E32" s="763"/>
      <c r="F32" s="768"/>
    </row>
    <row r="33" spans="1:6" s="198" customFormat="1" ht="18.75">
      <c r="A33" s="205" t="s">
        <v>197</v>
      </c>
      <c r="B33" s="206" t="s">
        <v>200</v>
      </c>
      <c r="C33" s="204"/>
      <c r="D33" s="204"/>
      <c r="E33" s="763"/>
      <c r="F33" s="768"/>
    </row>
    <row r="34" spans="1:6" s="198" customFormat="1" ht="18" customHeight="1" thickBot="1">
      <c r="A34" s="208" t="s">
        <v>198</v>
      </c>
      <c r="B34" s="212" t="s">
        <v>201</v>
      </c>
      <c r="C34" s="204"/>
      <c r="D34" s="204"/>
      <c r="E34" s="763"/>
      <c r="F34" s="768"/>
    </row>
    <row r="35" spans="1:6" s="198" customFormat="1" ht="18" customHeight="1" thickBot="1">
      <c r="A35" s="210" t="s">
        <v>14</v>
      </c>
      <c r="B35" s="213" t="s">
        <v>202</v>
      </c>
      <c r="C35" s="201">
        <f>SUM(C36:C45)</f>
        <v>0</v>
      </c>
      <c r="D35" s="201">
        <f>SUM(D36:D45)</f>
        <v>0</v>
      </c>
      <c r="E35" s="762">
        <f>SUM(E36:E45)</f>
        <v>0</v>
      </c>
      <c r="F35" s="768"/>
    </row>
    <row r="36" spans="1:6" s="198" customFormat="1" ht="18" customHeight="1">
      <c r="A36" s="202" t="s">
        <v>66</v>
      </c>
      <c r="B36" s="203" t="s">
        <v>205</v>
      </c>
      <c r="C36" s="204"/>
      <c r="D36" s="204"/>
      <c r="E36" s="763"/>
      <c r="F36" s="768"/>
    </row>
    <row r="37" spans="1:6" s="198" customFormat="1" ht="18" customHeight="1">
      <c r="A37" s="205" t="s">
        <v>67</v>
      </c>
      <c r="B37" s="206" t="s">
        <v>361</v>
      </c>
      <c r="C37" s="204"/>
      <c r="D37" s="204"/>
      <c r="E37" s="763"/>
      <c r="F37" s="768"/>
    </row>
    <row r="38" spans="1:6" s="198" customFormat="1" ht="18" customHeight="1">
      <c r="A38" s="205" t="s">
        <v>68</v>
      </c>
      <c r="B38" s="206" t="s">
        <v>362</v>
      </c>
      <c r="C38" s="204"/>
      <c r="D38" s="204"/>
      <c r="E38" s="763"/>
      <c r="F38" s="768"/>
    </row>
    <row r="39" spans="1:6" s="198" customFormat="1" ht="18" customHeight="1">
      <c r="A39" s="205" t="s">
        <v>130</v>
      </c>
      <c r="B39" s="206" t="s">
        <v>363</v>
      </c>
      <c r="C39" s="204"/>
      <c r="D39" s="204"/>
      <c r="E39" s="763"/>
      <c r="F39" s="768"/>
    </row>
    <row r="40" spans="1:6" s="198" customFormat="1" ht="18" customHeight="1">
      <c r="A40" s="205" t="s">
        <v>131</v>
      </c>
      <c r="B40" s="206" t="s">
        <v>364</v>
      </c>
      <c r="C40" s="204"/>
      <c r="D40" s="204"/>
      <c r="E40" s="763"/>
      <c r="F40" s="768"/>
    </row>
    <row r="41" spans="1:6" s="198" customFormat="1" ht="18" customHeight="1">
      <c r="A41" s="205" t="s">
        <v>132</v>
      </c>
      <c r="B41" s="206" t="s">
        <v>365</v>
      </c>
      <c r="C41" s="204"/>
      <c r="D41" s="204"/>
      <c r="E41" s="763"/>
      <c r="F41" s="768"/>
    </row>
    <row r="42" spans="1:6" s="198" customFormat="1" ht="18" customHeight="1">
      <c r="A42" s="205" t="s">
        <v>133</v>
      </c>
      <c r="B42" s="206" t="s">
        <v>206</v>
      </c>
      <c r="C42" s="204"/>
      <c r="D42" s="204"/>
      <c r="E42" s="763"/>
      <c r="F42" s="768"/>
    </row>
    <row r="43" spans="1:6" s="198" customFormat="1" ht="18" customHeight="1">
      <c r="A43" s="205" t="s">
        <v>134</v>
      </c>
      <c r="B43" s="206" t="s">
        <v>207</v>
      </c>
      <c r="C43" s="204"/>
      <c r="D43" s="204"/>
      <c r="E43" s="763"/>
      <c r="F43" s="768"/>
    </row>
    <row r="44" spans="1:6" s="198" customFormat="1" ht="18" customHeight="1">
      <c r="A44" s="205" t="s">
        <v>203</v>
      </c>
      <c r="B44" s="206" t="s">
        <v>208</v>
      </c>
      <c r="C44" s="204"/>
      <c r="D44" s="204"/>
      <c r="E44" s="763"/>
      <c r="F44" s="768"/>
    </row>
    <row r="45" spans="1:6" s="198" customFormat="1" ht="18" customHeight="1" thickBot="1">
      <c r="A45" s="208" t="s">
        <v>204</v>
      </c>
      <c r="B45" s="212" t="s">
        <v>366</v>
      </c>
      <c r="C45" s="204"/>
      <c r="D45" s="204"/>
      <c r="E45" s="763"/>
      <c r="F45" s="768"/>
    </row>
    <row r="46" spans="1:6" s="198" customFormat="1" ht="18" customHeight="1" thickBot="1">
      <c r="A46" s="210" t="s">
        <v>15</v>
      </c>
      <c r="B46" s="213" t="s">
        <v>209</v>
      </c>
      <c r="C46" s="201">
        <f>SUM(C47:C51)</f>
        <v>0</v>
      </c>
      <c r="D46" s="201">
        <f>SUM(D47:D51)</f>
        <v>0</v>
      </c>
      <c r="E46" s="762">
        <f>SUM(E47:E51)</f>
        <v>0</v>
      </c>
      <c r="F46" s="768"/>
    </row>
    <row r="47" spans="1:6" s="198" customFormat="1" ht="18" customHeight="1">
      <c r="A47" s="202" t="s">
        <v>69</v>
      </c>
      <c r="B47" s="203" t="s">
        <v>213</v>
      </c>
      <c r="C47" s="204"/>
      <c r="D47" s="204"/>
      <c r="E47" s="763"/>
      <c r="F47" s="768"/>
    </row>
    <row r="48" spans="1:6" s="198" customFormat="1" ht="18" customHeight="1">
      <c r="A48" s="205" t="s">
        <v>70</v>
      </c>
      <c r="B48" s="206" t="s">
        <v>214</v>
      </c>
      <c r="C48" s="204"/>
      <c r="D48" s="204"/>
      <c r="E48" s="763"/>
      <c r="F48" s="768"/>
    </row>
    <row r="49" spans="1:6" s="198" customFormat="1" ht="18" customHeight="1">
      <c r="A49" s="205" t="s">
        <v>210</v>
      </c>
      <c r="B49" s="206" t="s">
        <v>215</v>
      </c>
      <c r="C49" s="204"/>
      <c r="D49" s="204"/>
      <c r="E49" s="763"/>
      <c r="F49" s="768"/>
    </row>
    <row r="50" spans="1:6" s="198" customFormat="1" ht="18" customHeight="1">
      <c r="A50" s="205" t="s">
        <v>211</v>
      </c>
      <c r="B50" s="206" t="s">
        <v>216</v>
      </c>
      <c r="C50" s="204"/>
      <c r="D50" s="204"/>
      <c r="E50" s="763"/>
      <c r="F50" s="768"/>
    </row>
    <row r="51" spans="1:6" s="198" customFormat="1" ht="18" customHeight="1" thickBot="1">
      <c r="A51" s="208" t="s">
        <v>212</v>
      </c>
      <c r="B51" s="212" t="s">
        <v>217</v>
      </c>
      <c r="C51" s="204"/>
      <c r="D51" s="204"/>
      <c r="E51" s="763"/>
      <c r="F51" s="768"/>
    </row>
    <row r="52" spans="1:6" s="198" customFormat="1" ht="26.25" thickBot="1">
      <c r="A52" s="210" t="s">
        <v>135</v>
      </c>
      <c r="B52" s="213" t="s">
        <v>357</v>
      </c>
      <c r="C52" s="201">
        <f>SUM(C53:C55)</f>
        <v>0</v>
      </c>
      <c r="D52" s="201">
        <f>SUM(D53:D55)</f>
        <v>0</v>
      </c>
      <c r="E52" s="762">
        <f>SUM(E53:E55)</f>
        <v>0</v>
      </c>
      <c r="F52" s="768"/>
    </row>
    <row r="53" spans="1:6" s="198" customFormat="1" ht="27">
      <c r="A53" s="202" t="s">
        <v>71</v>
      </c>
      <c r="B53" s="203" t="s">
        <v>340</v>
      </c>
      <c r="C53" s="204"/>
      <c r="D53" s="204"/>
      <c r="E53" s="763"/>
      <c r="F53" s="768"/>
    </row>
    <row r="54" spans="1:6" s="198" customFormat="1" ht="27">
      <c r="A54" s="205" t="s">
        <v>72</v>
      </c>
      <c r="B54" s="206" t="s">
        <v>341</v>
      </c>
      <c r="C54" s="204"/>
      <c r="D54" s="204"/>
      <c r="E54" s="763"/>
      <c r="F54" s="768"/>
    </row>
    <row r="55" spans="1:6" s="198" customFormat="1" ht="18.75">
      <c r="A55" s="205" t="s">
        <v>220</v>
      </c>
      <c r="B55" s="206" t="s">
        <v>218</v>
      </c>
      <c r="C55" s="204"/>
      <c r="D55" s="204"/>
      <c r="E55" s="763"/>
      <c r="F55" s="768"/>
    </row>
    <row r="56" spans="1:6" s="198" customFormat="1" ht="19.5" thickBot="1">
      <c r="A56" s="208" t="s">
        <v>221</v>
      </c>
      <c r="B56" s="212" t="s">
        <v>219</v>
      </c>
      <c r="C56" s="331"/>
      <c r="D56" s="331"/>
      <c r="E56" s="763"/>
      <c r="F56" s="768"/>
    </row>
    <row r="57" spans="1:6" s="198" customFormat="1" ht="18" customHeight="1" thickBot="1">
      <c r="A57" s="210" t="s">
        <v>17</v>
      </c>
      <c r="B57" s="211" t="s">
        <v>222</v>
      </c>
      <c r="C57" s="201">
        <f>SUM(C58:C60)</f>
        <v>0</v>
      </c>
      <c r="D57" s="201">
        <f>SUM(D58:D60)</f>
        <v>0</v>
      </c>
      <c r="E57" s="762">
        <f>SUM(E58:E60)</f>
        <v>0</v>
      </c>
      <c r="F57" s="768"/>
    </row>
    <row r="58" spans="1:6" s="198" customFormat="1" ht="27">
      <c r="A58" s="202" t="s">
        <v>136</v>
      </c>
      <c r="B58" s="203" t="s">
        <v>342</v>
      </c>
      <c r="C58" s="204"/>
      <c r="D58" s="204"/>
      <c r="E58" s="763"/>
      <c r="F58" s="768"/>
    </row>
    <row r="59" spans="1:6" s="198" customFormat="1" ht="27">
      <c r="A59" s="205" t="s">
        <v>137</v>
      </c>
      <c r="B59" s="206" t="s">
        <v>343</v>
      </c>
      <c r="C59" s="204"/>
      <c r="D59" s="204"/>
      <c r="E59" s="763"/>
      <c r="F59" s="768"/>
    </row>
    <row r="60" spans="1:6" s="198" customFormat="1" ht="18.75">
      <c r="A60" s="205" t="s">
        <v>165</v>
      </c>
      <c r="B60" s="206" t="s">
        <v>224</v>
      </c>
      <c r="C60" s="204"/>
      <c r="D60" s="204"/>
      <c r="E60" s="763"/>
      <c r="F60" s="768"/>
    </row>
    <row r="61" spans="1:6" s="198" customFormat="1" ht="19.5" thickBot="1">
      <c r="A61" s="208" t="s">
        <v>223</v>
      </c>
      <c r="B61" s="212" t="s">
        <v>225</v>
      </c>
      <c r="C61" s="328"/>
      <c r="D61" s="328"/>
      <c r="E61" s="763"/>
      <c r="F61" s="768"/>
    </row>
    <row r="62" spans="1:6" s="198" customFormat="1" ht="19.5" thickBot="1">
      <c r="A62" s="210" t="s">
        <v>18</v>
      </c>
      <c r="B62" s="213" t="s">
        <v>226</v>
      </c>
      <c r="C62" s="201">
        <f>+C7+C14+C21+C28+C35+C46+C52+C57</f>
        <v>0</v>
      </c>
      <c r="D62" s="201">
        <f>+D7+D14+D21+D28+D35+D46+D52+D57</f>
        <v>0</v>
      </c>
      <c r="E62" s="762">
        <f>+E7+E14+E21+E28+E35+E46+E52+E57</f>
        <v>0</v>
      </c>
      <c r="F62" s="768"/>
    </row>
    <row r="63" spans="1:6" s="198" customFormat="1" ht="18" customHeight="1" thickBot="1">
      <c r="A63" s="215" t="s">
        <v>328</v>
      </c>
      <c r="B63" s="211" t="s">
        <v>393</v>
      </c>
      <c r="C63" s="201">
        <f>SUM(C64:C66)</f>
        <v>0</v>
      </c>
      <c r="D63" s="201">
        <f>SUM(D64:D66)</f>
        <v>0</v>
      </c>
      <c r="E63" s="762">
        <f>SUM(E64:E66)</f>
        <v>0</v>
      </c>
      <c r="F63" s="768"/>
    </row>
    <row r="64" spans="1:6" s="198" customFormat="1" ht="18" customHeight="1">
      <c r="A64" s="202" t="s">
        <v>255</v>
      </c>
      <c r="B64" s="203" t="s">
        <v>227</v>
      </c>
      <c r="C64" s="204"/>
      <c r="D64" s="204"/>
      <c r="E64" s="763"/>
      <c r="F64" s="768"/>
    </row>
    <row r="65" spans="1:6" s="198" customFormat="1" ht="27">
      <c r="A65" s="205" t="s">
        <v>264</v>
      </c>
      <c r="B65" s="206" t="s">
        <v>228</v>
      </c>
      <c r="C65" s="204"/>
      <c r="D65" s="204"/>
      <c r="E65" s="763"/>
      <c r="F65" s="768"/>
    </row>
    <row r="66" spans="1:6" s="198" customFormat="1" ht="19.5" thickBot="1">
      <c r="A66" s="208" t="s">
        <v>265</v>
      </c>
      <c r="B66" s="216" t="s">
        <v>229</v>
      </c>
      <c r="C66" s="204"/>
      <c r="D66" s="204"/>
      <c r="E66" s="763"/>
      <c r="F66" s="768"/>
    </row>
    <row r="67" spans="1:6" s="198" customFormat="1" ht="18" customHeight="1" thickBot="1">
      <c r="A67" s="215" t="s">
        <v>230</v>
      </c>
      <c r="B67" s="211" t="s">
        <v>231</v>
      </c>
      <c r="C67" s="201">
        <f>SUM(C68:C71)</f>
        <v>0</v>
      </c>
      <c r="D67" s="201">
        <f>SUM(D68:D71)</f>
        <v>0</v>
      </c>
      <c r="E67" s="762">
        <f>SUM(E68:E71)</f>
        <v>0</v>
      </c>
      <c r="F67" s="768"/>
    </row>
    <row r="68" spans="1:6" s="198" customFormat="1" ht="27">
      <c r="A68" s="202" t="s">
        <v>111</v>
      </c>
      <c r="B68" s="203" t="s">
        <v>232</v>
      </c>
      <c r="C68" s="204"/>
      <c r="D68" s="204"/>
      <c r="E68" s="763"/>
      <c r="F68" s="768"/>
    </row>
    <row r="69" spans="1:6" s="198" customFormat="1" ht="18.75">
      <c r="A69" s="205" t="s">
        <v>112</v>
      </c>
      <c r="B69" s="206" t="s">
        <v>233</v>
      </c>
      <c r="C69" s="204"/>
      <c r="D69" s="204"/>
      <c r="E69" s="763"/>
      <c r="F69" s="768"/>
    </row>
    <row r="70" spans="1:6" s="198" customFormat="1" ht="27">
      <c r="A70" s="205" t="s">
        <v>256</v>
      </c>
      <c r="B70" s="206" t="s">
        <v>234</v>
      </c>
      <c r="C70" s="204"/>
      <c r="D70" s="204"/>
      <c r="E70" s="763"/>
      <c r="F70" s="768"/>
    </row>
    <row r="71" spans="1:6" s="198" customFormat="1" ht="19.5" thickBot="1">
      <c r="A71" s="208" t="s">
        <v>257</v>
      </c>
      <c r="B71" s="212" t="s">
        <v>235</v>
      </c>
      <c r="C71" s="204"/>
      <c r="D71" s="204"/>
      <c r="E71" s="763"/>
      <c r="F71" s="768"/>
    </row>
    <row r="72" spans="1:6" s="198" customFormat="1" ht="18" customHeight="1" thickBot="1">
      <c r="A72" s="215" t="s">
        <v>236</v>
      </c>
      <c r="B72" s="211" t="s">
        <v>237</v>
      </c>
      <c r="C72" s="201">
        <f>SUM(C73:C74)</f>
        <v>0</v>
      </c>
      <c r="D72" s="201">
        <f>SUM(D73:D74)</f>
        <v>0</v>
      </c>
      <c r="E72" s="762">
        <f>SUM(E73:E74)</f>
        <v>0</v>
      </c>
      <c r="F72" s="768"/>
    </row>
    <row r="73" spans="1:6" s="198" customFormat="1" ht="18" customHeight="1">
      <c r="A73" s="202" t="s">
        <v>258</v>
      </c>
      <c r="B73" s="203" t="s">
        <v>238</v>
      </c>
      <c r="C73" s="204"/>
      <c r="D73" s="204"/>
      <c r="E73" s="763">
        <v>0</v>
      </c>
      <c r="F73" s="768"/>
    </row>
    <row r="74" spans="1:6" s="198" customFormat="1" ht="18" customHeight="1" thickBot="1">
      <c r="A74" s="208" t="s">
        <v>259</v>
      </c>
      <c r="B74" s="203" t="s">
        <v>398</v>
      </c>
      <c r="C74" s="204"/>
      <c r="D74" s="204"/>
      <c r="E74" s="763"/>
      <c r="F74" s="768"/>
    </row>
    <row r="75" spans="1:6" s="198" customFormat="1" ht="18" customHeight="1" thickBot="1">
      <c r="A75" s="215" t="s">
        <v>239</v>
      </c>
      <c r="B75" s="211" t="s">
        <v>240</v>
      </c>
      <c r="C75" s="201">
        <f>SUM(C76:C78)</f>
        <v>0</v>
      </c>
      <c r="D75" s="201">
        <f>SUM(D76:D78)</f>
        <v>0</v>
      </c>
      <c r="E75" s="762">
        <f>SUM(E76:E78)</f>
        <v>0</v>
      </c>
      <c r="F75" s="768"/>
    </row>
    <row r="76" spans="1:6" s="198" customFormat="1" ht="18" customHeight="1">
      <c r="A76" s="202" t="s">
        <v>260</v>
      </c>
      <c r="B76" s="203" t="s">
        <v>372</v>
      </c>
      <c r="C76" s="204"/>
      <c r="D76" s="204"/>
      <c r="E76" s="763"/>
      <c r="F76" s="768"/>
    </row>
    <row r="77" spans="1:6" s="198" customFormat="1" ht="18" customHeight="1">
      <c r="A77" s="205" t="s">
        <v>261</v>
      </c>
      <c r="B77" s="206" t="s">
        <v>241</v>
      </c>
      <c r="C77" s="204"/>
      <c r="D77" s="204"/>
      <c r="E77" s="763"/>
      <c r="F77" s="768"/>
    </row>
    <row r="78" spans="1:6" s="198" customFormat="1" ht="18" customHeight="1" thickBot="1">
      <c r="A78" s="208" t="s">
        <v>262</v>
      </c>
      <c r="B78" s="212" t="s">
        <v>390</v>
      </c>
      <c r="C78" s="204"/>
      <c r="D78" s="204"/>
      <c r="E78" s="763"/>
      <c r="F78" s="768"/>
    </row>
    <row r="79" spans="1:6" s="198" customFormat="1" ht="18" customHeight="1" thickBot="1">
      <c r="A79" s="215" t="s">
        <v>243</v>
      </c>
      <c r="B79" s="211" t="s">
        <v>263</v>
      </c>
      <c r="C79" s="201">
        <f>SUM(C80:C83)</f>
        <v>0</v>
      </c>
      <c r="D79" s="201">
        <f>SUM(D80:D83)</f>
        <v>0</v>
      </c>
      <c r="E79" s="762">
        <f>SUM(E80:E83)</f>
        <v>0</v>
      </c>
      <c r="F79" s="768"/>
    </row>
    <row r="80" spans="1:6" s="198" customFormat="1" ht="18" customHeight="1">
      <c r="A80" s="217" t="s">
        <v>244</v>
      </c>
      <c r="B80" s="203" t="s">
        <v>245</v>
      </c>
      <c r="C80" s="204"/>
      <c r="D80" s="204"/>
      <c r="E80" s="763"/>
      <c r="F80" s="768"/>
    </row>
    <row r="81" spans="1:6" s="198" customFormat="1" ht="30">
      <c r="A81" s="218" t="s">
        <v>246</v>
      </c>
      <c r="B81" s="206" t="s">
        <v>247</v>
      </c>
      <c r="C81" s="204"/>
      <c r="D81" s="204"/>
      <c r="E81" s="763"/>
      <c r="F81" s="768"/>
    </row>
    <row r="82" spans="1:6" s="198" customFormat="1" ht="20.25" customHeight="1">
      <c r="A82" s="218" t="s">
        <v>248</v>
      </c>
      <c r="B82" s="206" t="s">
        <v>249</v>
      </c>
      <c r="C82" s="204"/>
      <c r="D82" s="204"/>
      <c r="E82" s="763"/>
      <c r="F82" s="768"/>
    </row>
    <row r="83" spans="1:6" s="198" customFormat="1" ht="18" customHeight="1" thickBot="1">
      <c r="A83" s="219" t="s">
        <v>250</v>
      </c>
      <c r="B83" s="212" t="s">
        <v>251</v>
      </c>
      <c r="C83" s="204"/>
      <c r="D83" s="204"/>
      <c r="E83" s="763"/>
      <c r="F83" s="768"/>
    </row>
    <row r="84" spans="1:6" s="198" customFormat="1" ht="18" customHeight="1" thickBot="1">
      <c r="A84" s="215" t="s">
        <v>252</v>
      </c>
      <c r="B84" s="211" t="s">
        <v>389</v>
      </c>
      <c r="C84" s="340"/>
      <c r="D84" s="340"/>
      <c r="E84" s="763"/>
      <c r="F84" s="768"/>
    </row>
    <row r="85" spans="1:7" s="198" customFormat="1" ht="27.75" thickBot="1">
      <c r="A85" s="215" t="s">
        <v>253</v>
      </c>
      <c r="B85" s="220" t="s">
        <v>254</v>
      </c>
      <c r="C85" s="201">
        <f>+C63+C67+C72+C75+C79+C84</f>
        <v>0</v>
      </c>
      <c r="D85" s="201">
        <f>+D63+D67+D72+D75+D79+D84</f>
        <v>0</v>
      </c>
      <c r="E85" s="762">
        <f>+E63+E67+E72+E75+E79+E84</f>
        <v>0</v>
      </c>
      <c r="F85" s="768"/>
      <c r="G85" s="189"/>
    </row>
    <row r="86" spans="1:7" s="198" customFormat="1" ht="18" customHeight="1" thickBot="1">
      <c r="A86" s="221" t="s">
        <v>266</v>
      </c>
      <c r="B86" s="222" t="s">
        <v>332</v>
      </c>
      <c r="C86" s="201">
        <f>+C62+C85</f>
        <v>0</v>
      </c>
      <c r="D86" s="201">
        <f>+D62+D85</f>
        <v>0</v>
      </c>
      <c r="E86" s="762">
        <f>+E62+E85</f>
        <v>0</v>
      </c>
      <c r="F86" s="768"/>
      <c r="G86" s="189"/>
    </row>
    <row r="87" spans="1:7" s="198" customFormat="1" ht="19.5" thickBot="1">
      <c r="A87" s="266"/>
      <c r="B87" s="224"/>
      <c r="C87" s="225"/>
      <c r="D87" s="225"/>
      <c r="E87" s="120"/>
      <c r="F87" s="22"/>
      <c r="G87" s="189"/>
    </row>
    <row r="88" spans="1:7" s="189" customFormat="1" ht="18" customHeight="1" thickBot="1">
      <c r="A88" s="226" t="s">
        <v>43</v>
      </c>
      <c r="B88" s="227"/>
      <c r="C88" s="228"/>
      <c r="D88" s="228"/>
      <c r="E88" s="148"/>
      <c r="F88" s="17"/>
      <c r="G88" s="198"/>
    </row>
    <row r="89" spans="1:6" s="189" customFormat="1" ht="18" customHeight="1" thickBot="1">
      <c r="A89" s="229" t="s">
        <v>10</v>
      </c>
      <c r="B89" s="230" t="s">
        <v>387</v>
      </c>
      <c r="C89" s="231">
        <f>SUM(C90:C94)</f>
        <v>0</v>
      </c>
      <c r="D89" s="231">
        <f>SUM(D90:D94)</f>
        <v>0</v>
      </c>
      <c r="E89" s="149">
        <f>SUM(E90:E94)</f>
        <v>0</v>
      </c>
      <c r="F89" s="23"/>
    </row>
    <row r="90" spans="1:6" s="189" customFormat="1" ht="18" customHeight="1">
      <c r="A90" s="232" t="s">
        <v>73</v>
      </c>
      <c r="B90" s="233" t="s">
        <v>38</v>
      </c>
      <c r="C90" s="204"/>
      <c r="D90" s="204"/>
      <c r="E90" s="103"/>
      <c r="F90" s="17"/>
    </row>
    <row r="91" spans="1:7" s="198" customFormat="1" ht="18" customHeight="1">
      <c r="A91" s="205" t="s">
        <v>74</v>
      </c>
      <c r="B91" s="234" t="s">
        <v>138</v>
      </c>
      <c r="C91" s="204"/>
      <c r="D91" s="204"/>
      <c r="E91" s="103"/>
      <c r="F91" s="22"/>
      <c r="G91" s="189"/>
    </row>
    <row r="92" spans="1:6" s="189" customFormat="1" ht="18" customHeight="1">
      <c r="A92" s="205" t="s">
        <v>75</v>
      </c>
      <c r="B92" s="234" t="s">
        <v>105</v>
      </c>
      <c r="C92" s="204"/>
      <c r="D92" s="204"/>
      <c r="E92" s="103">
        <v>0</v>
      </c>
      <c r="F92" s="17"/>
    </row>
    <row r="93" spans="1:6" s="189" customFormat="1" ht="18" customHeight="1">
      <c r="A93" s="205" t="s">
        <v>76</v>
      </c>
      <c r="B93" s="235" t="s">
        <v>139</v>
      </c>
      <c r="C93" s="204"/>
      <c r="D93" s="204"/>
      <c r="E93" s="103"/>
      <c r="F93" s="17"/>
    </row>
    <row r="94" spans="1:6" s="189" customFormat="1" ht="18" customHeight="1">
      <c r="A94" s="205" t="s">
        <v>84</v>
      </c>
      <c r="B94" s="236" t="s">
        <v>140</v>
      </c>
      <c r="C94" s="331">
        <f>SUM(C95:C104)</f>
        <v>0</v>
      </c>
      <c r="D94" s="331">
        <f>SUM(D95:D104)</f>
        <v>0</v>
      </c>
      <c r="E94" s="111">
        <f>SUM(E95:E104)</f>
        <v>0</v>
      </c>
      <c r="F94" s="17"/>
    </row>
    <row r="95" spans="1:6" s="189" customFormat="1" ht="18" customHeight="1">
      <c r="A95" s="205" t="s">
        <v>77</v>
      </c>
      <c r="B95" s="234" t="s">
        <v>269</v>
      </c>
      <c r="C95" s="204"/>
      <c r="D95" s="204"/>
      <c r="E95" s="103">
        <v>0</v>
      </c>
      <c r="F95" s="17"/>
    </row>
    <row r="96" spans="1:6" s="189" customFormat="1" ht="18" customHeight="1">
      <c r="A96" s="205" t="s">
        <v>78</v>
      </c>
      <c r="B96" s="237" t="s">
        <v>270</v>
      </c>
      <c r="C96" s="204"/>
      <c r="D96" s="204"/>
      <c r="E96" s="103">
        <v>0</v>
      </c>
      <c r="F96" s="17"/>
    </row>
    <row r="97" spans="1:6" s="189" customFormat="1" ht="18" customHeight="1">
      <c r="A97" s="205" t="s">
        <v>85</v>
      </c>
      <c r="B97" s="234" t="s">
        <v>271</v>
      </c>
      <c r="C97" s="204"/>
      <c r="D97" s="204"/>
      <c r="E97" s="103">
        <v>0</v>
      </c>
      <c r="F97" s="17"/>
    </row>
    <row r="98" spans="1:6" s="189" customFormat="1" ht="18" customHeight="1">
      <c r="A98" s="205" t="s">
        <v>86</v>
      </c>
      <c r="B98" s="234" t="s">
        <v>394</v>
      </c>
      <c r="C98" s="204"/>
      <c r="D98" s="204"/>
      <c r="E98" s="103">
        <v>0</v>
      </c>
      <c r="F98" s="17"/>
    </row>
    <row r="99" spans="1:6" s="189" customFormat="1" ht="18" customHeight="1">
      <c r="A99" s="205" t="s">
        <v>87</v>
      </c>
      <c r="B99" s="237" t="s">
        <v>273</v>
      </c>
      <c r="C99" s="204"/>
      <c r="D99" s="204"/>
      <c r="E99" s="103">
        <v>0</v>
      </c>
      <c r="F99" s="17"/>
    </row>
    <row r="100" spans="1:6" s="189" customFormat="1" ht="18" customHeight="1">
      <c r="A100" s="205" t="s">
        <v>88</v>
      </c>
      <c r="B100" s="237" t="s">
        <v>274</v>
      </c>
      <c r="C100" s="204"/>
      <c r="D100" s="204"/>
      <c r="E100" s="103">
        <v>0</v>
      </c>
      <c r="F100" s="17"/>
    </row>
    <row r="101" spans="1:6" s="189" customFormat="1" ht="18" customHeight="1">
      <c r="A101" s="205" t="s">
        <v>90</v>
      </c>
      <c r="B101" s="234" t="s">
        <v>395</v>
      </c>
      <c r="C101" s="204"/>
      <c r="D101" s="204"/>
      <c r="E101" s="103">
        <v>0</v>
      </c>
      <c r="F101" s="17"/>
    </row>
    <row r="102" spans="1:6" s="189" customFormat="1" ht="18" customHeight="1">
      <c r="A102" s="238" t="s">
        <v>141</v>
      </c>
      <c r="B102" s="239" t="s">
        <v>276</v>
      </c>
      <c r="C102" s="204"/>
      <c r="D102" s="204"/>
      <c r="E102" s="103">
        <v>0</v>
      </c>
      <c r="F102" s="17"/>
    </row>
    <row r="103" spans="1:6" s="189" customFormat="1" ht="18" customHeight="1">
      <c r="A103" s="205" t="s">
        <v>267</v>
      </c>
      <c r="B103" s="239" t="s">
        <v>277</v>
      </c>
      <c r="C103" s="204"/>
      <c r="D103" s="204"/>
      <c r="E103" s="103">
        <v>0</v>
      </c>
      <c r="F103" s="17"/>
    </row>
    <row r="104" spans="1:6" s="189" customFormat="1" ht="18" customHeight="1" thickBot="1">
      <c r="A104" s="240" t="s">
        <v>268</v>
      </c>
      <c r="B104" s="241" t="s">
        <v>278</v>
      </c>
      <c r="C104" s="204"/>
      <c r="D104" s="204"/>
      <c r="E104" s="103">
        <v>0</v>
      </c>
      <c r="F104" s="17"/>
    </row>
    <row r="105" spans="1:6" s="189" customFormat="1" ht="18" customHeight="1" thickBot="1">
      <c r="A105" s="210" t="s">
        <v>11</v>
      </c>
      <c r="B105" s="242" t="s">
        <v>388</v>
      </c>
      <c r="C105" s="201">
        <f>+C106+C108+C110</f>
        <v>0</v>
      </c>
      <c r="D105" s="201">
        <f>+D106+D108+D110</f>
        <v>0</v>
      </c>
      <c r="E105" s="102">
        <f>+E106+E108+E110</f>
        <v>0</v>
      </c>
      <c r="F105" s="17"/>
    </row>
    <row r="106" spans="1:6" s="189" customFormat="1" ht="18" customHeight="1">
      <c r="A106" s="202" t="s">
        <v>79</v>
      </c>
      <c r="B106" s="234" t="s">
        <v>164</v>
      </c>
      <c r="C106" s="204"/>
      <c r="D106" s="204"/>
      <c r="E106" s="103">
        <v>0</v>
      </c>
      <c r="F106" s="17"/>
    </row>
    <row r="107" spans="1:6" s="189" customFormat="1" ht="18" customHeight="1">
      <c r="A107" s="202" t="s">
        <v>80</v>
      </c>
      <c r="B107" s="239" t="s">
        <v>282</v>
      </c>
      <c r="C107" s="204"/>
      <c r="D107" s="204"/>
      <c r="E107" s="103">
        <v>0</v>
      </c>
      <c r="F107" s="17"/>
    </row>
    <row r="108" spans="1:6" s="189" customFormat="1" ht="18" customHeight="1">
      <c r="A108" s="202" t="s">
        <v>81</v>
      </c>
      <c r="B108" s="239" t="s">
        <v>142</v>
      </c>
      <c r="C108" s="204"/>
      <c r="D108" s="204"/>
      <c r="E108" s="103">
        <v>0</v>
      </c>
      <c r="F108" s="17"/>
    </row>
    <row r="109" spans="1:6" s="189" customFormat="1" ht="18" customHeight="1">
      <c r="A109" s="202" t="s">
        <v>82</v>
      </c>
      <c r="B109" s="239" t="s">
        <v>283</v>
      </c>
      <c r="C109" s="204"/>
      <c r="D109" s="204"/>
      <c r="E109" s="103">
        <v>0</v>
      </c>
      <c r="F109" s="17"/>
    </row>
    <row r="110" spans="1:6" s="189" customFormat="1" ht="18" customHeight="1">
      <c r="A110" s="202" t="s">
        <v>83</v>
      </c>
      <c r="B110" s="243" t="s">
        <v>166</v>
      </c>
      <c r="C110" s="335">
        <f>SUM(C111:C118)</f>
        <v>0</v>
      </c>
      <c r="D110" s="335">
        <f>SUM(D111:D118)</f>
        <v>0</v>
      </c>
      <c r="E110" s="129">
        <f>SUM(E111:E118)</f>
        <v>0</v>
      </c>
      <c r="F110" s="17"/>
    </row>
    <row r="111" spans="1:6" s="189" customFormat="1" ht="25.5">
      <c r="A111" s="202" t="s">
        <v>89</v>
      </c>
      <c r="B111" s="244" t="s">
        <v>338</v>
      </c>
      <c r="C111" s="204"/>
      <c r="D111" s="204"/>
      <c r="E111" s="103">
        <v>0</v>
      </c>
      <c r="F111" s="17"/>
    </row>
    <row r="112" spans="1:6" s="189" customFormat="1" ht="25.5">
      <c r="A112" s="202" t="s">
        <v>91</v>
      </c>
      <c r="B112" s="245" t="s">
        <v>288</v>
      </c>
      <c r="C112" s="204"/>
      <c r="D112" s="204"/>
      <c r="E112" s="103"/>
      <c r="F112" s="17"/>
    </row>
    <row r="113" spans="1:6" s="189" customFormat="1" ht="25.5">
      <c r="A113" s="202" t="s">
        <v>143</v>
      </c>
      <c r="B113" s="234" t="s">
        <v>272</v>
      </c>
      <c r="C113" s="204"/>
      <c r="D113" s="204"/>
      <c r="E113" s="103"/>
      <c r="F113" s="17"/>
    </row>
    <row r="114" spans="1:6" s="189" customFormat="1" ht="18.75">
      <c r="A114" s="202" t="s">
        <v>144</v>
      </c>
      <c r="B114" s="234" t="s">
        <v>287</v>
      </c>
      <c r="C114" s="204"/>
      <c r="D114" s="204"/>
      <c r="E114" s="103"/>
      <c r="F114" s="17"/>
    </row>
    <row r="115" spans="1:6" s="189" customFormat="1" ht="25.5">
      <c r="A115" s="202" t="s">
        <v>145</v>
      </c>
      <c r="B115" s="234" t="s">
        <v>286</v>
      </c>
      <c r="C115" s="204"/>
      <c r="D115" s="204"/>
      <c r="E115" s="103"/>
      <c r="F115" s="17"/>
    </row>
    <row r="116" spans="1:6" s="189" customFormat="1" ht="25.5">
      <c r="A116" s="202" t="s">
        <v>279</v>
      </c>
      <c r="B116" s="234" t="s">
        <v>275</v>
      </c>
      <c r="C116" s="204"/>
      <c r="D116" s="204"/>
      <c r="E116" s="103"/>
      <c r="F116" s="17"/>
    </row>
    <row r="117" spans="1:6" s="189" customFormat="1" ht="18.75">
      <c r="A117" s="202" t="s">
        <v>280</v>
      </c>
      <c r="B117" s="234" t="s">
        <v>285</v>
      </c>
      <c r="C117" s="204"/>
      <c r="D117" s="204"/>
      <c r="E117" s="103"/>
      <c r="F117" s="17"/>
    </row>
    <row r="118" spans="1:6" s="189" customFormat="1" ht="26.25" thickBot="1">
      <c r="A118" s="238" t="s">
        <v>281</v>
      </c>
      <c r="B118" s="234" t="s">
        <v>284</v>
      </c>
      <c r="C118" s="204"/>
      <c r="D118" s="204"/>
      <c r="E118" s="103"/>
      <c r="F118" s="17"/>
    </row>
    <row r="119" spans="1:6" s="189" customFormat="1" ht="18" customHeight="1" thickBot="1">
      <c r="A119" s="210" t="s">
        <v>12</v>
      </c>
      <c r="B119" s="213" t="s">
        <v>289</v>
      </c>
      <c r="C119" s="201">
        <f>+C120+C121</f>
        <v>0</v>
      </c>
      <c r="D119" s="201">
        <f>+D120+D121</f>
        <v>0</v>
      </c>
      <c r="E119" s="102">
        <f>+E120+E121</f>
        <v>0</v>
      </c>
      <c r="F119" s="17"/>
    </row>
    <row r="120" spans="1:6" s="189" customFormat="1" ht="18" customHeight="1">
      <c r="A120" s="202" t="s">
        <v>62</v>
      </c>
      <c r="B120" s="245" t="s">
        <v>44</v>
      </c>
      <c r="C120" s="204"/>
      <c r="D120" s="204"/>
      <c r="E120" s="103"/>
      <c r="F120" s="17"/>
    </row>
    <row r="121" spans="1:6" s="189" customFormat="1" ht="18" customHeight="1" thickBot="1">
      <c r="A121" s="208" t="s">
        <v>63</v>
      </c>
      <c r="B121" s="239" t="s">
        <v>45</v>
      </c>
      <c r="C121" s="204"/>
      <c r="D121" s="204"/>
      <c r="E121" s="103"/>
      <c r="F121" s="17"/>
    </row>
    <row r="122" spans="1:6" s="189" customFormat="1" ht="18" customHeight="1" thickBot="1">
      <c r="A122" s="210" t="s">
        <v>13</v>
      </c>
      <c r="B122" s="213" t="s">
        <v>290</v>
      </c>
      <c r="C122" s="201">
        <f>+C89+C105+C119</f>
        <v>0</v>
      </c>
      <c r="D122" s="201">
        <f>+D89+D105+D119</f>
        <v>0</v>
      </c>
      <c r="E122" s="102">
        <f>+E89+E105+E119</f>
        <v>0</v>
      </c>
      <c r="F122" s="17"/>
    </row>
    <row r="123" spans="1:6" s="189" customFormat="1" ht="18" customHeight="1" thickBot="1">
      <c r="A123" s="210" t="s">
        <v>14</v>
      </c>
      <c r="B123" s="213" t="s">
        <v>396</v>
      </c>
      <c r="C123" s="201">
        <f>+C124+C125+C126</f>
        <v>0</v>
      </c>
      <c r="D123" s="201">
        <f>+D124+D125+D126</f>
        <v>0</v>
      </c>
      <c r="E123" s="102">
        <f>+E124+E125+E126</f>
        <v>0</v>
      </c>
      <c r="F123" s="17"/>
    </row>
    <row r="124" spans="1:6" s="189" customFormat="1" ht="18" customHeight="1">
      <c r="A124" s="202" t="s">
        <v>66</v>
      </c>
      <c r="B124" s="245" t="s">
        <v>291</v>
      </c>
      <c r="C124" s="204"/>
      <c r="D124" s="204"/>
      <c r="E124" s="103"/>
      <c r="F124" s="17"/>
    </row>
    <row r="125" spans="1:6" s="189" customFormat="1" ht="18" customHeight="1">
      <c r="A125" s="202" t="s">
        <v>67</v>
      </c>
      <c r="B125" s="245" t="s">
        <v>397</v>
      </c>
      <c r="C125" s="204"/>
      <c r="D125" s="204"/>
      <c r="E125" s="103"/>
      <c r="F125" s="17"/>
    </row>
    <row r="126" spans="1:6" s="189" customFormat="1" ht="18" customHeight="1" thickBot="1">
      <c r="A126" s="238" t="s">
        <v>68</v>
      </c>
      <c r="B126" s="246" t="s">
        <v>292</v>
      </c>
      <c r="C126" s="204"/>
      <c r="D126" s="204"/>
      <c r="E126" s="103"/>
      <c r="F126" s="17"/>
    </row>
    <row r="127" spans="1:6" s="189" customFormat="1" ht="18" customHeight="1" thickBot="1">
      <c r="A127" s="210" t="s">
        <v>15</v>
      </c>
      <c r="B127" s="213" t="s">
        <v>327</v>
      </c>
      <c r="C127" s="201">
        <f>+C128+C129+C130+C131</f>
        <v>0</v>
      </c>
      <c r="D127" s="201">
        <f>+D128+D129+D130+D131</f>
        <v>0</v>
      </c>
      <c r="E127" s="102">
        <f>+E128+E129+E130+E131</f>
        <v>0</v>
      </c>
      <c r="F127" s="17"/>
    </row>
    <row r="128" spans="1:6" s="189" customFormat="1" ht="18" customHeight="1">
      <c r="A128" s="202" t="s">
        <v>69</v>
      </c>
      <c r="B128" s="245" t="s">
        <v>293</v>
      </c>
      <c r="C128" s="204"/>
      <c r="D128" s="204"/>
      <c r="E128" s="103"/>
      <c r="F128" s="17"/>
    </row>
    <row r="129" spans="1:6" s="189" customFormat="1" ht="18" customHeight="1">
      <c r="A129" s="202" t="s">
        <v>70</v>
      </c>
      <c r="B129" s="245" t="s">
        <v>294</v>
      </c>
      <c r="C129" s="204"/>
      <c r="D129" s="204"/>
      <c r="E129" s="103"/>
      <c r="F129" s="17"/>
    </row>
    <row r="130" spans="1:6" s="189" customFormat="1" ht="18" customHeight="1">
      <c r="A130" s="202" t="s">
        <v>210</v>
      </c>
      <c r="B130" s="245" t="s">
        <v>295</v>
      </c>
      <c r="C130" s="204"/>
      <c r="D130" s="204"/>
      <c r="E130" s="103"/>
      <c r="F130" s="17"/>
    </row>
    <row r="131" spans="1:6" s="189" customFormat="1" ht="18" customHeight="1" thickBot="1">
      <c r="A131" s="238" t="s">
        <v>211</v>
      </c>
      <c r="B131" s="246" t="s">
        <v>296</v>
      </c>
      <c r="C131" s="204"/>
      <c r="D131" s="204"/>
      <c r="E131" s="103"/>
      <c r="F131" s="17"/>
    </row>
    <row r="132" spans="1:6" s="189" customFormat="1" ht="18" customHeight="1" thickBot="1">
      <c r="A132" s="210" t="s">
        <v>16</v>
      </c>
      <c r="B132" s="213" t="s">
        <v>297</v>
      </c>
      <c r="C132" s="201">
        <f>SUM(C133:C136)</f>
        <v>0</v>
      </c>
      <c r="D132" s="201">
        <f>SUM(D133:D136)</f>
        <v>0</v>
      </c>
      <c r="E132" s="102">
        <f>SUM(E133:E136)</f>
        <v>0</v>
      </c>
      <c r="F132" s="17"/>
    </row>
    <row r="133" spans="1:6" s="189" customFormat="1" ht="18" customHeight="1">
      <c r="A133" s="202" t="s">
        <v>71</v>
      </c>
      <c r="B133" s="245" t="s">
        <v>298</v>
      </c>
      <c r="C133" s="204"/>
      <c r="D133" s="204"/>
      <c r="E133" s="103"/>
      <c r="F133" s="17"/>
    </row>
    <row r="134" spans="1:6" s="189" customFormat="1" ht="18" customHeight="1">
      <c r="A134" s="202" t="s">
        <v>72</v>
      </c>
      <c r="B134" s="245" t="s">
        <v>307</v>
      </c>
      <c r="C134" s="204"/>
      <c r="D134" s="204"/>
      <c r="E134" s="103"/>
      <c r="F134" s="17"/>
    </row>
    <row r="135" spans="1:6" s="189" customFormat="1" ht="18" customHeight="1">
      <c r="A135" s="202" t="s">
        <v>220</v>
      </c>
      <c r="B135" s="245" t="s">
        <v>299</v>
      </c>
      <c r="C135" s="204"/>
      <c r="D135" s="204"/>
      <c r="E135" s="103"/>
      <c r="F135" s="17"/>
    </row>
    <row r="136" spans="1:6" s="189" customFormat="1" ht="18" customHeight="1" thickBot="1">
      <c r="A136" s="238" t="s">
        <v>221</v>
      </c>
      <c r="B136" s="246" t="s">
        <v>349</v>
      </c>
      <c r="C136" s="204"/>
      <c r="D136" s="204"/>
      <c r="E136" s="103"/>
      <c r="F136" s="17"/>
    </row>
    <row r="137" spans="1:6" s="189" customFormat="1" ht="18" customHeight="1" thickBot="1">
      <c r="A137" s="210" t="s">
        <v>17</v>
      </c>
      <c r="B137" s="213" t="s">
        <v>300</v>
      </c>
      <c r="C137" s="270">
        <f>SUM(C138:C141)</f>
        <v>0</v>
      </c>
      <c r="D137" s="270">
        <f>SUM(D138:D141)</f>
        <v>0</v>
      </c>
      <c r="E137" s="130"/>
      <c r="F137" s="17"/>
    </row>
    <row r="138" spans="1:6" s="189" customFormat="1" ht="18" customHeight="1">
      <c r="A138" s="202" t="s">
        <v>136</v>
      </c>
      <c r="B138" s="245" t="s">
        <v>301</v>
      </c>
      <c r="C138" s="204"/>
      <c r="D138" s="204"/>
      <c r="E138" s="103"/>
      <c r="F138" s="17"/>
    </row>
    <row r="139" spans="1:6" s="189" customFormat="1" ht="18" customHeight="1">
      <c r="A139" s="202" t="s">
        <v>137</v>
      </c>
      <c r="B139" s="245" t="s">
        <v>302</v>
      </c>
      <c r="C139" s="204"/>
      <c r="D139" s="204"/>
      <c r="E139" s="103"/>
      <c r="F139" s="17"/>
    </row>
    <row r="140" spans="1:6" s="189" customFormat="1" ht="18" customHeight="1">
      <c r="A140" s="202" t="s">
        <v>165</v>
      </c>
      <c r="B140" s="245" t="s">
        <v>303</v>
      </c>
      <c r="C140" s="204"/>
      <c r="D140" s="204"/>
      <c r="E140" s="103"/>
      <c r="F140" s="17"/>
    </row>
    <row r="141" spans="1:6" s="189" customFormat="1" ht="18" customHeight="1" thickBot="1">
      <c r="A141" s="202" t="s">
        <v>223</v>
      </c>
      <c r="B141" s="245" t="s">
        <v>304</v>
      </c>
      <c r="C141" s="204"/>
      <c r="D141" s="204"/>
      <c r="E141" s="103"/>
      <c r="F141" s="17"/>
    </row>
    <row r="142" spans="1:6" s="189" customFormat="1" ht="18" customHeight="1" thickBot="1">
      <c r="A142" s="210" t="s">
        <v>18</v>
      </c>
      <c r="B142" s="213" t="s">
        <v>305</v>
      </c>
      <c r="C142" s="250">
        <f>+C123+C127+C132+C137</f>
        <v>0</v>
      </c>
      <c r="D142" s="250">
        <f>+D123+D127+D132+D137</f>
        <v>0</v>
      </c>
      <c r="E142" s="131">
        <f>+E123+E127+E132+E137</f>
        <v>0</v>
      </c>
      <c r="F142" s="17"/>
    </row>
    <row r="143" spans="1:7" s="189" customFormat="1" ht="18" customHeight="1" thickBot="1">
      <c r="A143" s="251" t="s">
        <v>19</v>
      </c>
      <c r="B143" s="252" t="s">
        <v>306</v>
      </c>
      <c r="C143" s="250">
        <f>+C122+C142</f>
        <v>0</v>
      </c>
      <c r="D143" s="250">
        <f>+D122+D142</f>
        <v>0</v>
      </c>
      <c r="E143" s="131">
        <f>+E122+E142</f>
        <v>0</v>
      </c>
      <c r="F143" s="17"/>
      <c r="G143" s="198"/>
    </row>
    <row r="144" spans="1:6" s="189" customFormat="1" ht="18" customHeight="1" thickBot="1">
      <c r="A144" s="267"/>
      <c r="B144" s="254"/>
      <c r="C144" s="255"/>
      <c r="D144" s="255"/>
      <c r="E144" s="121"/>
      <c r="F144" s="17"/>
    </row>
    <row r="145" spans="1:7" s="189" customFormat="1" ht="18" customHeight="1" thickBot="1">
      <c r="A145" s="256" t="s">
        <v>367</v>
      </c>
      <c r="B145" s="268"/>
      <c r="C145" s="269"/>
      <c r="D145" s="269"/>
      <c r="E145" s="137"/>
      <c r="F145" s="24"/>
      <c r="G145" s="261"/>
    </row>
    <row r="146" spans="1:7" s="198" customFormat="1" ht="18" customHeight="1" thickBot="1">
      <c r="A146" s="256" t="s">
        <v>157</v>
      </c>
      <c r="B146" s="268"/>
      <c r="C146" s="269"/>
      <c r="D146" s="269"/>
      <c r="E146" s="137"/>
      <c r="F146" s="22"/>
      <c r="G146" s="261"/>
    </row>
    <row r="147" spans="3:7" s="189" customFormat="1" ht="18" customHeight="1">
      <c r="C147" s="260"/>
      <c r="D147" s="260"/>
      <c r="E147" s="25"/>
      <c r="F147" s="17"/>
      <c r="G147" s="261"/>
    </row>
  </sheetData>
  <sheetProtection/>
  <mergeCells count="3">
    <mergeCell ref="A4:B4"/>
    <mergeCell ref="A1:F1"/>
    <mergeCell ref="A3:F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0" r:id="rId1"/>
  <headerFooter alignWithMargins="0">
    <oddHeader>&amp;R&amp;"Times New Roman CE,Félkövér dőlt"&amp;11 9.4.2 melléklet &amp;"Times New Roman CE,Dőlt" a 4/2020. (VII.10.)  önkormányzati rendelethez</oddHeader>
  </headerFooter>
  <rowBreaks count="1" manualBreakCount="1">
    <brk id="8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5"/>
  <sheetViews>
    <sheetView view="pageLayout" workbookViewId="0" topLeftCell="A1">
      <selection activeCell="B47" sqref="B47"/>
    </sheetView>
  </sheetViews>
  <sheetFormatPr defaultColWidth="9.00390625" defaultRowHeight="12.75"/>
  <cols>
    <col min="1" max="1" width="7.625" style="261" customWidth="1"/>
    <col min="2" max="2" width="48.875" style="261" customWidth="1"/>
    <col min="3" max="3" width="15.125" style="262" bestFit="1" customWidth="1"/>
    <col min="4" max="4" width="21.625" style="262" customWidth="1"/>
    <col min="5" max="5" width="15.125" style="12" customWidth="1"/>
    <col min="6" max="6" width="15.125" style="13" customWidth="1"/>
    <col min="7" max="16384" width="9.375" style="261" customWidth="1"/>
  </cols>
  <sheetData>
    <row r="1" spans="1:6" s="189" customFormat="1" ht="18.75">
      <c r="A1" s="872" t="s">
        <v>7</v>
      </c>
      <c r="B1" s="872"/>
      <c r="C1" s="872"/>
      <c r="E1" s="17"/>
      <c r="F1" s="17"/>
    </row>
    <row r="2" spans="1:6" s="189" customFormat="1" ht="20.25" thickBot="1">
      <c r="A2" s="873"/>
      <c r="B2" s="873"/>
      <c r="C2" s="191"/>
      <c r="D2" s="191"/>
      <c r="E2" s="18" t="s">
        <v>369</v>
      </c>
      <c r="F2" s="17"/>
    </row>
    <row r="3" spans="1:6" s="189" customFormat="1" ht="29.25" thickBot="1">
      <c r="A3" s="263" t="s">
        <v>54</v>
      </c>
      <c r="B3" s="264" t="s">
        <v>9</v>
      </c>
      <c r="C3" s="265" t="s">
        <v>344</v>
      </c>
      <c r="D3" s="265" t="s">
        <v>420</v>
      </c>
      <c r="E3" s="760" t="s">
        <v>837</v>
      </c>
      <c r="F3" s="767" t="s">
        <v>838</v>
      </c>
    </row>
    <row r="4" spans="1:6" s="198" customFormat="1" ht="19.5" thickBot="1">
      <c r="A4" s="195">
        <v>1</v>
      </c>
      <c r="B4" s="196">
        <v>2</v>
      </c>
      <c r="C4" s="197">
        <v>3</v>
      </c>
      <c r="D4" s="197">
        <v>4</v>
      </c>
      <c r="E4" s="761">
        <v>5</v>
      </c>
      <c r="F4" s="768">
        <v>6</v>
      </c>
    </row>
    <row r="5" spans="1:6" s="198" customFormat="1" ht="26.25" thickBot="1">
      <c r="A5" s="199" t="s">
        <v>10</v>
      </c>
      <c r="B5" s="200" t="s">
        <v>185</v>
      </c>
      <c r="C5" s="201">
        <f>SUM(C6:C9)</f>
        <v>0</v>
      </c>
      <c r="D5" s="201">
        <f>SUM(D6:D9)</f>
        <v>0</v>
      </c>
      <c r="E5" s="762">
        <f>SUM(E6:E9)</f>
        <v>0</v>
      </c>
      <c r="F5" s="768"/>
    </row>
    <row r="6" spans="1:6" s="198" customFormat="1" ht="27">
      <c r="A6" s="202" t="s">
        <v>73</v>
      </c>
      <c r="B6" s="203" t="s">
        <v>350</v>
      </c>
      <c r="C6" s="204">
        <f>SUM('9.1.2.'!C8,'9.2.2'!C8,'9.3.2'!C8,'9.4.2'!C8)</f>
        <v>0</v>
      </c>
      <c r="D6" s="204">
        <f>SUM('9.1.2.'!D8,'9.2.2'!D8,'9.3.2'!D8,'9.4.2'!D8)</f>
        <v>0</v>
      </c>
      <c r="E6" s="204">
        <f>SUM('9.1.2.'!E8,'9.2.2'!E8,'9.3.2'!E8,'9.4.2'!E8)</f>
        <v>0</v>
      </c>
      <c r="F6" s="768"/>
    </row>
    <row r="7" spans="1:6" s="198" customFormat="1" ht="27">
      <c r="A7" s="205" t="s">
        <v>74</v>
      </c>
      <c r="B7" s="206" t="s">
        <v>351</v>
      </c>
      <c r="C7" s="204">
        <f>SUM('9.1.2.'!C9,'9.2.2'!C9,'9.3.2'!C9,'9.4.2'!C9)</f>
        <v>0</v>
      </c>
      <c r="D7" s="204">
        <f>SUM('9.1.2.'!D9,'9.2.2'!D9,'9.3.2'!D9,'9.4.2'!D9)</f>
        <v>0</v>
      </c>
      <c r="E7" s="204">
        <f>SUM('9.1.2.'!E9,'9.2.2'!E9,'9.3.2'!E9,'9.4.2'!E9)</f>
        <v>0</v>
      </c>
      <c r="F7" s="768"/>
    </row>
    <row r="8" spans="1:6" s="198" customFormat="1" ht="27">
      <c r="A8" s="205" t="s">
        <v>75</v>
      </c>
      <c r="B8" s="206" t="s">
        <v>352</v>
      </c>
      <c r="C8" s="204">
        <f>SUM('9.1.2.'!C10,'9.2.2'!C10,'9.3.2'!C10,'9.4.2'!C10)</f>
        <v>0</v>
      </c>
      <c r="D8" s="204">
        <f>SUM('9.1.2.'!D10,'9.2.2'!D10,'9.3.2'!D10,'9.4.2'!D10)</f>
        <v>0</v>
      </c>
      <c r="E8" s="204">
        <f>SUM('9.1.2.'!E10,'9.2.2'!E10,'9.3.2'!E10,'9.4.2'!E10)</f>
        <v>0</v>
      </c>
      <c r="F8" s="768"/>
    </row>
    <row r="9" spans="1:6" s="198" customFormat="1" ht="27">
      <c r="A9" s="205" t="s">
        <v>346</v>
      </c>
      <c r="B9" s="206" t="s">
        <v>353</v>
      </c>
      <c r="C9" s="204">
        <f>SUM('9.1.2.'!C11,'9.2.2'!C11,'9.3.2'!C11,'9.4.2'!C11)</f>
        <v>0</v>
      </c>
      <c r="D9" s="204">
        <f>SUM('9.1.2.'!D11,'9.2.2'!D11,'9.3.2'!D11,'9.4.2'!D11)</f>
        <v>0</v>
      </c>
      <c r="E9" s="204">
        <f>SUM('9.1.2.'!E11,'9.2.2'!E11,'9.3.2'!E11,'9.4.2'!E11)</f>
        <v>0</v>
      </c>
      <c r="F9" s="768"/>
    </row>
    <row r="10" spans="1:6" s="198" customFormat="1" ht="25.5">
      <c r="A10" s="205" t="s">
        <v>84</v>
      </c>
      <c r="B10" s="151" t="s">
        <v>355</v>
      </c>
      <c r="C10" s="207"/>
      <c r="D10" s="207"/>
      <c r="E10" s="204">
        <f>SUM('9.1.2.'!E12,'9.2.2'!E12,'9.3.2'!E12,'9.4.2'!E12)</f>
        <v>0</v>
      </c>
      <c r="F10" s="768"/>
    </row>
    <row r="11" spans="1:6" s="198" customFormat="1" ht="19.5" thickBot="1">
      <c r="A11" s="208" t="s">
        <v>347</v>
      </c>
      <c r="B11" s="206" t="s">
        <v>354</v>
      </c>
      <c r="C11" s="209"/>
      <c r="D11" s="209"/>
      <c r="E11" s="204">
        <f>SUM('9.1.2.'!E13,'9.2.2'!E13,'9.3.2'!E13,'9.4.2'!E13)</f>
        <v>0</v>
      </c>
      <c r="F11" s="768"/>
    </row>
    <row r="12" spans="1:6" s="198" customFormat="1" ht="26.25" thickBot="1">
      <c r="A12" s="210" t="s">
        <v>11</v>
      </c>
      <c r="B12" s="211" t="s">
        <v>391</v>
      </c>
      <c r="C12" s="201">
        <f>+C13+C14+C15+C16+C17</f>
        <v>0</v>
      </c>
      <c r="D12" s="201">
        <f>+D13+D14+D15+D16+D17</f>
        <v>0</v>
      </c>
      <c r="E12" s="762">
        <f>+E13+E14+E15+E16+E17</f>
        <v>0</v>
      </c>
      <c r="F12" s="768"/>
    </row>
    <row r="13" spans="1:6" s="198" customFormat="1" ht="18.75">
      <c r="A13" s="202" t="s">
        <v>79</v>
      </c>
      <c r="B13" s="203" t="s">
        <v>186</v>
      </c>
      <c r="C13" s="204">
        <f>SUM('9.1.2.'!C15,'9.2.2'!C15,'9.3.2'!C15,'9.4.2'!C15)</f>
        <v>0</v>
      </c>
      <c r="D13" s="204">
        <f>SUM('9.1.2.'!D15,'9.2.2'!D15,'9.3.2'!D15,'9.4.2'!D15)</f>
        <v>0</v>
      </c>
      <c r="E13" s="204">
        <f>SUM('9.1.2.'!E15,'9.2.2'!E15,'9.3.2'!E15,'9.4.2'!E15)</f>
        <v>0</v>
      </c>
      <c r="F13" s="768"/>
    </row>
    <row r="14" spans="1:6" s="198" customFormat="1" ht="27">
      <c r="A14" s="205" t="s">
        <v>80</v>
      </c>
      <c r="B14" s="206" t="s">
        <v>187</v>
      </c>
      <c r="C14" s="204">
        <f>SUM('9.1.2.'!C16,'9.2.2'!C16,'9.3.2'!C16,'9.4.2'!C16)</f>
        <v>0</v>
      </c>
      <c r="D14" s="204">
        <f>SUM('9.1.2.'!D16,'9.2.2'!D16,'9.3.2'!D16,'9.4.2'!D16)</f>
        <v>0</v>
      </c>
      <c r="E14" s="204">
        <f>SUM('9.1.2.'!E16,'9.2.2'!E16,'9.3.2'!E16,'9.4.2'!E16)</f>
        <v>0</v>
      </c>
      <c r="F14" s="768"/>
    </row>
    <row r="15" spans="1:6" s="198" customFormat="1" ht="27">
      <c r="A15" s="205" t="s">
        <v>81</v>
      </c>
      <c r="B15" s="206" t="s">
        <v>334</v>
      </c>
      <c r="C15" s="204">
        <f>SUM('9.1.2.'!C17,'9.2.2'!C17,'9.3.2'!C17,'9.4.2'!C17)</f>
        <v>0</v>
      </c>
      <c r="D15" s="204">
        <f>SUM('9.1.2.'!D17,'9.2.2'!D17,'9.3.2'!D17,'9.4.2'!D17)</f>
        <v>0</v>
      </c>
      <c r="E15" s="204">
        <f>SUM('9.1.2.'!E17,'9.2.2'!E17,'9.3.2'!E17,'9.4.2'!E17)</f>
        <v>0</v>
      </c>
      <c r="F15" s="768"/>
    </row>
    <row r="16" spans="1:6" s="198" customFormat="1" ht="27">
      <c r="A16" s="205" t="s">
        <v>82</v>
      </c>
      <c r="B16" s="206" t="s">
        <v>335</v>
      </c>
      <c r="C16" s="204">
        <f>SUM('9.1.2.'!C18,'9.2.2'!C18,'9.3.2'!C18,'9.4.2'!C18)</f>
        <v>0</v>
      </c>
      <c r="D16" s="204">
        <f>SUM('9.1.2.'!D18,'9.2.2'!D18,'9.3.2'!D18,'9.4.2'!D18)</f>
        <v>0</v>
      </c>
      <c r="E16" s="204">
        <f>SUM('9.1.2.'!E18,'9.2.2'!E18,'9.3.2'!E18,'9.4.2'!E18)</f>
        <v>0</v>
      </c>
      <c r="F16" s="768"/>
    </row>
    <row r="17" spans="1:6" s="198" customFormat="1" ht="25.5">
      <c r="A17" s="205" t="s">
        <v>83</v>
      </c>
      <c r="B17" s="100" t="s">
        <v>356</v>
      </c>
      <c r="C17" s="204">
        <f>SUM('9.1.2.'!C19,'9.2.2'!C19,'9.3.2'!C19,'9.4.2'!C19)</f>
        <v>0</v>
      </c>
      <c r="D17" s="204">
        <f>SUM('9.1.2.'!D19,'9.2.2'!D19,'9.3.2'!D19,'9.4.2'!D19)</f>
        <v>0</v>
      </c>
      <c r="E17" s="204">
        <f>SUM('9.1.2.'!E19,'9.2.2'!E19,'9.3.2'!E19,'9.4.2'!E19)</f>
        <v>0</v>
      </c>
      <c r="F17" s="768"/>
    </row>
    <row r="18" spans="1:6" s="198" customFormat="1" ht="19.5" thickBot="1">
      <c r="A18" s="208" t="s">
        <v>89</v>
      </c>
      <c r="B18" s="212" t="s">
        <v>188</v>
      </c>
      <c r="C18" s="204">
        <f>SUM('9.1.2.'!C20,'9.2.2'!C20,'9.3.2'!C20,'9.4.2'!C20)</f>
        <v>0</v>
      </c>
      <c r="D18" s="204">
        <f>SUM('9.1.2.'!D20,'9.2.2'!D20,'9.3.2'!D20,'9.4.2'!D20)</f>
        <v>0</v>
      </c>
      <c r="E18" s="204">
        <f>SUM('9.1.2.'!E20,'9.2.2'!E20,'9.3.2'!E20,'9.4.2'!E20)</f>
        <v>0</v>
      </c>
      <c r="F18" s="768"/>
    </row>
    <row r="19" spans="1:6" s="198" customFormat="1" ht="26.25" thickBot="1">
      <c r="A19" s="210" t="s">
        <v>12</v>
      </c>
      <c r="B19" s="213" t="s">
        <v>392</v>
      </c>
      <c r="C19" s="201">
        <f>+C20+C21+C22+C23+C24</f>
        <v>0</v>
      </c>
      <c r="D19" s="201">
        <f>+D20+D21+D22+D23+D24</f>
        <v>0</v>
      </c>
      <c r="E19" s="762">
        <f>+E20+E21+E22+E23+E24</f>
        <v>0</v>
      </c>
      <c r="F19" s="768"/>
    </row>
    <row r="20" spans="1:6" s="198" customFormat="1" ht="27">
      <c r="A20" s="202" t="s">
        <v>62</v>
      </c>
      <c r="B20" s="203" t="s">
        <v>348</v>
      </c>
      <c r="C20" s="204">
        <f>SUM('9.1.2.'!C22,'9.2.2'!C22,'9.3.2'!C22,'9.4.2'!C22)</f>
        <v>0</v>
      </c>
      <c r="D20" s="204">
        <f>SUM('9.1.2.'!D22,'9.2.2'!D22,'9.3.2'!D22,'9.4.2'!D22)</f>
        <v>0</v>
      </c>
      <c r="E20" s="204">
        <f>SUM('9.1.2.'!E22,'9.2.2'!E22,'9.3.2'!E22,'9.4.2'!E22)</f>
        <v>0</v>
      </c>
      <c r="F20" s="768"/>
    </row>
    <row r="21" spans="1:6" s="198" customFormat="1" ht="27">
      <c r="A21" s="205" t="s">
        <v>63</v>
      </c>
      <c r="B21" s="206" t="s">
        <v>189</v>
      </c>
      <c r="C21" s="204">
        <f>SUM('9.1.2.'!C23,'9.2.2'!C23,'9.3.2'!C23,'9.4.2'!C23)</f>
        <v>0</v>
      </c>
      <c r="D21" s="204">
        <f>SUM('9.1.2.'!D23,'9.2.2'!D23,'9.3.2'!D23,'9.4.2'!D23)</f>
        <v>0</v>
      </c>
      <c r="E21" s="204">
        <f>SUM('9.1.2.'!E23,'9.2.2'!E23,'9.3.2'!E23,'9.4.2'!E23)</f>
        <v>0</v>
      </c>
      <c r="F21" s="768"/>
    </row>
    <row r="22" spans="1:6" s="198" customFormat="1" ht="27">
      <c r="A22" s="205" t="s">
        <v>64</v>
      </c>
      <c r="B22" s="206" t="s">
        <v>336</v>
      </c>
      <c r="C22" s="204">
        <f>SUM('9.1.2.'!C24,'9.2.2'!C24,'9.3.2'!C24,'9.4.2'!C24)</f>
        <v>0</v>
      </c>
      <c r="D22" s="204">
        <f>SUM('9.1.2.'!D24,'9.2.2'!D24,'9.3.2'!D24,'9.4.2'!D24)</f>
        <v>0</v>
      </c>
      <c r="E22" s="204">
        <f>SUM('9.1.2.'!E24,'9.2.2'!E24,'9.3.2'!E24,'9.4.2'!E24)</f>
        <v>0</v>
      </c>
      <c r="F22" s="768"/>
    </row>
    <row r="23" spans="1:6" s="198" customFormat="1" ht="27">
      <c r="A23" s="205" t="s">
        <v>65</v>
      </c>
      <c r="B23" s="206" t="s">
        <v>337</v>
      </c>
      <c r="C23" s="204">
        <f>SUM('9.1.2.'!C25,'9.2.2'!C25,'9.3.2'!C25,'9.4.2'!C25)</f>
        <v>0</v>
      </c>
      <c r="D23" s="204">
        <f>SUM('9.1.2.'!D25,'9.2.2'!D25,'9.3.2'!D25,'9.4.2'!D25)</f>
        <v>0</v>
      </c>
      <c r="E23" s="204">
        <f>SUM('9.1.2.'!E25,'9.2.2'!E25,'9.3.2'!E25,'9.4.2'!E25)</f>
        <v>0</v>
      </c>
      <c r="F23" s="768"/>
    </row>
    <row r="24" spans="1:6" s="198" customFormat="1" ht="27">
      <c r="A24" s="205" t="s">
        <v>126</v>
      </c>
      <c r="B24" s="206" t="s">
        <v>190</v>
      </c>
      <c r="C24" s="204">
        <f>SUM('9.1.2.'!C26,'9.2.2'!C26,'9.3.2'!C26,'9.4.2'!C26)</f>
        <v>0</v>
      </c>
      <c r="D24" s="204">
        <f>SUM('9.1.2.'!D26,'9.2.2'!D26,'9.3.2'!D26,'9.4.2'!D26)</f>
        <v>0</v>
      </c>
      <c r="E24" s="204">
        <f>SUM('9.1.2.'!E26,'9.2.2'!E26,'9.3.2'!E26,'9.4.2'!E26)</f>
        <v>0</v>
      </c>
      <c r="F24" s="768"/>
    </row>
    <row r="25" spans="1:6" s="198" customFormat="1" ht="19.5" thickBot="1">
      <c r="A25" s="208" t="s">
        <v>127</v>
      </c>
      <c r="B25" s="212" t="s">
        <v>191</v>
      </c>
      <c r="C25" s="204">
        <f>SUM('9.1.2.'!C27,'9.2.2'!C27,'9.3.2'!C27,'9.4.2'!C27)</f>
        <v>0</v>
      </c>
      <c r="D25" s="204">
        <f>SUM('9.1.2.'!D27,'9.2.2'!D27,'9.3.2'!D27,'9.4.2'!D27)</f>
        <v>0</v>
      </c>
      <c r="E25" s="204">
        <f>SUM('9.1.2.'!E27,'9.2.2'!E27,'9.3.2'!E27,'9.4.2'!E27)</f>
        <v>0</v>
      </c>
      <c r="F25" s="768"/>
    </row>
    <row r="26" spans="1:6" s="198" customFormat="1" ht="19.5" thickBot="1">
      <c r="A26" s="210" t="s">
        <v>128</v>
      </c>
      <c r="B26" s="213" t="s">
        <v>192</v>
      </c>
      <c r="C26" s="201">
        <f>+C27+C30+C31+C32</f>
        <v>0</v>
      </c>
      <c r="D26" s="201">
        <f>+D27+D30+D31+D32</f>
        <v>0</v>
      </c>
      <c r="E26" s="762">
        <f>+E27+E30+E31+E32</f>
        <v>0</v>
      </c>
      <c r="F26" s="768"/>
    </row>
    <row r="27" spans="1:6" s="198" customFormat="1" ht="18.75">
      <c r="A27" s="202" t="s">
        <v>193</v>
      </c>
      <c r="B27" s="203" t="s">
        <v>199</v>
      </c>
      <c r="C27" s="214">
        <f>SUM(C28:C29)</f>
        <v>0</v>
      </c>
      <c r="D27" s="214">
        <f>SUM(D28:D29)</f>
        <v>0</v>
      </c>
      <c r="E27" s="766">
        <f>+E28+E29</f>
        <v>0</v>
      </c>
      <c r="F27" s="768"/>
    </row>
    <row r="28" spans="1:6" s="198" customFormat="1" ht="18.75">
      <c r="A28" s="205" t="s">
        <v>194</v>
      </c>
      <c r="B28" s="206" t="s">
        <v>358</v>
      </c>
      <c r="C28" s="204">
        <f>SUM('9.1.2.'!C30,'9.2.2'!C30,'9.3.2'!C30,'9.4.2'!C30)</f>
        <v>0</v>
      </c>
      <c r="D28" s="204">
        <f>SUM('9.1.2.'!D30,'9.2.2'!D30,'9.3.2'!D30,'9.4.2'!D30)</f>
        <v>0</v>
      </c>
      <c r="E28" s="204">
        <f>SUM('9.1.2.'!E30,'9.2.2'!E30,'9.3.2'!E30,'9.4.2'!E30)</f>
        <v>0</v>
      </c>
      <c r="F28" s="768"/>
    </row>
    <row r="29" spans="1:6" s="198" customFormat="1" ht="18.75">
      <c r="A29" s="205" t="s">
        <v>195</v>
      </c>
      <c r="B29" s="206" t="s">
        <v>359</v>
      </c>
      <c r="C29" s="204">
        <f>SUM('9.1.2.'!C31,'9.2.2'!C31,'9.3.2'!C31,'9.4.2'!C31)</f>
        <v>0</v>
      </c>
      <c r="D29" s="204">
        <f>SUM('9.1.2.'!D31,'9.2.2'!D31,'9.3.2'!D31,'9.4.2'!D31)</f>
        <v>0</v>
      </c>
      <c r="E29" s="204">
        <f>SUM('9.1.2.'!E31,'9.2.2'!E31,'9.3.2'!E31,'9.4.2'!E31)</f>
        <v>0</v>
      </c>
      <c r="F29" s="768"/>
    </row>
    <row r="30" spans="1:6" s="198" customFormat="1" ht="18.75">
      <c r="A30" s="205" t="s">
        <v>196</v>
      </c>
      <c r="B30" s="206" t="s">
        <v>360</v>
      </c>
      <c r="C30" s="204">
        <f>SUM('9.1.2.'!C32,'9.2.2'!C32,'9.3.2'!C32,'9.4.2'!C32)</f>
        <v>0</v>
      </c>
      <c r="D30" s="204">
        <f>SUM('9.1.2.'!D32,'9.2.2'!D32,'9.3.2'!D32,'9.4.2'!D32)</f>
        <v>0</v>
      </c>
      <c r="E30" s="204">
        <f>SUM('9.1.2.'!E32,'9.2.2'!E32,'9.3.2'!E32,'9.4.2'!E32)</f>
        <v>0</v>
      </c>
      <c r="F30" s="768"/>
    </row>
    <row r="31" spans="1:6" s="198" customFormat="1" ht="18.75">
      <c r="A31" s="205" t="s">
        <v>197</v>
      </c>
      <c r="B31" s="206" t="s">
        <v>200</v>
      </c>
      <c r="C31" s="204">
        <f>SUM('9.1.2.'!C33,'9.2.2'!C33,'9.3.2'!C33,'9.4.2'!C33)</f>
        <v>0</v>
      </c>
      <c r="D31" s="204">
        <f>SUM('9.1.2.'!D33,'9.2.2'!D33,'9.3.2'!D33,'9.4.2'!D33)</f>
        <v>0</v>
      </c>
      <c r="E31" s="204">
        <f>SUM('9.1.2.'!E33,'9.2.2'!E33,'9.3.2'!E33,'9.4.2'!E33)</f>
        <v>0</v>
      </c>
      <c r="F31" s="768"/>
    </row>
    <row r="32" spans="1:6" s="198" customFormat="1" ht="19.5" thickBot="1">
      <c r="A32" s="208" t="s">
        <v>198</v>
      </c>
      <c r="B32" s="212" t="s">
        <v>201</v>
      </c>
      <c r="C32" s="204">
        <f>SUM('9.1.2.'!C34,'9.2.2'!C34,'9.3.2'!C34,'9.4.2'!C34)</f>
        <v>0</v>
      </c>
      <c r="D32" s="204">
        <f>SUM('9.1.2.'!D34,'9.2.2'!D34,'9.3.2'!D34,'9.4.2'!D34)</f>
        <v>0</v>
      </c>
      <c r="E32" s="204">
        <f>SUM('9.1.2.'!E34,'9.2.2'!E34,'9.3.2'!E34,'9.4.2'!E34)</f>
        <v>0</v>
      </c>
      <c r="F32" s="768"/>
    </row>
    <row r="33" spans="1:6" s="198" customFormat="1" ht="19.5" thickBot="1">
      <c r="A33" s="210" t="s">
        <v>14</v>
      </c>
      <c r="B33" s="213" t="s">
        <v>202</v>
      </c>
      <c r="C33" s="201">
        <f>SUM(C34:C43)</f>
        <v>0</v>
      </c>
      <c r="D33" s="201">
        <f>SUM(D34:D43)</f>
        <v>0</v>
      </c>
      <c r="E33" s="762">
        <f>SUM(E34:E43)</f>
        <v>0</v>
      </c>
      <c r="F33" s="768"/>
    </row>
    <row r="34" spans="1:6" s="198" customFormat="1" ht="18.75">
      <c r="A34" s="202" t="s">
        <v>66</v>
      </c>
      <c r="B34" s="203" t="s">
        <v>205</v>
      </c>
      <c r="C34" s="204">
        <f>SUM('9.1.2.'!C36,'9.2.2'!C36,'9.3.2'!C36,'9.4.2'!C36)</f>
        <v>0</v>
      </c>
      <c r="D34" s="204">
        <f>SUM('9.1.2.'!D36,'9.2.2'!D36,'9.3.2'!D36,'9.4.2'!D36)</f>
        <v>0</v>
      </c>
      <c r="E34" s="204">
        <f>SUM('9.1.2.'!E36,'9.2.2'!E36,'9.3.2'!E36,'9.4.2'!E36)</f>
        <v>0</v>
      </c>
      <c r="F34" s="768"/>
    </row>
    <row r="35" spans="1:6" s="198" customFormat="1" ht="18.75">
      <c r="A35" s="205" t="s">
        <v>67</v>
      </c>
      <c r="B35" s="206" t="s">
        <v>361</v>
      </c>
      <c r="C35" s="204">
        <f>SUM('9.1.2.'!C37,'9.2.2'!C37,'9.3.2'!C37,'9.4.2'!C37)</f>
        <v>0</v>
      </c>
      <c r="D35" s="204">
        <f>SUM('9.1.2.'!D37,'9.2.2'!D37,'9.3.2'!D37,'9.4.2'!D37)</f>
        <v>0</v>
      </c>
      <c r="E35" s="204">
        <f>SUM('9.1.2.'!E37,'9.2.2'!E37,'9.3.2'!E37,'9.4.2'!E37)</f>
        <v>0</v>
      </c>
      <c r="F35" s="768"/>
    </row>
    <row r="36" spans="1:6" s="198" customFormat="1" ht="18.75">
      <c r="A36" s="205" t="s">
        <v>68</v>
      </c>
      <c r="B36" s="206" t="s">
        <v>362</v>
      </c>
      <c r="C36" s="204">
        <f>SUM('9.1.2.'!C38,'9.2.2'!C38,'9.3.2'!C38,'9.4.2'!C38)</f>
        <v>0</v>
      </c>
      <c r="D36" s="204">
        <f>SUM('9.1.2.'!D38,'9.2.2'!D38,'9.3.2'!D38,'9.4.2'!D38)</f>
        <v>0</v>
      </c>
      <c r="E36" s="204">
        <f>SUM('9.1.2.'!E38,'9.2.2'!E38,'9.3.2'!E38,'9.4.2'!E38)</f>
        <v>0</v>
      </c>
      <c r="F36" s="768"/>
    </row>
    <row r="37" spans="1:6" s="198" customFormat="1" ht="18.75">
      <c r="A37" s="205" t="s">
        <v>130</v>
      </c>
      <c r="B37" s="206" t="s">
        <v>363</v>
      </c>
      <c r="C37" s="204">
        <f>SUM('9.1.2.'!C39,'9.2.2'!C39,'9.3.2'!C39,'9.4.2'!C39)</f>
        <v>0</v>
      </c>
      <c r="D37" s="204">
        <f>SUM('9.1.2.'!D39,'9.2.2'!D39,'9.3.2'!D39,'9.4.2'!D39)</f>
        <v>0</v>
      </c>
      <c r="E37" s="204">
        <f>SUM('9.1.2.'!E39,'9.2.2'!E39,'9.3.2'!E39,'9.4.2'!E39)</f>
        <v>0</v>
      </c>
      <c r="F37" s="768"/>
    </row>
    <row r="38" spans="1:6" s="198" customFormat="1" ht="18.75">
      <c r="A38" s="205" t="s">
        <v>131</v>
      </c>
      <c r="B38" s="206" t="s">
        <v>364</v>
      </c>
      <c r="C38" s="204">
        <f>SUM('9.1.2.'!C40,'9.2.2'!C40,'9.3.2'!C40,'9.4.2'!C40)</f>
        <v>0</v>
      </c>
      <c r="D38" s="204">
        <f>SUM('9.1.2.'!D40,'9.2.2'!D40,'9.3.2'!D40,'9.4.2'!D40)</f>
        <v>0</v>
      </c>
      <c r="E38" s="204">
        <f>SUM('9.1.2.'!E40,'9.2.2'!E40,'9.3.2'!E40,'9.4.2'!E40)</f>
        <v>0</v>
      </c>
      <c r="F38" s="768"/>
    </row>
    <row r="39" spans="1:6" s="198" customFormat="1" ht="18.75">
      <c r="A39" s="205" t="s">
        <v>132</v>
      </c>
      <c r="B39" s="206" t="s">
        <v>365</v>
      </c>
      <c r="C39" s="204">
        <f>SUM('9.1.2.'!C41,'9.2.2'!C41,'9.3.2'!C41,'9.4.2'!C41)</f>
        <v>0</v>
      </c>
      <c r="D39" s="204">
        <f>SUM('9.1.2.'!D41,'9.2.2'!D41,'9.3.2'!D41,'9.4.2'!D41)</f>
        <v>0</v>
      </c>
      <c r="E39" s="204">
        <f>SUM('9.1.2.'!E41,'9.2.2'!E41,'9.3.2'!E41,'9.4.2'!E41)</f>
        <v>0</v>
      </c>
      <c r="F39" s="768"/>
    </row>
    <row r="40" spans="1:6" s="198" customFormat="1" ht="18.75">
      <c r="A40" s="205" t="s">
        <v>133</v>
      </c>
      <c r="B40" s="206" t="s">
        <v>206</v>
      </c>
      <c r="C40" s="204">
        <f>SUM('9.1.2.'!C42,'9.2.2'!C42,'9.3.2'!C42,'9.4.2'!C42)</f>
        <v>0</v>
      </c>
      <c r="D40" s="204">
        <f>SUM('9.1.2.'!D42,'9.2.2'!D42,'9.3.2'!D42,'9.4.2'!D42)</f>
        <v>0</v>
      </c>
      <c r="E40" s="204">
        <f>SUM('9.1.2.'!E42,'9.2.2'!E42,'9.3.2'!E42,'9.4.2'!E42)</f>
        <v>0</v>
      </c>
      <c r="F40" s="768"/>
    </row>
    <row r="41" spans="1:6" s="198" customFormat="1" ht="18.75">
      <c r="A41" s="205" t="s">
        <v>134</v>
      </c>
      <c r="B41" s="206" t="s">
        <v>207</v>
      </c>
      <c r="C41" s="204">
        <f>SUM('9.1.2.'!C43,'9.2.2'!C43,'9.3.2'!C43,'9.4.2'!C43)</f>
        <v>0</v>
      </c>
      <c r="D41" s="204">
        <f>SUM('9.1.2.'!D43,'9.2.2'!D43,'9.3.2'!D43,'9.4.2'!D43)</f>
        <v>0</v>
      </c>
      <c r="E41" s="204">
        <f>SUM('9.1.2.'!E43,'9.2.2'!E43,'9.3.2'!E43,'9.4.2'!E43)</f>
        <v>0</v>
      </c>
      <c r="F41" s="768"/>
    </row>
    <row r="42" spans="1:6" s="198" customFormat="1" ht="18.75">
      <c r="A42" s="205" t="s">
        <v>203</v>
      </c>
      <c r="B42" s="206" t="s">
        <v>208</v>
      </c>
      <c r="C42" s="204">
        <f>SUM('9.1.2.'!C44,'9.2.2'!C44,'9.3.2'!C44,'9.4.2'!C44)</f>
        <v>0</v>
      </c>
      <c r="D42" s="204">
        <f>SUM('9.1.2.'!D44,'9.2.2'!D44,'9.3.2'!D44,'9.4.2'!D44)</f>
        <v>0</v>
      </c>
      <c r="E42" s="204">
        <f>SUM('9.1.2.'!E44,'9.2.2'!E44,'9.3.2'!E44,'9.4.2'!E44)</f>
        <v>0</v>
      </c>
      <c r="F42" s="768"/>
    </row>
    <row r="43" spans="1:6" s="198" customFormat="1" ht="19.5" thickBot="1">
      <c r="A43" s="208" t="s">
        <v>204</v>
      </c>
      <c r="B43" s="212" t="s">
        <v>366</v>
      </c>
      <c r="C43" s="204">
        <f>SUM('9.1.2.'!C45,'9.2.2'!C45,'9.3.2'!C45,'9.4.2'!C45)</f>
        <v>0</v>
      </c>
      <c r="D43" s="204">
        <f>SUM('9.1.2.'!D45,'9.2.2'!D45,'9.3.2'!D45,'9.4.2'!D45)</f>
        <v>0</v>
      </c>
      <c r="E43" s="204">
        <f>SUM('9.1.2.'!E45,'9.2.2'!E45,'9.3.2'!E45,'9.4.2'!E45)</f>
        <v>0</v>
      </c>
      <c r="F43" s="768"/>
    </row>
    <row r="44" spans="1:6" s="198" customFormat="1" ht="19.5" thickBot="1">
      <c r="A44" s="210" t="s">
        <v>15</v>
      </c>
      <c r="B44" s="213" t="s">
        <v>209</v>
      </c>
      <c r="C44" s="201">
        <f>SUM(C45:C49)</f>
        <v>0</v>
      </c>
      <c r="D44" s="201">
        <f>SUM(D45:D49)</f>
        <v>0</v>
      </c>
      <c r="E44" s="762">
        <f>SUM(E45:E49)</f>
        <v>0</v>
      </c>
      <c r="F44" s="768"/>
    </row>
    <row r="45" spans="1:6" s="198" customFormat="1" ht="18.75">
      <c r="A45" s="202" t="s">
        <v>69</v>
      </c>
      <c r="B45" s="203" t="s">
        <v>213</v>
      </c>
      <c r="C45" s="204">
        <f>SUM('9.1.2.'!C47,'9.2.2'!C47,'9.3.2'!C47,'9.4.2'!C47)</f>
        <v>0</v>
      </c>
      <c r="D45" s="204">
        <f>SUM('9.1.2.'!D47,'9.2.2'!D47,'9.3.2'!D47,'9.4.2'!D47)</f>
        <v>0</v>
      </c>
      <c r="E45" s="204">
        <f>SUM('9.1.2.'!E47,'9.2.2'!E47,'9.3.2'!E47,'9.4.2'!E47)</f>
        <v>0</v>
      </c>
      <c r="F45" s="768"/>
    </row>
    <row r="46" spans="1:6" s="198" customFormat="1" ht="18.75">
      <c r="A46" s="205" t="s">
        <v>70</v>
      </c>
      <c r="B46" s="206" t="s">
        <v>214</v>
      </c>
      <c r="C46" s="204">
        <f>SUM('9.1.2.'!C48,'9.2.2'!C48,'9.3.2'!C48,'9.4.2'!C48)</f>
        <v>0</v>
      </c>
      <c r="D46" s="204">
        <f>SUM('9.1.2.'!D48,'9.2.2'!D48,'9.3.2'!D48,'9.4.2'!D48)</f>
        <v>0</v>
      </c>
      <c r="E46" s="204">
        <f>SUM('9.1.2.'!E48,'9.2.2'!E48,'9.3.2'!E48,'9.4.2'!E48)</f>
        <v>0</v>
      </c>
      <c r="F46" s="768"/>
    </row>
    <row r="47" spans="1:6" s="198" customFormat="1" ht="18.75">
      <c r="A47" s="205" t="s">
        <v>210</v>
      </c>
      <c r="B47" s="206" t="s">
        <v>215</v>
      </c>
      <c r="C47" s="204">
        <f>SUM('9.1.2.'!C49,'9.2.2'!C49,'9.3.2'!C49,'9.4.2'!C49)</f>
        <v>0</v>
      </c>
      <c r="D47" s="204">
        <f>SUM('9.1.2.'!D49,'9.2.2'!D49,'9.3.2'!D49,'9.4.2'!D49)</f>
        <v>0</v>
      </c>
      <c r="E47" s="204">
        <f>SUM('9.1.2.'!E49,'9.2.2'!E49,'9.3.2'!E49,'9.4.2'!E49)</f>
        <v>0</v>
      </c>
      <c r="F47" s="768"/>
    </row>
    <row r="48" spans="1:6" s="198" customFormat="1" ht="18.75">
      <c r="A48" s="205" t="s">
        <v>211</v>
      </c>
      <c r="B48" s="206" t="s">
        <v>216</v>
      </c>
      <c r="C48" s="204">
        <f>SUM('9.1.2.'!C50,'9.2.2'!C50,'9.3.2'!C50,'9.4.2'!C50)</f>
        <v>0</v>
      </c>
      <c r="D48" s="204">
        <f>SUM('9.1.2.'!D50,'9.2.2'!D50,'9.3.2'!D50,'9.4.2'!D50)</f>
        <v>0</v>
      </c>
      <c r="E48" s="204">
        <f>SUM('9.1.2.'!E50,'9.2.2'!E50,'9.3.2'!E50,'9.4.2'!E50)</f>
        <v>0</v>
      </c>
      <c r="F48" s="768"/>
    </row>
    <row r="49" spans="1:6" s="198" customFormat="1" ht="27.75" thickBot="1">
      <c r="A49" s="208" t="s">
        <v>212</v>
      </c>
      <c r="B49" s="212" t="s">
        <v>217</v>
      </c>
      <c r="C49" s="204">
        <f>SUM('9.1.2.'!C51,'9.2.2'!C51,'9.3.2'!C51,'9.4.2'!C51)</f>
        <v>0</v>
      </c>
      <c r="D49" s="204">
        <f>SUM('9.1.2.'!D51,'9.2.2'!D51,'9.3.2'!D51,'9.4.2'!D51)</f>
        <v>0</v>
      </c>
      <c r="E49" s="204">
        <f>SUM('9.1.2.'!E51,'9.2.2'!E51,'9.3.2'!E51,'9.4.2'!E51)</f>
        <v>0</v>
      </c>
      <c r="F49" s="768"/>
    </row>
    <row r="50" spans="1:6" s="198" customFormat="1" ht="26.25" thickBot="1">
      <c r="A50" s="210" t="s">
        <v>135</v>
      </c>
      <c r="B50" s="213" t="s">
        <v>357</v>
      </c>
      <c r="C50" s="201">
        <f>SUM(C51:C53)</f>
        <v>0</v>
      </c>
      <c r="D50" s="201">
        <f>SUM(D51:D53)</f>
        <v>0</v>
      </c>
      <c r="E50" s="762">
        <f>SUM(E51:E53)</f>
        <v>0</v>
      </c>
      <c r="F50" s="768"/>
    </row>
    <row r="51" spans="1:6" s="198" customFormat="1" ht="27">
      <c r="A51" s="202" t="s">
        <v>71</v>
      </c>
      <c r="B51" s="203" t="s">
        <v>340</v>
      </c>
      <c r="C51" s="204">
        <f>SUM('9.1.2.'!C53,'9.2.2'!C53,'9.3.2'!C53,'9.4.2'!C53)</f>
        <v>0</v>
      </c>
      <c r="D51" s="204">
        <f>SUM('9.1.2.'!D53,'9.2.2'!D53,'9.3.2'!D53,'9.4.2'!D53)</f>
        <v>0</v>
      </c>
      <c r="E51" s="204">
        <f>SUM('9.1.2.'!E53,'9.2.2'!E53,'9.3.2'!E53,'9.4.2'!E53)</f>
        <v>0</v>
      </c>
      <c r="F51" s="768"/>
    </row>
    <row r="52" spans="1:6" s="198" customFormat="1" ht="27">
      <c r="A52" s="205" t="s">
        <v>72</v>
      </c>
      <c r="B52" s="206" t="s">
        <v>341</v>
      </c>
      <c r="C52" s="204">
        <f>SUM('9.1.2.'!C54,'9.2.2'!C54,'9.3.2'!C54,'9.4.2'!C54)</f>
        <v>0</v>
      </c>
      <c r="D52" s="204">
        <f>SUM('9.1.2.'!D54,'9.2.2'!D54,'9.3.2'!D54,'9.4.2'!D54)</f>
        <v>0</v>
      </c>
      <c r="E52" s="204">
        <f>SUM('9.1.2.'!E54,'9.2.2'!E54,'9.3.2'!E54,'9.4.2'!E54)</f>
        <v>0</v>
      </c>
      <c r="F52" s="768"/>
    </row>
    <row r="53" spans="1:6" s="198" customFormat="1" ht="18.75">
      <c r="A53" s="205" t="s">
        <v>220</v>
      </c>
      <c r="B53" s="206" t="s">
        <v>218</v>
      </c>
      <c r="C53" s="204">
        <f>SUM('9.1.2.'!C55,'9.2.2'!C55,'9.3.2'!C55,'9.4.2'!C55)</f>
        <v>0</v>
      </c>
      <c r="D53" s="204">
        <f>SUM('9.1.2.'!D55,'9.2.2'!D55,'9.3.2'!D55,'9.4.2'!D55)</f>
        <v>0</v>
      </c>
      <c r="E53" s="204">
        <f>SUM('9.1.2.'!E55,'9.2.2'!E55,'9.3.2'!E55,'9.4.2'!E55)</f>
        <v>0</v>
      </c>
      <c r="F53" s="768"/>
    </row>
    <row r="54" spans="1:6" s="198" customFormat="1" ht="19.5" thickBot="1">
      <c r="A54" s="208" t="s">
        <v>221</v>
      </c>
      <c r="B54" s="212" t="s">
        <v>219</v>
      </c>
      <c r="C54" s="204">
        <f>SUM('9.1.2.'!C56,'9.2.2'!C56,'9.3.2'!C56,'9.4.2'!C56)</f>
        <v>0</v>
      </c>
      <c r="D54" s="204">
        <f>SUM('9.1.2.'!D56,'9.2.2'!D56,'9.3.2'!D56,'9.4.2'!D56)</f>
        <v>0</v>
      </c>
      <c r="E54" s="204">
        <f>SUM('9.1.2.'!E56,'9.2.2'!E56,'9.3.2'!E56,'9.4.2'!E56)</f>
        <v>0</v>
      </c>
      <c r="F54" s="768"/>
    </row>
    <row r="55" spans="1:6" s="198" customFormat="1" ht="26.25" thickBot="1">
      <c r="A55" s="210" t="s">
        <v>17</v>
      </c>
      <c r="B55" s="211" t="s">
        <v>222</v>
      </c>
      <c r="C55" s="201">
        <f>SUM(C56:C58)</f>
        <v>0</v>
      </c>
      <c r="D55" s="201">
        <f>SUM(D56:D58)</f>
        <v>0</v>
      </c>
      <c r="E55" s="762">
        <f>SUM(E56:E58)</f>
        <v>0</v>
      </c>
      <c r="F55" s="768"/>
    </row>
    <row r="56" spans="1:6" s="198" customFormat="1" ht="27">
      <c r="A56" s="202" t="s">
        <v>136</v>
      </c>
      <c r="B56" s="203" t="s">
        <v>342</v>
      </c>
      <c r="C56" s="204">
        <f>SUM('9.1.2.'!C58,'9.2.2'!C58,'9.3.2'!C58,'9.4.2'!C58)</f>
        <v>0</v>
      </c>
      <c r="D56" s="204">
        <f>SUM('9.1.2.'!D58,'9.2.2'!D58,'9.3.2'!D58,'9.4.2'!D58)</f>
        <v>0</v>
      </c>
      <c r="E56" s="204">
        <f>SUM('9.1.2.'!E58,'9.2.2'!E58,'9.3.2'!E58,'9.4.2'!E58)</f>
        <v>0</v>
      </c>
      <c r="F56" s="768"/>
    </row>
    <row r="57" spans="1:6" s="198" customFormat="1" ht="27">
      <c r="A57" s="205" t="s">
        <v>137</v>
      </c>
      <c r="B57" s="206" t="s">
        <v>343</v>
      </c>
      <c r="C57" s="204">
        <f>SUM('9.1.2.'!C59,'9.2.2'!C59,'9.3.2'!C59,'9.4.2'!C59)</f>
        <v>0</v>
      </c>
      <c r="D57" s="204">
        <f>SUM('9.1.2.'!D59,'9.2.2'!D59,'9.3.2'!D59,'9.4.2'!D59)</f>
        <v>0</v>
      </c>
      <c r="E57" s="204">
        <f>SUM('9.1.2.'!E59,'9.2.2'!E59,'9.3.2'!E59,'9.4.2'!E59)</f>
        <v>0</v>
      </c>
      <c r="F57" s="768"/>
    </row>
    <row r="58" spans="1:6" s="198" customFormat="1" ht="18.75">
      <c r="A58" s="205" t="s">
        <v>165</v>
      </c>
      <c r="B58" s="206" t="s">
        <v>224</v>
      </c>
      <c r="C58" s="204">
        <f>SUM('9.1.2.'!C60,'9.2.2'!C60,'9.3.2'!C60,'9.4.2'!C60)</f>
        <v>0</v>
      </c>
      <c r="D58" s="204">
        <f>SUM('9.1.2.'!D60,'9.2.2'!D60,'9.3.2'!D60,'9.4.2'!D60)</f>
        <v>0</v>
      </c>
      <c r="E58" s="204">
        <f>SUM('9.1.2.'!E60,'9.2.2'!E60,'9.3.2'!E60,'9.4.2'!E60)</f>
        <v>0</v>
      </c>
      <c r="F58" s="768"/>
    </row>
    <row r="59" spans="1:6" s="198" customFormat="1" ht="19.5" thickBot="1">
      <c r="A59" s="208" t="s">
        <v>223</v>
      </c>
      <c r="B59" s="212" t="s">
        <v>225</v>
      </c>
      <c r="C59" s="204">
        <f>SUM('9.1.2.'!C61,'9.2.2'!C61,'9.3.2'!C61,'9.4.2'!C61)</f>
        <v>0</v>
      </c>
      <c r="D59" s="204">
        <f>SUM('9.1.2.'!D61,'9.2.2'!D61,'9.3.2'!D61,'9.4.2'!D61)</f>
        <v>0</v>
      </c>
      <c r="E59" s="204">
        <f>SUM('9.1.2.'!E61,'9.2.2'!E61,'9.3.2'!E61,'9.4.2'!E61)</f>
        <v>0</v>
      </c>
      <c r="F59" s="768"/>
    </row>
    <row r="60" spans="1:6" s="198" customFormat="1" ht="26.25" thickBot="1">
      <c r="A60" s="210" t="s">
        <v>18</v>
      </c>
      <c r="B60" s="213" t="s">
        <v>226</v>
      </c>
      <c r="C60" s="201">
        <f>+C5+C12+C19+C26+C33+C44+C50+C55</f>
        <v>0</v>
      </c>
      <c r="D60" s="201">
        <f>+D5+D12+D19+D26+D33+D44+D50+D55</f>
        <v>0</v>
      </c>
      <c r="E60" s="762">
        <f>+E5+E12+E19+E26+E33+E44+E50+E55</f>
        <v>0</v>
      </c>
      <c r="F60" s="768"/>
    </row>
    <row r="61" spans="1:6" s="198" customFormat="1" ht="26.25" thickBot="1">
      <c r="A61" s="215" t="s">
        <v>328</v>
      </c>
      <c r="B61" s="211" t="s">
        <v>393</v>
      </c>
      <c r="C61" s="201">
        <f>SUM(C62:C64)</f>
        <v>0</v>
      </c>
      <c r="D61" s="201">
        <f>SUM(D62:D64)</f>
        <v>0</v>
      </c>
      <c r="E61" s="762">
        <f>SUM(E62:E64)</f>
        <v>0</v>
      </c>
      <c r="F61" s="768"/>
    </row>
    <row r="62" spans="1:6" s="198" customFormat="1" ht="18.75">
      <c r="A62" s="202" t="s">
        <v>255</v>
      </c>
      <c r="B62" s="203" t="s">
        <v>227</v>
      </c>
      <c r="C62" s="204">
        <f>SUM('9.1.2.'!C64,'9.2.2'!C64,'9.3.2'!C64,'9.4.2'!C64)</f>
        <v>0</v>
      </c>
      <c r="D62" s="204">
        <f>SUM('9.1.2.'!D64,'9.2.2'!D64,'9.3.2'!D64,'9.4.2'!D64)</f>
        <v>0</v>
      </c>
      <c r="E62" s="204">
        <f>SUM('9.1.2.'!E64,'9.2.2'!E64,'9.3.2'!E64,'9.4.2'!E64)</f>
        <v>0</v>
      </c>
      <c r="F62" s="768"/>
    </row>
    <row r="63" spans="1:6" s="198" customFormat="1" ht="27">
      <c r="A63" s="205" t="s">
        <v>264</v>
      </c>
      <c r="B63" s="206" t="s">
        <v>228</v>
      </c>
      <c r="C63" s="204">
        <f>SUM('9.1.2.'!C65,'9.2.2'!C65,'9.3.2'!C65,'9.4.2'!C65)</f>
        <v>0</v>
      </c>
      <c r="D63" s="204">
        <f>SUM('9.1.2.'!D65,'9.2.2'!D65,'9.3.2'!D65,'9.4.2'!D65)</f>
        <v>0</v>
      </c>
      <c r="E63" s="204">
        <f>SUM('9.1.2.'!E65,'9.2.2'!E65,'9.3.2'!E65,'9.4.2'!E65)</f>
        <v>0</v>
      </c>
      <c r="F63" s="768"/>
    </row>
    <row r="64" spans="1:6" s="198" customFormat="1" ht="19.5" thickBot="1">
      <c r="A64" s="208" t="s">
        <v>265</v>
      </c>
      <c r="B64" s="216" t="s">
        <v>229</v>
      </c>
      <c r="C64" s="204">
        <f>SUM('9.1.2.'!C66,'9.2.2'!C66,'9.3.2'!C66,'9.4.2'!C66)</f>
        <v>0</v>
      </c>
      <c r="D64" s="204">
        <f>SUM('9.1.2.'!D66,'9.2.2'!D66,'9.3.2'!D66,'9.4.2'!D66)</f>
        <v>0</v>
      </c>
      <c r="E64" s="204">
        <f>SUM('9.1.2.'!E66,'9.2.2'!E66,'9.3.2'!E66,'9.4.2'!E66)</f>
        <v>0</v>
      </c>
      <c r="F64" s="768"/>
    </row>
    <row r="65" spans="1:6" s="198" customFormat="1" ht="26.25" thickBot="1">
      <c r="A65" s="215" t="s">
        <v>230</v>
      </c>
      <c r="B65" s="211" t="s">
        <v>231</v>
      </c>
      <c r="C65" s="201">
        <f>SUM(C66:C69)</f>
        <v>0</v>
      </c>
      <c r="D65" s="201">
        <f>SUM(D66:D69)</f>
        <v>0</v>
      </c>
      <c r="E65" s="762">
        <f>SUM(E66:E69)</f>
        <v>0</v>
      </c>
      <c r="F65" s="768"/>
    </row>
    <row r="66" spans="1:6" s="198" customFormat="1" ht="27">
      <c r="A66" s="202" t="s">
        <v>111</v>
      </c>
      <c r="B66" s="203" t="s">
        <v>232</v>
      </c>
      <c r="C66" s="204">
        <f>SUM('9.1.2.'!C68,'9.2.2'!C68,'9.3.2'!C68,'9.4.2'!C68)</f>
        <v>0</v>
      </c>
      <c r="D66" s="204">
        <f>SUM('9.1.2.'!D68,'9.2.2'!D68,'9.3.2'!D68,'9.4.2'!D68)</f>
        <v>0</v>
      </c>
      <c r="E66" s="204">
        <f>SUM('9.1.2.'!E68,'9.2.2'!E68,'9.3.2'!E68,'9.4.2'!E68)</f>
        <v>0</v>
      </c>
      <c r="F66" s="768"/>
    </row>
    <row r="67" spans="1:6" s="198" customFormat="1" ht="27">
      <c r="A67" s="205" t="s">
        <v>112</v>
      </c>
      <c r="B67" s="206" t="s">
        <v>233</v>
      </c>
      <c r="C67" s="204">
        <f>SUM('9.1.2.'!C69,'9.2.2'!C69,'9.3.2'!C69,'9.4.2'!C69)</f>
        <v>0</v>
      </c>
      <c r="D67" s="204">
        <f>SUM('9.1.2.'!D69,'9.2.2'!D69,'9.3.2'!D69,'9.4.2'!D69)</f>
        <v>0</v>
      </c>
      <c r="E67" s="204">
        <f>SUM('9.1.2.'!E69,'9.2.2'!E69,'9.3.2'!E69,'9.4.2'!E69)</f>
        <v>0</v>
      </c>
      <c r="F67" s="768"/>
    </row>
    <row r="68" spans="1:6" s="198" customFormat="1" ht="27">
      <c r="A68" s="205" t="s">
        <v>256</v>
      </c>
      <c r="B68" s="206" t="s">
        <v>234</v>
      </c>
      <c r="C68" s="204">
        <f>SUM('9.1.2.'!C70,'9.2.2'!C70,'9.3.2'!C70,'9.4.2'!C70)</f>
        <v>0</v>
      </c>
      <c r="D68" s="204">
        <f>SUM('9.1.2.'!D70,'9.2.2'!D70,'9.3.2'!D70,'9.4.2'!D70)</f>
        <v>0</v>
      </c>
      <c r="E68" s="204">
        <f>SUM('9.1.2.'!E70,'9.2.2'!E70,'9.3.2'!E70,'9.4.2'!E70)</f>
        <v>0</v>
      </c>
      <c r="F68" s="768"/>
    </row>
    <row r="69" spans="1:6" s="198" customFormat="1" ht="27.75" thickBot="1">
      <c r="A69" s="208" t="s">
        <v>257</v>
      </c>
      <c r="B69" s="212" t="s">
        <v>235</v>
      </c>
      <c r="C69" s="204">
        <f>SUM('9.1.2.'!C71,'9.2.2'!C71,'9.3.2'!C71,'9.4.2'!C71)</f>
        <v>0</v>
      </c>
      <c r="D69" s="204">
        <f>SUM('9.1.2.'!D71,'9.2.2'!D71,'9.3.2'!D71,'9.4.2'!D71)</f>
        <v>0</v>
      </c>
      <c r="E69" s="204">
        <f>SUM('9.1.2.'!E71,'9.2.2'!E71,'9.3.2'!E71,'9.4.2'!E71)</f>
        <v>0</v>
      </c>
      <c r="F69" s="768"/>
    </row>
    <row r="70" spans="1:6" s="198" customFormat="1" ht="19.5" thickBot="1">
      <c r="A70" s="215" t="s">
        <v>236</v>
      </c>
      <c r="B70" s="211" t="s">
        <v>237</v>
      </c>
      <c r="C70" s="201">
        <f>SUM(C71:C72)</f>
        <v>2500000</v>
      </c>
      <c r="D70" s="201">
        <f>SUM(D71:D72)</f>
        <v>2760000</v>
      </c>
      <c r="E70" s="762">
        <f>SUM(E71:E72)</f>
        <v>2760000</v>
      </c>
      <c r="F70" s="768"/>
    </row>
    <row r="71" spans="1:6" s="198" customFormat="1" ht="27">
      <c r="A71" s="202" t="s">
        <v>258</v>
      </c>
      <c r="B71" s="203" t="s">
        <v>238</v>
      </c>
      <c r="C71" s="204">
        <f>SUM('9.1.2.'!C73,'9.2.2'!C73,'9.3.2'!C73,'9.4.2'!C73)</f>
        <v>2500000</v>
      </c>
      <c r="D71" s="204">
        <f>SUM('9.1.2.'!D73,'9.2.2'!D73,'9.3.2'!D73,'9.4.2'!D73)</f>
        <v>2760000</v>
      </c>
      <c r="E71" s="204">
        <f>SUM('9.1.2.'!E73,'9.2.2'!E73,'9.3.2'!E73,'9.4.2'!E73)</f>
        <v>2760000</v>
      </c>
      <c r="F71" s="768"/>
    </row>
    <row r="72" spans="1:6" s="198" customFormat="1" ht="27.75" thickBot="1">
      <c r="A72" s="208" t="s">
        <v>259</v>
      </c>
      <c r="B72" s="203" t="s">
        <v>398</v>
      </c>
      <c r="C72" s="204"/>
      <c r="D72" s="204"/>
      <c r="E72" s="204">
        <f>SUM('9.1.2.'!E74,'9.2.2'!E74,'9.3.2'!E74,'9.4.2'!E74)</f>
        <v>0</v>
      </c>
      <c r="F72" s="768"/>
    </row>
    <row r="73" spans="1:6" s="198" customFormat="1" ht="26.25" thickBot="1">
      <c r="A73" s="215" t="s">
        <v>239</v>
      </c>
      <c r="B73" s="211" t="s">
        <v>240</v>
      </c>
      <c r="C73" s="201">
        <f>SUM(C74:C76)</f>
        <v>0</v>
      </c>
      <c r="D73" s="201">
        <f>SUM(D74:D76)</f>
        <v>0</v>
      </c>
      <c r="E73" s="762">
        <f>SUM(E74:E76)</f>
        <v>0</v>
      </c>
      <c r="F73" s="768"/>
    </row>
    <row r="74" spans="1:6" s="198" customFormat="1" ht="18.75">
      <c r="A74" s="202" t="s">
        <v>260</v>
      </c>
      <c r="B74" s="203" t="s">
        <v>372</v>
      </c>
      <c r="C74" s="204">
        <f>SUM('9.1.2.'!C76,'9.2.2'!C76,'9.3.2'!C76,'9.4.2'!C76)</f>
        <v>0</v>
      </c>
      <c r="D74" s="204">
        <f>SUM('9.1.2.'!D76,'9.2.2'!D76,'9.3.2'!D76,'9.4.2'!D76)</f>
        <v>0</v>
      </c>
      <c r="E74" s="204">
        <f>SUM('9.1.2.'!E76,'9.2.2'!E76,'9.3.2'!E76,'9.4.2'!E76)</f>
        <v>0</v>
      </c>
      <c r="F74" s="768"/>
    </row>
    <row r="75" spans="1:6" s="198" customFormat="1" ht="27">
      <c r="A75" s="205" t="s">
        <v>261</v>
      </c>
      <c r="B75" s="206" t="s">
        <v>241</v>
      </c>
      <c r="C75" s="204">
        <f>SUM('9.1.2.'!C77,'9.2.2'!C77,'9.3.2'!C77,'9.4.2'!C77)</f>
        <v>0</v>
      </c>
      <c r="D75" s="204">
        <f>SUM('9.1.2.'!D77,'9.2.2'!D77,'9.3.2'!D77,'9.4.2'!D77)</f>
        <v>0</v>
      </c>
      <c r="E75" s="204">
        <f>SUM('9.1.2.'!E77,'9.2.2'!E77,'9.3.2'!E77,'9.4.2'!E77)</f>
        <v>0</v>
      </c>
      <c r="F75" s="768"/>
    </row>
    <row r="76" spans="1:6" s="198" customFormat="1" ht="19.5" thickBot="1">
      <c r="A76" s="208" t="s">
        <v>262</v>
      </c>
      <c r="B76" s="212" t="s">
        <v>242</v>
      </c>
      <c r="C76" s="204">
        <f>SUM('9.1.2.'!C78,'9.2.2'!C78,'9.3.2'!C78,'9.4.2'!C78)</f>
        <v>0</v>
      </c>
      <c r="D76" s="204">
        <f>SUM('9.1.2.'!D78,'9.2.2'!D78,'9.3.2'!D78,'9.4.2'!D78)</f>
        <v>0</v>
      </c>
      <c r="E76" s="204">
        <f>SUM('9.1.2.'!E78,'9.2.2'!E78,'9.3.2'!E78,'9.4.2'!E78)</f>
        <v>0</v>
      </c>
      <c r="F76" s="768"/>
    </row>
    <row r="77" spans="1:6" s="198" customFormat="1" ht="26.25" thickBot="1">
      <c r="A77" s="215" t="s">
        <v>243</v>
      </c>
      <c r="B77" s="211" t="s">
        <v>263</v>
      </c>
      <c r="C77" s="201">
        <f>SUM(C78:C81)</f>
        <v>0</v>
      </c>
      <c r="D77" s="201">
        <f>SUM(D78:D81)</f>
        <v>0</v>
      </c>
      <c r="E77" s="762">
        <f>SUM(E78:E81)</f>
        <v>0</v>
      </c>
      <c r="F77" s="768"/>
    </row>
    <row r="78" spans="1:6" s="198" customFormat="1" ht="30">
      <c r="A78" s="217" t="s">
        <v>244</v>
      </c>
      <c r="B78" s="203" t="s">
        <v>245</v>
      </c>
      <c r="C78" s="204">
        <f>SUM('9.1.2.'!C80,'9.2.2'!C80,'9.3.2'!C80,'9.4.2'!C80)</f>
        <v>0</v>
      </c>
      <c r="D78" s="204">
        <f>SUM('9.1.2.'!D80,'9.2.2'!D80,'9.3.2'!D80,'9.4.2'!D80)</f>
        <v>0</v>
      </c>
      <c r="E78" s="204">
        <f>SUM('9.1.2.'!E80,'9.2.2'!E80,'9.3.2'!E80,'9.4.2'!E80)</f>
        <v>0</v>
      </c>
      <c r="F78" s="768"/>
    </row>
    <row r="79" spans="1:6" s="198" customFormat="1" ht="30">
      <c r="A79" s="218" t="s">
        <v>246</v>
      </c>
      <c r="B79" s="206" t="s">
        <v>247</v>
      </c>
      <c r="C79" s="204">
        <f>SUM('9.1.2.'!C81,'9.2.2'!C81,'9.3.2'!C81,'9.4.2'!C81)</f>
        <v>0</v>
      </c>
      <c r="D79" s="204">
        <f>SUM('9.1.2.'!D81,'9.2.2'!D81,'9.3.2'!D81,'9.4.2'!D81)</f>
        <v>0</v>
      </c>
      <c r="E79" s="204">
        <f>SUM('9.1.2.'!E81,'9.2.2'!E81,'9.3.2'!E81,'9.4.2'!E81)</f>
        <v>0</v>
      </c>
      <c r="F79" s="768"/>
    </row>
    <row r="80" spans="1:6" s="198" customFormat="1" ht="30">
      <c r="A80" s="218" t="s">
        <v>248</v>
      </c>
      <c r="B80" s="206" t="s">
        <v>249</v>
      </c>
      <c r="C80" s="204">
        <f>SUM('9.1.2.'!C82,'9.2.2'!C82,'9.3.2'!C82,'9.4.2'!C82)</f>
        <v>0</v>
      </c>
      <c r="D80" s="204">
        <f>SUM('9.1.2.'!D82,'9.2.2'!D82,'9.3.2'!D82,'9.4.2'!D82)</f>
        <v>0</v>
      </c>
      <c r="E80" s="204">
        <f>SUM('9.1.2.'!E82,'9.2.2'!E82,'9.3.2'!E82,'9.4.2'!E82)</f>
        <v>0</v>
      </c>
      <c r="F80" s="768"/>
    </row>
    <row r="81" spans="1:6" s="198" customFormat="1" ht="30.75" thickBot="1">
      <c r="A81" s="219" t="s">
        <v>250</v>
      </c>
      <c r="B81" s="212" t="s">
        <v>251</v>
      </c>
      <c r="C81" s="204">
        <f>SUM('9.1.2.'!C83,'9.2.2'!C83,'9.3.2'!C83,'9.4.2'!C83)</f>
        <v>0</v>
      </c>
      <c r="D81" s="204">
        <f>SUM('9.1.2.'!D83,'9.2.2'!D83,'9.3.2'!D83,'9.4.2'!D83)</f>
        <v>0</v>
      </c>
      <c r="E81" s="204">
        <f>SUM('9.1.2.'!E83,'9.2.2'!E83,'9.3.2'!E83,'9.4.2'!E83)</f>
        <v>0</v>
      </c>
      <c r="F81" s="768"/>
    </row>
    <row r="82" spans="1:6" s="198" customFormat="1" ht="26.25" thickBot="1">
      <c r="A82" s="215" t="s">
        <v>252</v>
      </c>
      <c r="B82" s="211" t="s">
        <v>389</v>
      </c>
      <c r="C82" s="204">
        <f>SUM('9.1.2.'!C84,'9.2.2'!C84,'9.3.2'!C84,'9.4.2'!C84)</f>
        <v>0</v>
      </c>
      <c r="D82" s="204">
        <f>SUM('9.1.2.'!D84,'9.2.2'!D84,'9.3.2'!D84,'9.4.2'!D84)</f>
        <v>0</v>
      </c>
      <c r="E82" s="204">
        <f>SUM('9.1.2.'!E84,'9.2.2'!E84,'9.3.2'!E84,'9.4.2'!E84)</f>
        <v>0</v>
      </c>
      <c r="F82" s="768"/>
    </row>
    <row r="83" spans="1:6" s="198" customFormat="1" ht="27.75" thickBot="1">
      <c r="A83" s="215" t="s">
        <v>253</v>
      </c>
      <c r="B83" s="220" t="s">
        <v>254</v>
      </c>
      <c r="C83" s="201">
        <f>+C61+C65+C70+C73+C77+C82</f>
        <v>2500000</v>
      </c>
      <c r="D83" s="201">
        <f>+D61+D65+D70+D73+D77+D82</f>
        <v>2760000</v>
      </c>
      <c r="E83" s="762">
        <f>+E61+E65+E70+E73+E77+E82</f>
        <v>2760000</v>
      </c>
      <c r="F83" s="768"/>
    </row>
    <row r="84" spans="1:6" s="198" customFormat="1" ht="19.5" thickBot="1">
      <c r="A84" s="221" t="s">
        <v>266</v>
      </c>
      <c r="B84" s="222" t="s">
        <v>332</v>
      </c>
      <c r="C84" s="201">
        <f>+C60+C83</f>
        <v>2500000</v>
      </c>
      <c r="D84" s="201">
        <f>+D60+D83</f>
        <v>2760000</v>
      </c>
      <c r="E84" s="762">
        <f>+E60+E83</f>
        <v>2760000</v>
      </c>
      <c r="F84" s="768"/>
    </row>
    <row r="85" spans="1:6" s="198" customFormat="1" ht="19.5" thickBot="1">
      <c r="A85" s="266"/>
      <c r="B85" s="224"/>
      <c r="C85" s="225"/>
      <c r="D85" s="225"/>
      <c r="E85" s="120"/>
      <c r="F85" s="22"/>
    </row>
    <row r="86" spans="1:6" s="189" customFormat="1" ht="19.5" thickBot="1">
      <c r="A86" s="226" t="s">
        <v>43</v>
      </c>
      <c r="B86" s="227"/>
      <c r="C86" s="228"/>
      <c r="D86" s="228"/>
      <c r="E86" s="148"/>
      <c r="F86" s="17"/>
    </row>
    <row r="87" spans="1:6" s="189" customFormat="1" ht="19.5" thickBot="1">
      <c r="A87" s="229" t="s">
        <v>10</v>
      </c>
      <c r="B87" s="230" t="s">
        <v>387</v>
      </c>
      <c r="C87" s="231">
        <f>SUM(C88:C92)</f>
        <v>2500000</v>
      </c>
      <c r="D87" s="231">
        <f>SUM(D88:D92)</f>
        <v>2760000</v>
      </c>
      <c r="E87" s="149">
        <f>SUM(E88:E92)</f>
        <v>2760000</v>
      </c>
      <c r="F87" s="23"/>
    </row>
    <row r="88" spans="1:6" s="189" customFormat="1" ht="18.75">
      <c r="A88" s="232" t="s">
        <v>73</v>
      </c>
      <c r="B88" s="233" t="s">
        <v>38</v>
      </c>
      <c r="C88" s="204">
        <f>SUM('9.1.2.'!C90,'9.2.2'!C90,'9.3.2'!C90,'9.4.2'!C90)</f>
        <v>0</v>
      </c>
      <c r="D88" s="204">
        <f>SUM('9.1.2.'!D90,'9.2.2'!D90,'9.3.2'!D90,'9.4.2'!D90)</f>
        <v>0</v>
      </c>
      <c r="E88" s="204">
        <f>SUM('9.1.2.'!E90,'9.2.2'!E90,'9.3.2'!E90,'9.4.2'!E90)</f>
        <v>0</v>
      </c>
      <c r="F88" s="17"/>
    </row>
    <row r="89" spans="1:6" s="198" customFormat="1" ht="25.5">
      <c r="A89" s="205" t="s">
        <v>74</v>
      </c>
      <c r="B89" s="234" t="s">
        <v>138</v>
      </c>
      <c r="C89" s="204">
        <f>SUM('9.1.2.'!C91,'9.2.2'!C91,'9.3.2'!C91,'9.4.2'!C91)</f>
        <v>0</v>
      </c>
      <c r="D89" s="204">
        <f>SUM('9.1.2.'!D91,'9.2.2'!D91,'9.3.2'!D91,'9.4.2'!D91)</f>
        <v>0</v>
      </c>
      <c r="E89" s="204">
        <f>SUM('9.1.2.'!E91,'9.2.2'!E91,'9.3.2'!E91,'9.4.2'!E91)</f>
        <v>0</v>
      </c>
      <c r="F89" s="22"/>
    </row>
    <row r="90" spans="1:6" s="189" customFormat="1" ht="18.75">
      <c r="A90" s="205" t="s">
        <v>75</v>
      </c>
      <c r="B90" s="234" t="s">
        <v>105</v>
      </c>
      <c r="C90" s="204">
        <f>SUM('9.1.2.'!C92,'9.2.2'!C92,'9.3.2'!C92,'9.4.2'!C92)</f>
        <v>1200000</v>
      </c>
      <c r="D90" s="204">
        <f>SUM('9.1.2.'!D92,'9.2.2'!D92,'9.3.2'!D92,'9.4.2'!D92)</f>
        <v>1200000</v>
      </c>
      <c r="E90" s="204">
        <f>SUM('9.1.2.'!E92,'9.2.2'!E92,'9.3.2'!E92,'9.4.2'!E92)</f>
        <v>1200000</v>
      </c>
      <c r="F90" s="17"/>
    </row>
    <row r="91" spans="1:6" s="189" customFormat="1" ht="18.75">
      <c r="A91" s="205" t="s">
        <v>76</v>
      </c>
      <c r="B91" s="235" t="s">
        <v>139</v>
      </c>
      <c r="C91" s="204">
        <f>SUM('9.1.2.'!C93,'9.2.2'!C93,'9.3.2'!C93,'9.4.2'!C93)</f>
        <v>0</v>
      </c>
      <c r="D91" s="204">
        <f>SUM('9.1.2.'!D93,'9.2.2'!D93,'9.3.2'!D93,'9.4.2'!D93)</f>
        <v>0</v>
      </c>
      <c r="E91" s="204">
        <f>SUM('9.1.2.'!E93,'9.2.2'!E93,'9.3.2'!E93,'9.4.2'!E93)</f>
        <v>0</v>
      </c>
      <c r="F91" s="17"/>
    </row>
    <row r="92" spans="1:6" s="189" customFormat="1" ht="18.75">
      <c r="A92" s="205" t="s">
        <v>84</v>
      </c>
      <c r="B92" s="236" t="s">
        <v>140</v>
      </c>
      <c r="C92" s="204">
        <f>SUM('9.1.2.'!C94,'9.2.2'!C94,'9.3.2'!C94,'9.4.2'!C94)</f>
        <v>1300000</v>
      </c>
      <c r="D92" s="204">
        <f>SUM('9.1.2.'!D94,'9.2.2'!D94,'9.3.2'!D94,'9.4.2'!D94)</f>
        <v>1560000</v>
      </c>
      <c r="E92" s="204">
        <f>SUM('9.1.2.'!E94,'9.2.2'!E94,'9.3.2'!E94,'9.4.2'!E94)</f>
        <v>1560000</v>
      </c>
      <c r="F92" s="17"/>
    </row>
    <row r="93" spans="1:6" s="189" customFormat="1" ht="18.75">
      <c r="A93" s="205" t="s">
        <v>77</v>
      </c>
      <c r="B93" s="234" t="s">
        <v>269</v>
      </c>
      <c r="C93" s="204">
        <f>SUM('9.1.2.'!C95,'9.2.2'!C95,'9.3.2'!C95,'9.4.2'!C95)</f>
        <v>0</v>
      </c>
      <c r="D93" s="204">
        <f>SUM('9.1.2.'!D95,'9.2.2'!D95,'9.3.2'!D95,'9.4.2'!D95)</f>
        <v>0</v>
      </c>
      <c r="E93" s="204">
        <f>SUM('9.1.2.'!E95,'9.2.2'!E95,'9.3.2'!E95,'9.4.2'!E95)</f>
        <v>0</v>
      </c>
      <c r="F93" s="17"/>
    </row>
    <row r="94" spans="1:6" s="189" customFormat="1" ht="27">
      <c r="A94" s="205" t="s">
        <v>78</v>
      </c>
      <c r="B94" s="237" t="s">
        <v>270</v>
      </c>
      <c r="C94" s="204">
        <f>SUM('9.1.2.'!C96,'9.2.2'!C96,'9.3.2'!C96,'9.4.2'!C96)</f>
        <v>0</v>
      </c>
      <c r="D94" s="204">
        <f>SUM('9.1.2.'!D96,'9.2.2'!D96,'9.3.2'!D96,'9.4.2'!D96)</f>
        <v>0</v>
      </c>
      <c r="E94" s="204">
        <f>SUM('9.1.2.'!E96,'9.2.2'!E96,'9.3.2'!E96,'9.4.2'!E96)</f>
        <v>0</v>
      </c>
      <c r="F94" s="17"/>
    </row>
    <row r="95" spans="1:6" s="189" customFormat="1" ht="25.5">
      <c r="A95" s="205" t="s">
        <v>85</v>
      </c>
      <c r="B95" s="234" t="s">
        <v>271</v>
      </c>
      <c r="C95" s="204">
        <f>SUM('9.1.2.'!C97,'9.2.2'!C97,'9.3.2'!C97,'9.4.2'!C97)</f>
        <v>0</v>
      </c>
      <c r="D95" s="204">
        <f>SUM('9.1.2.'!D97,'9.2.2'!D97,'9.3.2'!D97,'9.4.2'!D97)</f>
        <v>0</v>
      </c>
      <c r="E95" s="204">
        <f>SUM('9.1.2.'!E97,'9.2.2'!E97,'9.3.2'!E97,'9.4.2'!E97)</f>
        <v>0</v>
      </c>
      <c r="F95" s="17"/>
    </row>
    <row r="96" spans="1:6" s="189" customFormat="1" ht="25.5">
      <c r="A96" s="205" t="s">
        <v>86</v>
      </c>
      <c r="B96" s="234" t="s">
        <v>394</v>
      </c>
      <c r="C96" s="204">
        <f>SUM('9.1.2.'!C98,'9.2.2'!C98,'9.3.2'!C98,'9.4.2'!C98)</f>
        <v>0</v>
      </c>
      <c r="D96" s="204">
        <f>SUM('9.1.2.'!D98,'9.2.2'!D98,'9.3.2'!D98,'9.4.2'!D98)</f>
        <v>0</v>
      </c>
      <c r="E96" s="204">
        <f>SUM('9.1.2.'!E98,'9.2.2'!E98,'9.3.2'!E98,'9.4.2'!E98)</f>
        <v>0</v>
      </c>
      <c r="F96" s="17"/>
    </row>
    <row r="97" spans="1:6" s="189" customFormat="1" ht="27">
      <c r="A97" s="205" t="s">
        <v>87</v>
      </c>
      <c r="B97" s="237" t="s">
        <v>273</v>
      </c>
      <c r="C97" s="204">
        <f>SUM('9.1.2.'!C99,'9.2.2'!C99,'9.3.2'!C99,'9.4.2'!C99)</f>
        <v>0</v>
      </c>
      <c r="D97" s="204">
        <f>SUM('9.1.2.'!D99,'9.2.2'!D99,'9.3.2'!D99,'9.4.2'!D99)</f>
        <v>0</v>
      </c>
      <c r="E97" s="204">
        <f>SUM('9.1.2.'!E99,'9.2.2'!E99,'9.3.2'!E99,'9.4.2'!E99)</f>
        <v>0</v>
      </c>
      <c r="F97" s="17"/>
    </row>
    <row r="98" spans="1:6" s="189" customFormat="1" ht="27">
      <c r="A98" s="205" t="s">
        <v>88</v>
      </c>
      <c r="B98" s="237" t="s">
        <v>274</v>
      </c>
      <c r="C98" s="204">
        <f>SUM('9.1.2.'!C100,'9.2.2'!C100,'9.3.2'!C100,'9.4.2'!C100)</f>
        <v>0</v>
      </c>
      <c r="D98" s="204">
        <f>SUM('9.1.2.'!D100,'9.2.2'!D100,'9.3.2'!D100,'9.4.2'!D100)</f>
        <v>0</v>
      </c>
      <c r="E98" s="204">
        <f>SUM('9.1.2.'!E100,'9.2.2'!E100,'9.3.2'!E100,'9.4.2'!E100)</f>
        <v>0</v>
      </c>
      <c r="F98" s="17"/>
    </row>
    <row r="99" spans="1:6" s="189" customFormat="1" ht="25.5">
      <c r="A99" s="205" t="s">
        <v>90</v>
      </c>
      <c r="B99" s="234" t="s">
        <v>395</v>
      </c>
      <c r="C99" s="204">
        <f>SUM('9.1.2.'!C101,'9.2.2'!C101,'9.3.2'!C101,'9.4.2'!C101)</f>
        <v>0</v>
      </c>
      <c r="D99" s="204">
        <f>SUM('9.1.2.'!D101,'9.2.2'!D101,'9.3.2'!D101,'9.4.2'!D101)</f>
        <v>0</v>
      </c>
      <c r="E99" s="204">
        <f>SUM('9.1.2.'!E101,'9.2.2'!E101,'9.3.2'!E101,'9.4.2'!E101)</f>
        <v>0</v>
      </c>
      <c r="F99" s="17"/>
    </row>
    <row r="100" spans="1:6" s="189" customFormat="1" ht="18.75">
      <c r="A100" s="238" t="s">
        <v>141</v>
      </c>
      <c r="B100" s="239" t="s">
        <v>276</v>
      </c>
      <c r="C100" s="204">
        <f>SUM('9.1.2.'!C102,'9.2.2'!C102,'9.3.2'!C102,'9.4.2'!C102)</f>
        <v>0</v>
      </c>
      <c r="D100" s="204">
        <f>SUM('9.1.2.'!D102,'9.2.2'!D102,'9.3.2'!D102,'9.4.2'!D102)</f>
        <v>0</v>
      </c>
      <c r="E100" s="204">
        <f>SUM('9.1.2.'!E102,'9.2.2'!E102,'9.3.2'!E102,'9.4.2'!E102)</f>
        <v>0</v>
      </c>
      <c r="F100" s="17"/>
    </row>
    <row r="101" spans="1:6" s="189" customFormat="1" ht="18.75">
      <c r="A101" s="205" t="s">
        <v>267</v>
      </c>
      <c r="B101" s="239" t="s">
        <v>277</v>
      </c>
      <c r="C101" s="204">
        <f>SUM('9.1.2.'!C103,'9.2.2'!C103,'9.3.2'!C103,'9.4.2'!C103)</f>
        <v>0</v>
      </c>
      <c r="D101" s="204">
        <f>SUM('9.1.2.'!D103,'9.2.2'!D103,'9.3.2'!D103,'9.4.2'!D103)</f>
        <v>0</v>
      </c>
      <c r="E101" s="204">
        <f>SUM('9.1.2.'!E103,'9.2.2'!E103,'9.3.2'!E103,'9.4.2'!E103)</f>
        <v>0</v>
      </c>
      <c r="F101" s="17"/>
    </row>
    <row r="102" spans="1:6" s="189" customFormat="1" ht="26.25" thickBot="1">
      <c r="A102" s="240" t="s">
        <v>268</v>
      </c>
      <c r="B102" s="241" t="s">
        <v>278</v>
      </c>
      <c r="C102" s="204">
        <f>SUM('9.1.2.'!C104,'9.2.2'!C104,'9.3.2'!C104,'9.4.2'!C104)</f>
        <v>1300000</v>
      </c>
      <c r="D102" s="204">
        <f>SUM('9.1.2.'!D104,'9.2.2'!D104,'9.3.2'!D104,'9.4.2'!D104)</f>
        <v>1560000</v>
      </c>
      <c r="E102" s="204">
        <f>SUM('9.1.2.'!E104,'9.2.2'!E104,'9.3.2'!E104,'9.4.2'!E104)</f>
        <v>1560000</v>
      </c>
      <c r="F102" s="17"/>
    </row>
    <row r="103" spans="1:6" s="189" customFormat="1" ht="26.25" thickBot="1">
      <c r="A103" s="210" t="s">
        <v>11</v>
      </c>
      <c r="B103" s="242" t="s">
        <v>388</v>
      </c>
      <c r="C103" s="201">
        <f>+C104+C106+C108</f>
        <v>0</v>
      </c>
      <c r="D103" s="201">
        <f>+D104+D106+D108</f>
        <v>0</v>
      </c>
      <c r="E103" s="102">
        <f>+E104+E106+E108</f>
        <v>0</v>
      </c>
      <c r="F103" s="17"/>
    </row>
    <row r="104" spans="1:6" s="189" customFormat="1" ht="18.75">
      <c r="A104" s="202" t="s">
        <v>79</v>
      </c>
      <c r="B104" s="234" t="s">
        <v>164</v>
      </c>
      <c r="C104" s="204">
        <f>SUM('9.1.2.'!C106,'9.2.2'!C106,'9.3.2'!C106,'9.4.2'!C106)</f>
        <v>0</v>
      </c>
      <c r="D104" s="204">
        <f>SUM('9.1.2.'!D106,'9.2.2'!D106,'9.3.2'!D106,'9.4.2'!D106)</f>
        <v>0</v>
      </c>
      <c r="E104" s="204">
        <f>SUM('9.1.2.'!E106,'9.2.2'!E106,'9.3.2'!E106,'9.4.2'!E106)</f>
        <v>0</v>
      </c>
      <c r="F104" s="17"/>
    </row>
    <row r="105" spans="1:6" s="189" customFormat="1" ht="18.75">
      <c r="A105" s="202" t="s">
        <v>80</v>
      </c>
      <c r="B105" s="239" t="s">
        <v>282</v>
      </c>
      <c r="C105" s="204">
        <f>SUM('9.1.2.'!C107,'9.2.2'!C107,'9.3.2'!C107,'9.4.2'!C107)</f>
        <v>0</v>
      </c>
      <c r="D105" s="204">
        <f>SUM('9.1.2.'!D107,'9.2.2'!D107,'9.3.2'!D107,'9.4.2'!D107)</f>
        <v>0</v>
      </c>
      <c r="E105" s="204">
        <f>SUM('9.1.2.'!E107,'9.2.2'!E107,'9.3.2'!E107,'9.4.2'!E107)</f>
        <v>0</v>
      </c>
      <c r="F105" s="17"/>
    </row>
    <row r="106" spans="1:6" s="189" customFormat="1" ht="18.75">
      <c r="A106" s="202" t="s">
        <v>81</v>
      </c>
      <c r="B106" s="239" t="s">
        <v>142</v>
      </c>
      <c r="C106" s="204">
        <f>SUM('9.1.2.'!C108,'9.2.2'!C108,'9.3.2'!C108,'9.4.2'!C108)</f>
        <v>0</v>
      </c>
      <c r="D106" s="204">
        <f>SUM('9.1.2.'!D108,'9.2.2'!D108,'9.3.2'!D108,'9.4.2'!D108)</f>
        <v>0</v>
      </c>
      <c r="E106" s="204">
        <f>SUM('9.1.2.'!E108,'9.2.2'!E108,'9.3.2'!E108,'9.4.2'!E108)</f>
        <v>0</v>
      </c>
      <c r="F106" s="17"/>
    </row>
    <row r="107" spans="1:6" s="189" customFormat="1" ht="18.75">
      <c r="A107" s="202" t="s">
        <v>82</v>
      </c>
      <c r="B107" s="239" t="s">
        <v>283</v>
      </c>
      <c r="C107" s="204">
        <f>SUM('9.1.2.'!C109,'9.2.2'!C109,'9.3.2'!C109,'9.4.2'!C109)</f>
        <v>0</v>
      </c>
      <c r="D107" s="204">
        <f>SUM('9.1.2.'!D109,'9.2.2'!D109,'9.3.2'!D109,'9.4.2'!D109)</f>
        <v>0</v>
      </c>
      <c r="E107" s="204">
        <f>SUM('9.1.2.'!E109,'9.2.2'!E109,'9.3.2'!E109,'9.4.2'!E109)</f>
        <v>0</v>
      </c>
      <c r="F107" s="17"/>
    </row>
    <row r="108" spans="1:6" s="189" customFormat="1" ht="18.75">
      <c r="A108" s="202" t="s">
        <v>83</v>
      </c>
      <c r="B108" s="243" t="s">
        <v>166</v>
      </c>
      <c r="C108" s="204">
        <f>SUM('9.1.2.'!C110,'9.2.2'!C110,'9.3.2'!C110,'9.4.2'!C110)</f>
        <v>0</v>
      </c>
      <c r="D108" s="204">
        <f>SUM('9.1.2.'!D110,'9.2.2'!D110,'9.3.2'!D110,'9.4.2'!D110)</f>
        <v>0</v>
      </c>
      <c r="E108" s="204">
        <f>SUM('9.1.2.'!E110,'9.2.2'!E110,'9.3.2'!E110,'9.4.2'!E110)</f>
        <v>0</v>
      </c>
      <c r="F108" s="17"/>
    </row>
    <row r="109" spans="1:6" s="189" customFormat="1" ht="25.5">
      <c r="A109" s="202" t="s">
        <v>89</v>
      </c>
      <c r="B109" s="244" t="s">
        <v>338</v>
      </c>
      <c r="C109" s="204">
        <f>SUM('9.1.2.'!C111,'9.2.2'!C111,'9.3.2'!C111,'9.4.2'!C111)</f>
        <v>0</v>
      </c>
      <c r="D109" s="204">
        <f>SUM('9.1.2.'!D111,'9.2.2'!D111,'9.3.2'!D111,'9.4.2'!D111)</f>
        <v>0</v>
      </c>
      <c r="E109" s="204">
        <f>SUM('9.1.2.'!E111,'9.2.2'!E111,'9.3.2'!E111,'9.4.2'!E111)</f>
        <v>0</v>
      </c>
      <c r="F109" s="17"/>
    </row>
    <row r="110" spans="1:6" s="189" customFormat="1" ht="25.5">
      <c r="A110" s="202" t="s">
        <v>91</v>
      </c>
      <c r="B110" s="245" t="s">
        <v>288</v>
      </c>
      <c r="C110" s="204">
        <f>SUM('9.1.2.'!C112,'9.2.2'!C112,'9.3.2'!C112,'9.4.2'!C112)</f>
        <v>0</v>
      </c>
      <c r="D110" s="204">
        <f>SUM('9.1.2.'!D112,'9.2.2'!D112,'9.3.2'!D112,'9.4.2'!D112)</f>
        <v>0</v>
      </c>
      <c r="E110" s="204">
        <f>SUM('9.1.2.'!E112,'9.2.2'!E112,'9.3.2'!E112,'9.4.2'!E112)</f>
        <v>0</v>
      </c>
      <c r="F110" s="17"/>
    </row>
    <row r="111" spans="1:6" s="189" customFormat="1" ht="25.5">
      <c r="A111" s="202" t="s">
        <v>143</v>
      </c>
      <c r="B111" s="234" t="s">
        <v>272</v>
      </c>
      <c r="C111" s="204">
        <f>SUM('9.1.2.'!C113,'9.2.2'!C113,'9.3.2'!C113,'9.4.2'!C113)</f>
        <v>0</v>
      </c>
      <c r="D111" s="204">
        <f>SUM('9.1.2.'!D113,'9.2.2'!D113,'9.3.2'!D113,'9.4.2'!D113)</f>
        <v>0</v>
      </c>
      <c r="E111" s="204">
        <f>SUM('9.1.2.'!E113,'9.2.2'!E113,'9.3.2'!E113,'9.4.2'!E113)</f>
        <v>0</v>
      </c>
      <c r="F111" s="17"/>
    </row>
    <row r="112" spans="1:6" s="189" customFormat="1" ht="25.5">
      <c r="A112" s="202" t="s">
        <v>144</v>
      </c>
      <c r="B112" s="234" t="s">
        <v>287</v>
      </c>
      <c r="C112" s="204">
        <f>SUM('9.1.2.'!C114,'9.2.2'!C114,'9.3.2'!C114,'9.4.2'!C114)</f>
        <v>0</v>
      </c>
      <c r="D112" s="204">
        <f>SUM('9.1.2.'!D114,'9.2.2'!D114,'9.3.2'!D114,'9.4.2'!D114)</f>
        <v>0</v>
      </c>
      <c r="E112" s="204">
        <f>SUM('9.1.2.'!E114,'9.2.2'!E114,'9.3.2'!E114,'9.4.2'!E114)</f>
        <v>0</v>
      </c>
      <c r="F112" s="17"/>
    </row>
    <row r="113" spans="1:6" s="189" customFormat="1" ht="25.5">
      <c r="A113" s="202" t="s">
        <v>145</v>
      </c>
      <c r="B113" s="234" t="s">
        <v>286</v>
      </c>
      <c r="C113" s="204">
        <f>SUM('9.1.2.'!C115,'9.2.2'!C115,'9.3.2'!C115,'9.4.2'!C115)</f>
        <v>0</v>
      </c>
      <c r="D113" s="204">
        <f>SUM('9.1.2.'!D115,'9.2.2'!D115,'9.3.2'!D115,'9.4.2'!D115)</f>
        <v>0</v>
      </c>
      <c r="E113" s="204">
        <f>SUM('9.1.2.'!E115,'9.2.2'!E115,'9.3.2'!E115,'9.4.2'!E115)</f>
        <v>0</v>
      </c>
      <c r="F113" s="17"/>
    </row>
    <row r="114" spans="1:6" s="189" customFormat="1" ht="25.5">
      <c r="A114" s="202" t="s">
        <v>279</v>
      </c>
      <c r="B114" s="234" t="s">
        <v>275</v>
      </c>
      <c r="C114" s="204">
        <f>SUM('9.1.2.'!C116,'9.2.2'!C116,'9.3.2'!C116,'9.4.2'!C116)</f>
        <v>0</v>
      </c>
      <c r="D114" s="204">
        <f>SUM('9.1.2.'!D116,'9.2.2'!D116,'9.3.2'!D116,'9.4.2'!D116)</f>
        <v>0</v>
      </c>
      <c r="E114" s="204">
        <f>SUM('9.1.2.'!E116,'9.2.2'!E116,'9.3.2'!E116,'9.4.2'!E116)</f>
        <v>0</v>
      </c>
      <c r="F114" s="17"/>
    </row>
    <row r="115" spans="1:6" s="189" customFormat="1" ht="18.75">
      <c r="A115" s="202" t="s">
        <v>280</v>
      </c>
      <c r="B115" s="234" t="s">
        <v>285</v>
      </c>
      <c r="C115" s="204">
        <f>SUM('9.1.2.'!C117,'9.2.2'!C117,'9.3.2'!C117,'9.4.2'!C117)</f>
        <v>0</v>
      </c>
      <c r="D115" s="204">
        <f>SUM('9.1.2.'!D117,'9.2.2'!D117,'9.3.2'!D117,'9.4.2'!D117)</f>
        <v>0</v>
      </c>
      <c r="E115" s="204">
        <f>SUM('9.1.2.'!E117,'9.2.2'!E117,'9.3.2'!E117,'9.4.2'!E117)</f>
        <v>0</v>
      </c>
      <c r="F115" s="17"/>
    </row>
    <row r="116" spans="1:6" s="189" customFormat="1" ht="26.25" thickBot="1">
      <c r="A116" s="238" t="s">
        <v>281</v>
      </c>
      <c r="B116" s="234" t="s">
        <v>284</v>
      </c>
      <c r="C116" s="204">
        <f>SUM('9.1.2.'!C118,'9.2.2'!C118,'9.3.2'!C118,'9.4.2'!C118)</f>
        <v>0</v>
      </c>
      <c r="D116" s="204">
        <f>SUM('9.1.2.'!D118,'9.2.2'!D118,'9.3.2'!D118,'9.4.2'!D118)</f>
        <v>0</v>
      </c>
      <c r="E116" s="204">
        <f>SUM('9.1.2.'!E118,'9.2.2'!E118,'9.3.2'!E118,'9.4.2'!E118)</f>
        <v>0</v>
      </c>
      <c r="F116" s="17"/>
    </row>
    <row r="117" spans="1:6" s="189" customFormat="1" ht="19.5" thickBot="1">
      <c r="A117" s="210" t="s">
        <v>12</v>
      </c>
      <c r="B117" s="213" t="s">
        <v>289</v>
      </c>
      <c r="C117" s="201">
        <f>+C118+C119</f>
        <v>0</v>
      </c>
      <c r="D117" s="201">
        <f>+D118+D119</f>
        <v>0</v>
      </c>
      <c r="E117" s="102">
        <f>+E118+E119</f>
        <v>0</v>
      </c>
      <c r="F117" s="17"/>
    </row>
    <row r="118" spans="1:6" s="189" customFormat="1" ht="18.75">
      <c r="A118" s="202" t="s">
        <v>62</v>
      </c>
      <c r="B118" s="245" t="s">
        <v>44</v>
      </c>
      <c r="C118" s="204">
        <f>SUM('9.1.2.'!C120,'9.2.2'!C120,'9.3.2'!C120,'9.4.2'!C120)</f>
        <v>0</v>
      </c>
      <c r="D118" s="204">
        <f>SUM('9.1.2.'!D120,'9.2.2'!D120,'9.3.2'!D120,'9.4.2'!D120)</f>
        <v>0</v>
      </c>
      <c r="E118" s="103"/>
      <c r="F118" s="17"/>
    </row>
    <row r="119" spans="1:6" s="189" customFormat="1" ht="19.5" thickBot="1">
      <c r="A119" s="208" t="s">
        <v>63</v>
      </c>
      <c r="B119" s="239" t="s">
        <v>45</v>
      </c>
      <c r="C119" s="204">
        <f>SUM('9.1.2.'!C121,'9.2.2'!C121,'9.3.2'!C121,'9.4.2'!C121)</f>
        <v>0</v>
      </c>
      <c r="D119" s="204">
        <f>SUM('9.1.2.'!D121,'9.2.2'!D121,'9.3.2'!D121,'9.4.2'!D121)</f>
        <v>0</v>
      </c>
      <c r="E119" s="103"/>
      <c r="F119" s="17"/>
    </row>
    <row r="120" spans="1:6" s="189" customFormat="1" ht="26.25" thickBot="1">
      <c r="A120" s="210" t="s">
        <v>13</v>
      </c>
      <c r="B120" s="213" t="s">
        <v>290</v>
      </c>
      <c r="C120" s="201">
        <f>+C87+C103+C117</f>
        <v>2500000</v>
      </c>
      <c r="D120" s="201">
        <f>+D87+D103+D117</f>
        <v>2760000</v>
      </c>
      <c r="E120" s="102">
        <f>+E87+E103+E117</f>
        <v>2760000</v>
      </c>
      <c r="F120" s="17"/>
    </row>
    <row r="121" spans="1:6" s="189" customFormat="1" ht="26.25" thickBot="1">
      <c r="A121" s="210" t="s">
        <v>14</v>
      </c>
      <c r="B121" s="213" t="s">
        <v>396</v>
      </c>
      <c r="C121" s="201">
        <f>+C122+C123+C124</f>
        <v>0</v>
      </c>
      <c r="D121" s="201">
        <f>+D122+D123+D124</f>
        <v>0</v>
      </c>
      <c r="E121" s="102">
        <f>+E122+E123+E124</f>
        <v>0</v>
      </c>
      <c r="F121" s="17"/>
    </row>
    <row r="122" spans="1:6" s="189" customFormat="1" ht="25.5">
      <c r="A122" s="202" t="s">
        <v>66</v>
      </c>
      <c r="B122" s="245" t="s">
        <v>291</v>
      </c>
      <c r="C122" s="204">
        <f>SUM('9.1.2.'!C124,'9.2.2'!C124,'9.3.2'!C124,'9.4.2'!C124)</f>
        <v>0</v>
      </c>
      <c r="D122" s="204">
        <f>SUM('9.1.2.'!D124,'9.2.2'!D124,'9.3.2'!D124,'9.4.2'!D124)</f>
        <v>0</v>
      </c>
      <c r="E122" s="204">
        <f>SUM('9.1.2.'!E124,'9.2.2'!E124,'9.3.2'!E124,'9.4.2'!E124)</f>
        <v>0</v>
      </c>
      <c r="F122" s="17"/>
    </row>
    <row r="123" spans="1:6" s="189" customFormat="1" ht="25.5">
      <c r="A123" s="202" t="s">
        <v>67</v>
      </c>
      <c r="B123" s="245" t="s">
        <v>397</v>
      </c>
      <c r="C123" s="204">
        <f>SUM('9.1.2.'!C125,'9.2.2'!C125,'9.3.2'!C125,'9.4.2'!C125)</f>
        <v>0</v>
      </c>
      <c r="D123" s="204">
        <f>SUM('9.1.2.'!D125,'9.2.2'!D125,'9.3.2'!D125,'9.4.2'!D125)</f>
        <v>0</v>
      </c>
      <c r="E123" s="204">
        <f>SUM('9.1.2.'!E125,'9.2.2'!E125,'9.3.2'!E125,'9.4.2'!E125)</f>
        <v>0</v>
      </c>
      <c r="F123" s="17"/>
    </row>
    <row r="124" spans="1:6" s="189" customFormat="1" ht="19.5" thickBot="1">
      <c r="A124" s="238" t="s">
        <v>68</v>
      </c>
      <c r="B124" s="246" t="s">
        <v>292</v>
      </c>
      <c r="C124" s="204">
        <f>SUM('9.1.2.'!C126,'9.2.2'!C126,'9.3.2'!C126,'9.4.2'!C126)</f>
        <v>0</v>
      </c>
      <c r="D124" s="204">
        <f>SUM('9.1.2.'!D126,'9.2.2'!D126,'9.3.2'!D126,'9.4.2'!D126)</f>
        <v>0</v>
      </c>
      <c r="E124" s="204">
        <f>SUM('9.1.2.'!E126,'9.2.2'!E126,'9.3.2'!E126,'9.4.2'!E126)</f>
        <v>0</v>
      </c>
      <c r="F124" s="17"/>
    </row>
    <row r="125" spans="1:6" s="189" customFormat="1" ht="26.25" thickBot="1">
      <c r="A125" s="210" t="s">
        <v>15</v>
      </c>
      <c r="B125" s="213" t="s">
        <v>327</v>
      </c>
      <c r="C125" s="201">
        <f>+C126+C127+C128+C129</f>
        <v>0</v>
      </c>
      <c r="D125" s="201">
        <f>+D126+D127+D128+D129</f>
        <v>0</v>
      </c>
      <c r="E125" s="102">
        <f>+E126+E127+E128+E129</f>
        <v>0</v>
      </c>
      <c r="F125" s="17"/>
    </row>
    <row r="126" spans="1:6" s="189" customFormat="1" ht="18.75">
      <c r="A126" s="202" t="s">
        <v>69</v>
      </c>
      <c r="B126" s="245" t="s">
        <v>293</v>
      </c>
      <c r="C126" s="204">
        <f>SUM('9.1.2.'!C128,'9.2.2'!C128,'9.3.2'!C128,'9.4.2'!C128)</f>
        <v>0</v>
      </c>
      <c r="D126" s="204">
        <f>SUM('9.1.2.'!D128,'9.2.2'!D128,'9.3.2'!D128,'9.4.2'!D128)</f>
        <v>0</v>
      </c>
      <c r="E126" s="204">
        <f>SUM('9.1.2.'!E128,'9.2.2'!E128,'9.3.2'!E128,'9.4.2'!E128)</f>
        <v>0</v>
      </c>
      <c r="F126" s="17"/>
    </row>
    <row r="127" spans="1:6" s="189" customFormat="1" ht="18.75">
      <c r="A127" s="202" t="s">
        <v>70</v>
      </c>
      <c r="B127" s="245" t="s">
        <v>294</v>
      </c>
      <c r="C127" s="204">
        <f>SUM('9.1.2.'!C129,'9.2.2'!C129,'9.3.2'!C129,'9.4.2'!C129)</f>
        <v>0</v>
      </c>
      <c r="D127" s="204">
        <f>SUM('9.1.2.'!D129,'9.2.2'!D129,'9.3.2'!D129,'9.4.2'!D129)</f>
        <v>0</v>
      </c>
      <c r="E127" s="204">
        <f>SUM('9.1.2.'!E129,'9.2.2'!E129,'9.3.2'!E129,'9.4.2'!E129)</f>
        <v>0</v>
      </c>
      <c r="F127" s="17"/>
    </row>
    <row r="128" spans="1:6" s="189" customFormat="1" ht="25.5">
      <c r="A128" s="202" t="s">
        <v>210</v>
      </c>
      <c r="B128" s="245" t="s">
        <v>295</v>
      </c>
      <c r="C128" s="204">
        <f>SUM('9.1.2.'!C130,'9.2.2'!C130,'9.3.2'!C130,'9.4.2'!C130)</f>
        <v>0</v>
      </c>
      <c r="D128" s="204">
        <f>SUM('9.1.2.'!D130,'9.2.2'!D130,'9.3.2'!D130,'9.4.2'!D130)</f>
        <v>0</v>
      </c>
      <c r="E128" s="204">
        <f>SUM('9.1.2.'!E130,'9.2.2'!E130,'9.3.2'!E130,'9.4.2'!E130)</f>
        <v>0</v>
      </c>
      <c r="F128" s="17"/>
    </row>
    <row r="129" spans="1:6" s="189" customFormat="1" ht="26.25" thickBot="1">
      <c r="A129" s="238" t="s">
        <v>211</v>
      </c>
      <c r="B129" s="246" t="s">
        <v>296</v>
      </c>
      <c r="C129" s="204">
        <f>SUM('9.1.2.'!C131,'9.2.2'!C131,'9.3.2'!C131,'9.4.2'!C131)</f>
        <v>0</v>
      </c>
      <c r="D129" s="204">
        <f>SUM('9.1.2.'!D131,'9.2.2'!D131,'9.3.2'!D131,'9.4.2'!D131)</f>
        <v>0</v>
      </c>
      <c r="E129" s="204">
        <f>SUM('9.1.2.'!E131,'9.2.2'!E131,'9.3.2'!E131,'9.4.2'!E131)</f>
        <v>0</v>
      </c>
      <c r="F129" s="17"/>
    </row>
    <row r="130" spans="1:6" s="189" customFormat="1" ht="26.25" thickBot="1">
      <c r="A130" s="210" t="s">
        <v>16</v>
      </c>
      <c r="B130" s="213" t="s">
        <v>297</v>
      </c>
      <c r="C130" s="201">
        <f>+C131+C132+C133+C134</f>
        <v>0</v>
      </c>
      <c r="D130" s="201">
        <f>+D131+D132+D133+D134</f>
        <v>0</v>
      </c>
      <c r="E130" s="102">
        <f>SUM(E131:E134)</f>
        <v>0</v>
      </c>
      <c r="F130" s="17"/>
    </row>
    <row r="131" spans="1:6" s="189" customFormat="1" ht="25.5">
      <c r="A131" s="202" t="s">
        <v>71</v>
      </c>
      <c r="B131" s="245" t="s">
        <v>298</v>
      </c>
      <c r="C131" s="204">
        <f>SUM('9.1.2.'!C133,'9.2.2'!C133,'9.3.2'!C133,'9.4.2'!C133)</f>
        <v>0</v>
      </c>
      <c r="D131" s="204">
        <f>SUM('9.1.2.'!D133,'9.2.2'!D133,'9.3.2'!D133,'9.4.2'!D133)</f>
        <v>0</v>
      </c>
      <c r="E131" s="204">
        <f>SUM('9.1.2.'!E133,'9.2.2'!E133,'9.3.2'!E133,'9.4.2'!E133)</f>
        <v>0</v>
      </c>
      <c r="F131" s="17"/>
    </row>
    <row r="132" spans="1:6" s="189" customFormat="1" ht="25.5">
      <c r="A132" s="202" t="s">
        <v>72</v>
      </c>
      <c r="B132" s="245" t="s">
        <v>307</v>
      </c>
      <c r="C132" s="204">
        <f>SUM('9.1.2.'!C134,'9.2.2'!C134,'9.3.2'!C134,'9.4.2'!C134)</f>
        <v>0</v>
      </c>
      <c r="D132" s="204">
        <f>SUM('9.1.2.'!D134,'9.2.2'!D134,'9.3.2'!D134,'9.4.2'!D134)</f>
        <v>0</v>
      </c>
      <c r="E132" s="204">
        <f>SUM('9.1.2.'!E134,'9.2.2'!E134,'9.3.2'!E134,'9.4.2'!E134)</f>
        <v>0</v>
      </c>
      <c r="F132" s="17"/>
    </row>
    <row r="133" spans="1:6" s="189" customFormat="1" ht="18.75">
      <c r="A133" s="202" t="s">
        <v>220</v>
      </c>
      <c r="B133" s="245" t="s">
        <v>299</v>
      </c>
      <c r="C133" s="204">
        <f>SUM('9.1.2.'!C135,'9.2.2'!C135,'9.3.2'!C135,'9.4.2'!C135)</f>
        <v>0</v>
      </c>
      <c r="D133" s="204">
        <f>SUM('9.1.2.'!D135,'9.2.2'!D135,'9.3.2'!D135,'9.4.2'!D135)</f>
        <v>0</v>
      </c>
      <c r="E133" s="204">
        <f>SUM('9.1.2.'!E135,'9.2.2'!E135,'9.3.2'!E135,'9.4.2'!E135)</f>
        <v>0</v>
      </c>
      <c r="F133" s="17"/>
    </row>
    <row r="134" spans="1:6" s="189" customFormat="1" ht="19.5" thickBot="1">
      <c r="A134" s="238" t="s">
        <v>221</v>
      </c>
      <c r="B134" s="246" t="s">
        <v>349</v>
      </c>
      <c r="C134" s="204">
        <v>0</v>
      </c>
      <c r="D134" s="204">
        <v>0</v>
      </c>
      <c r="E134" s="204">
        <f>SUM('9.1.2.'!E136,'9.2.2'!E136,'9.3.2'!E136,'9.4.2'!E136)</f>
        <v>0</v>
      </c>
      <c r="F134" s="17"/>
    </row>
    <row r="135" spans="1:6" s="189" customFormat="1" ht="26.25" thickBot="1">
      <c r="A135" s="210" t="s">
        <v>17</v>
      </c>
      <c r="B135" s="213" t="s">
        <v>300</v>
      </c>
      <c r="C135" s="270"/>
      <c r="D135" s="270"/>
      <c r="E135" s="130"/>
      <c r="F135" s="17"/>
    </row>
    <row r="136" spans="1:6" s="189" customFormat="1" ht="18.75">
      <c r="A136" s="202" t="s">
        <v>136</v>
      </c>
      <c r="B136" s="245" t="s">
        <v>301</v>
      </c>
      <c r="C136" s="204">
        <f>SUM('9.1.2.'!C138,'9.2.2'!C138,'9.3.2'!C138,'9.4.2'!C138)</f>
        <v>0</v>
      </c>
      <c r="D136" s="204">
        <f>SUM('9.1.2.'!D138,'9.2.2'!D138,'9.3.2'!D138,'9.4.2'!D138)</f>
        <v>0</v>
      </c>
      <c r="E136" s="204">
        <f>SUM('9.1.2.'!E138,'9.2.2'!E138,'9.3.2'!E138,'9.4.2'!E138)</f>
        <v>0</v>
      </c>
      <c r="F136" s="17"/>
    </row>
    <row r="137" spans="1:6" s="189" customFormat="1" ht="18.75">
      <c r="A137" s="202" t="s">
        <v>137</v>
      </c>
      <c r="B137" s="245" t="s">
        <v>302</v>
      </c>
      <c r="C137" s="204">
        <f>SUM('9.1.2.'!C139,'9.2.2'!C139,'9.3.2'!C139,'9.4.2'!C139)</f>
        <v>0</v>
      </c>
      <c r="D137" s="204">
        <f>SUM('9.1.2.'!D139,'9.2.2'!D139,'9.3.2'!D139,'9.4.2'!D139)</f>
        <v>0</v>
      </c>
      <c r="E137" s="204">
        <f>SUM('9.1.2.'!E139,'9.2.2'!E139,'9.3.2'!E139,'9.4.2'!E139)</f>
        <v>0</v>
      </c>
      <c r="F137" s="17"/>
    </row>
    <row r="138" spans="1:6" s="189" customFormat="1" ht="18.75">
      <c r="A138" s="202" t="s">
        <v>165</v>
      </c>
      <c r="B138" s="245" t="s">
        <v>303</v>
      </c>
      <c r="C138" s="204">
        <f>SUM('9.1.2.'!C140,'9.2.2'!C140,'9.3.2'!C140,'9.4.2'!C140)</f>
        <v>0</v>
      </c>
      <c r="D138" s="204">
        <f>SUM('9.1.2.'!D140,'9.2.2'!D140,'9.3.2'!D140,'9.4.2'!D140)</f>
        <v>0</v>
      </c>
      <c r="E138" s="204">
        <f>SUM('9.1.2.'!E140,'9.2.2'!E140,'9.3.2'!E140,'9.4.2'!E140)</f>
        <v>0</v>
      </c>
      <c r="F138" s="17"/>
    </row>
    <row r="139" spans="1:6" s="189" customFormat="1" ht="19.5" thickBot="1">
      <c r="A139" s="202" t="s">
        <v>223</v>
      </c>
      <c r="B139" s="245" t="s">
        <v>304</v>
      </c>
      <c r="C139" s="204">
        <f>SUM('9.1.2.'!C141,'9.2.2'!C141,'9.3.2'!C141,'9.4.2'!C141)</f>
        <v>0</v>
      </c>
      <c r="D139" s="204">
        <f>SUM('9.1.2.'!D141,'9.2.2'!D141,'9.3.2'!D141,'9.4.2'!D141)</f>
        <v>0</v>
      </c>
      <c r="E139" s="204">
        <f>SUM('9.1.2.'!E141,'9.2.2'!E141,'9.3.2'!E141,'9.4.2'!E141)</f>
        <v>0</v>
      </c>
      <c r="F139" s="17"/>
    </row>
    <row r="140" spans="1:6" s="189" customFormat="1" ht="26.25" thickBot="1">
      <c r="A140" s="210" t="s">
        <v>18</v>
      </c>
      <c r="B140" s="213" t="s">
        <v>305</v>
      </c>
      <c r="C140" s="250">
        <f>+C121+C125+C130+C135</f>
        <v>0</v>
      </c>
      <c r="D140" s="250">
        <f>+D121+D125+D130+D135</f>
        <v>0</v>
      </c>
      <c r="E140" s="204">
        <f>SUM('9.1.2.'!E142,'9.2.2'!E142,'9.3.2'!E142,'9.4.2'!E142)</f>
        <v>0</v>
      </c>
      <c r="F140" s="17"/>
    </row>
    <row r="141" spans="1:6" s="189" customFormat="1" ht="19.5" thickBot="1">
      <c r="A141" s="251" t="s">
        <v>19</v>
      </c>
      <c r="B141" s="252" t="s">
        <v>306</v>
      </c>
      <c r="C141" s="250">
        <f>+C120+C140</f>
        <v>2500000</v>
      </c>
      <c r="D141" s="250">
        <f>+D120+D140</f>
        <v>2760000</v>
      </c>
      <c r="E141" s="131">
        <f>+E120+E140</f>
        <v>2760000</v>
      </c>
      <c r="F141" s="17"/>
    </row>
    <row r="142" spans="1:6" s="189" customFormat="1" ht="19.5" thickBot="1">
      <c r="A142" s="267"/>
      <c r="B142" s="254"/>
      <c r="C142" s="255"/>
      <c r="D142" s="255"/>
      <c r="E142" s="121"/>
      <c r="F142" s="17"/>
    </row>
    <row r="143" spans="1:6" s="189" customFormat="1" ht="19.5" thickBot="1">
      <c r="A143" s="256" t="s">
        <v>367</v>
      </c>
      <c r="B143" s="268"/>
      <c r="C143" s="269"/>
      <c r="D143" s="269"/>
      <c r="E143" s="137"/>
      <c r="F143" s="24"/>
    </row>
    <row r="144" spans="1:6" s="198" customFormat="1" ht="19.5" thickBot="1">
      <c r="A144" s="256" t="s">
        <v>157</v>
      </c>
      <c r="B144" s="268"/>
      <c r="C144" s="269"/>
      <c r="D144" s="269"/>
      <c r="E144" s="137"/>
      <c r="F144" s="22"/>
    </row>
    <row r="145" spans="3:6" s="189" customFormat="1" ht="18.75">
      <c r="C145" s="260"/>
      <c r="D145" s="260"/>
      <c r="E145" s="25"/>
      <c r="F145" s="17"/>
    </row>
  </sheetData>
  <sheetProtection/>
  <mergeCells count="2">
    <mergeCell ref="A1:C1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ÖNKÉNT VÁLLALT FELADATOK
2019. ÉVI KÖLTSÉGVETÉSÉNEK ÖSSZEVONT MÉRLEGE
&amp;10
&amp;R&amp;"Times New Roman CE,Félkövér dőlt"&amp;11 1.2. melléklet a  4/2020 ( VII.10. ) önkormányzati rendelethez</oddHeader>
  </headerFooter>
  <rowBreaks count="1" manualBreakCount="1">
    <brk id="85" max="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7"/>
  <sheetViews>
    <sheetView view="pageLayout" workbookViewId="0" topLeftCell="A1">
      <selection activeCell="F4" sqref="F4"/>
    </sheetView>
  </sheetViews>
  <sheetFormatPr defaultColWidth="9.00390625" defaultRowHeight="12.75"/>
  <cols>
    <col min="1" max="1" width="7.625" style="11" customWidth="1"/>
    <col min="2" max="2" width="52.625" style="11" customWidth="1"/>
    <col min="3" max="3" width="14.50390625" style="12" customWidth="1"/>
    <col min="4" max="4" width="21.625" style="262" customWidth="1"/>
    <col min="5" max="5" width="19.625" style="12" customWidth="1"/>
    <col min="6" max="6" width="11.875" style="13" customWidth="1"/>
    <col min="7" max="16384" width="9.375" style="13" customWidth="1"/>
  </cols>
  <sheetData>
    <row r="1" spans="1:6" s="17" customFormat="1" ht="18.75">
      <c r="A1" s="1013" t="s">
        <v>403</v>
      </c>
      <c r="B1" s="1013"/>
      <c r="C1" s="1013"/>
      <c r="D1" s="1013"/>
      <c r="E1" s="1013"/>
      <c r="F1" s="1013"/>
    </row>
    <row r="2" spans="1:3" s="17" customFormat="1" ht="18.75">
      <c r="A2" s="146"/>
      <c r="B2" s="769" t="s">
        <v>382</v>
      </c>
      <c r="C2" s="769"/>
    </row>
    <row r="3" spans="1:6" s="17" customFormat="1" ht="18.75">
      <c r="A3" s="874" t="s">
        <v>7</v>
      </c>
      <c r="B3" s="874"/>
      <c r="C3" s="874"/>
      <c r="D3" s="874"/>
      <c r="E3" s="874"/>
      <c r="F3" s="874"/>
    </row>
    <row r="4" spans="1:5" s="17" customFormat="1" ht="20.25" thickBot="1">
      <c r="A4" s="875"/>
      <c r="B4" s="875"/>
      <c r="C4" s="18"/>
      <c r="D4" s="191"/>
      <c r="E4" s="18" t="s">
        <v>369</v>
      </c>
    </row>
    <row r="5" spans="1:6" s="17" customFormat="1" ht="29.25" thickBot="1">
      <c r="A5" s="176" t="s">
        <v>54</v>
      </c>
      <c r="B5" s="174" t="s">
        <v>9</v>
      </c>
      <c r="C5" s="175" t="s">
        <v>344</v>
      </c>
      <c r="D5" s="265" t="s">
        <v>419</v>
      </c>
      <c r="E5" s="760" t="s">
        <v>837</v>
      </c>
      <c r="F5" s="767" t="s">
        <v>838</v>
      </c>
    </row>
    <row r="6" spans="1:6" s="22" customFormat="1" ht="19.5" thickBot="1">
      <c r="A6" s="171">
        <v>1</v>
      </c>
      <c r="B6" s="172">
        <v>2</v>
      </c>
      <c r="C6" s="173">
        <v>3</v>
      </c>
      <c r="D6" s="197">
        <v>4</v>
      </c>
      <c r="E6" s="761">
        <v>5</v>
      </c>
      <c r="F6" s="768">
        <v>6</v>
      </c>
    </row>
    <row r="7" spans="1:6" s="22" customFormat="1" ht="26.25" thickBot="1">
      <c r="A7" s="101" t="s">
        <v>10</v>
      </c>
      <c r="B7" s="150" t="s">
        <v>185</v>
      </c>
      <c r="C7" s="102">
        <f>SUM(C8:C11)</f>
        <v>0</v>
      </c>
      <c r="D7" s="201">
        <f>SUM(D8:D11)</f>
        <v>0</v>
      </c>
      <c r="E7" s="201">
        <f>SUM(E8:E11)</f>
        <v>0</v>
      </c>
      <c r="F7" s="768"/>
    </row>
    <row r="8" spans="1:6" s="22" customFormat="1" ht="27">
      <c r="A8" s="108" t="s">
        <v>73</v>
      </c>
      <c r="B8" s="145" t="s">
        <v>350</v>
      </c>
      <c r="C8" s="103"/>
      <c r="D8" s="204"/>
      <c r="E8" s="763"/>
      <c r="F8" s="768"/>
    </row>
    <row r="9" spans="1:6" s="22" customFormat="1" ht="27">
      <c r="A9" s="109" t="s">
        <v>74</v>
      </c>
      <c r="B9" s="138" t="s">
        <v>351</v>
      </c>
      <c r="C9" s="103"/>
      <c r="D9" s="204"/>
      <c r="E9" s="763"/>
      <c r="F9" s="768"/>
    </row>
    <row r="10" spans="1:6" s="22" customFormat="1" ht="27">
      <c r="A10" s="109" t="s">
        <v>75</v>
      </c>
      <c r="B10" s="138" t="s">
        <v>352</v>
      </c>
      <c r="C10" s="103"/>
      <c r="D10" s="204"/>
      <c r="E10" s="763"/>
      <c r="F10" s="768"/>
    </row>
    <row r="11" spans="1:6" s="22" customFormat="1" ht="18.75">
      <c r="A11" s="109" t="s">
        <v>346</v>
      </c>
      <c r="B11" s="138" t="s">
        <v>353</v>
      </c>
      <c r="C11" s="103"/>
      <c r="D11" s="204"/>
      <c r="E11" s="763"/>
      <c r="F11" s="768"/>
    </row>
    <row r="12" spans="1:6" s="22" customFormat="1" ht="25.5">
      <c r="A12" s="109" t="s">
        <v>84</v>
      </c>
      <c r="B12" s="151" t="s">
        <v>355</v>
      </c>
      <c r="C12" s="105"/>
      <c r="D12" s="207"/>
      <c r="E12" s="764"/>
      <c r="F12" s="768"/>
    </row>
    <row r="13" spans="1:6" s="22" customFormat="1" ht="19.5" thickBot="1">
      <c r="A13" s="110" t="s">
        <v>347</v>
      </c>
      <c r="B13" s="138" t="s">
        <v>354</v>
      </c>
      <c r="C13" s="106"/>
      <c r="D13" s="209"/>
      <c r="E13" s="765"/>
      <c r="F13" s="768"/>
    </row>
    <row r="14" spans="1:6" s="22" customFormat="1" ht="26.25" thickBot="1">
      <c r="A14" s="107" t="s">
        <v>11</v>
      </c>
      <c r="B14" s="152" t="s">
        <v>391</v>
      </c>
      <c r="C14" s="102">
        <f>+C15+C16+C17+C18+C19</f>
        <v>0</v>
      </c>
      <c r="D14" s="201">
        <f>+D15+D16+D17+D18+D19</f>
        <v>0</v>
      </c>
      <c r="E14" s="762">
        <f>+E15+E16+E17+E18+E19</f>
        <v>0</v>
      </c>
      <c r="F14" s="768"/>
    </row>
    <row r="15" spans="1:6" s="22" customFormat="1" ht="18.75">
      <c r="A15" s="108" t="s">
        <v>79</v>
      </c>
      <c r="B15" s="145" t="s">
        <v>186</v>
      </c>
      <c r="C15" s="103"/>
      <c r="D15" s="204"/>
      <c r="E15" s="763"/>
      <c r="F15" s="768"/>
    </row>
    <row r="16" spans="1:6" s="22" customFormat="1" ht="27">
      <c r="A16" s="109" t="s">
        <v>80</v>
      </c>
      <c r="B16" s="138" t="s">
        <v>187</v>
      </c>
      <c r="C16" s="103"/>
      <c r="D16" s="204"/>
      <c r="E16" s="763"/>
      <c r="F16" s="768"/>
    </row>
    <row r="17" spans="1:6" s="22" customFormat="1" ht="27">
      <c r="A17" s="109" t="s">
        <v>81</v>
      </c>
      <c r="B17" s="138" t="s">
        <v>334</v>
      </c>
      <c r="C17" s="103"/>
      <c r="D17" s="204"/>
      <c r="E17" s="763"/>
      <c r="F17" s="768"/>
    </row>
    <row r="18" spans="1:6" s="22" customFormat="1" ht="27">
      <c r="A18" s="109" t="s">
        <v>82</v>
      </c>
      <c r="B18" s="138" t="s">
        <v>335</v>
      </c>
      <c r="C18" s="103"/>
      <c r="D18" s="204"/>
      <c r="E18" s="763"/>
      <c r="F18" s="768"/>
    </row>
    <row r="19" spans="1:6" s="22" customFormat="1" ht="25.5">
      <c r="A19" s="109" t="s">
        <v>83</v>
      </c>
      <c r="B19" s="100" t="s">
        <v>356</v>
      </c>
      <c r="C19" s="103"/>
      <c r="D19" s="204"/>
      <c r="E19" s="763"/>
      <c r="F19" s="768"/>
    </row>
    <row r="20" spans="1:6" s="22" customFormat="1" ht="19.5" thickBot="1">
      <c r="A20" s="110" t="s">
        <v>89</v>
      </c>
      <c r="B20" s="153" t="s">
        <v>188</v>
      </c>
      <c r="C20" s="111"/>
      <c r="D20" s="331"/>
      <c r="E20" s="763"/>
      <c r="F20" s="768"/>
    </row>
    <row r="21" spans="1:6" s="22" customFormat="1" ht="26.25" thickBot="1">
      <c r="A21" s="107" t="s">
        <v>12</v>
      </c>
      <c r="B21" s="154" t="s">
        <v>392</v>
      </c>
      <c r="C21" s="102">
        <f>+C22+C23+C24+C25+C26</f>
        <v>0</v>
      </c>
      <c r="D21" s="201">
        <f>+D22+D23+D24+D25+D26</f>
        <v>0</v>
      </c>
      <c r="E21" s="201">
        <f>+E22+E23+E24+E25+E26</f>
        <v>0</v>
      </c>
      <c r="F21" s="768"/>
    </row>
    <row r="22" spans="1:6" s="22" customFormat="1" ht="27">
      <c r="A22" s="108" t="s">
        <v>62</v>
      </c>
      <c r="B22" s="145" t="s">
        <v>348</v>
      </c>
      <c r="C22" s="103"/>
      <c r="D22" s="204"/>
      <c r="E22" s="763"/>
      <c r="F22" s="768"/>
    </row>
    <row r="23" spans="1:6" s="22" customFormat="1" ht="27">
      <c r="A23" s="109" t="s">
        <v>63</v>
      </c>
      <c r="B23" s="138" t="s">
        <v>189</v>
      </c>
      <c r="C23" s="103"/>
      <c r="D23" s="204"/>
      <c r="E23" s="763"/>
      <c r="F23" s="768"/>
    </row>
    <row r="24" spans="1:6" s="22" customFormat="1" ht="27">
      <c r="A24" s="109" t="s">
        <v>64</v>
      </c>
      <c r="B24" s="138" t="s">
        <v>336</v>
      </c>
      <c r="C24" s="103"/>
      <c r="D24" s="204"/>
      <c r="E24" s="763"/>
      <c r="F24" s="768"/>
    </row>
    <row r="25" spans="1:6" s="22" customFormat="1" ht="27">
      <c r="A25" s="109" t="s">
        <v>65</v>
      </c>
      <c r="B25" s="138" t="s">
        <v>337</v>
      </c>
      <c r="C25" s="103"/>
      <c r="D25" s="204"/>
      <c r="E25" s="763"/>
      <c r="F25" s="768"/>
    </row>
    <row r="26" spans="1:6" s="22" customFormat="1" ht="18.75">
      <c r="A26" s="109" t="s">
        <v>126</v>
      </c>
      <c r="B26" s="138" t="s">
        <v>190</v>
      </c>
      <c r="C26" s="103"/>
      <c r="D26" s="204"/>
      <c r="E26" s="763"/>
      <c r="F26" s="768"/>
    </row>
    <row r="27" spans="1:6" s="22" customFormat="1" ht="19.5" thickBot="1">
      <c r="A27" s="110" t="s">
        <v>127</v>
      </c>
      <c r="B27" s="153" t="s">
        <v>191</v>
      </c>
      <c r="C27" s="111"/>
      <c r="D27" s="331"/>
      <c r="E27" s="763"/>
      <c r="F27" s="768"/>
    </row>
    <row r="28" spans="1:6" s="22" customFormat="1" ht="19.5" thickBot="1">
      <c r="A28" s="107" t="s">
        <v>128</v>
      </c>
      <c r="B28" s="154" t="s">
        <v>192</v>
      </c>
      <c r="C28" s="102">
        <f>+C29+C32+C33+C34</f>
        <v>0</v>
      </c>
      <c r="D28" s="201">
        <f>+D29+D32+D33+D34</f>
        <v>0</v>
      </c>
      <c r="E28" s="201">
        <f>+E29+E32+E33+E34</f>
        <v>0</v>
      </c>
      <c r="F28" s="768"/>
    </row>
    <row r="29" spans="1:6" s="22" customFormat="1" ht="18.75">
      <c r="A29" s="108" t="s">
        <v>193</v>
      </c>
      <c r="B29" s="145" t="s">
        <v>199</v>
      </c>
      <c r="C29" s="112">
        <f>+C30+C31</f>
        <v>0</v>
      </c>
      <c r="D29" s="214">
        <f>+D30+D31</f>
        <v>0</v>
      </c>
      <c r="E29" s="766">
        <f>+E30+E31</f>
        <v>0</v>
      </c>
      <c r="F29" s="768"/>
    </row>
    <row r="30" spans="1:6" s="22" customFormat="1" ht="18.75">
      <c r="A30" s="109" t="s">
        <v>194</v>
      </c>
      <c r="B30" s="138" t="s">
        <v>358</v>
      </c>
      <c r="C30" s="103"/>
      <c r="D30" s="204"/>
      <c r="E30" s="763"/>
      <c r="F30" s="768"/>
    </row>
    <row r="31" spans="1:6" s="22" customFormat="1" ht="18.75">
      <c r="A31" s="109" t="s">
        <v>195</v>
      </c>
      <c r="B31" s="138" t="s">
        <v>359</v>
      </c>
      <c r="C31" s="103"/>
      <c r="D31" s="204"/>
      <c r="E31" s="763"/>
      <c r="F31" s="768"/>
    </row>
    <row r="32" spans="1:6" s="22" customFormat="1" ht="18.75">
      <c r="A32" s="109" t="s">
        <v>196</v>
      </c>
      <c r="B32" s="138" t="s">
        <v>360</v>
      </c>
      <c r="C32" s="103"/>
      <c r="D32" s="204"/>
      <c r="E32" s="763"/>
      <c r="F32" s="768"/>
    </row>
    <row r="33" spans="1:6" s="22" customFormat="1" ht="18.75">
      <c r="A33" s="109" t="s">
        <v>197</v>
      </c>
      <c r="B33" s="138" t="s">
        <v>200</v>
      </c>
      <c r="C33" s="103"/>
      <c r="D33" s="204"/>
      <c r="E33" s="763"/>
      <c r="F33" s="768"/>
    </row>
    <row r="34" spans="1:6" s="22" customFormat="1" ht="19.5" thickBot="1">
      <c r="A34" s="110" t="s">
        <v>198</v>
      </c>
      <c r="B34" s="153" t="s">
        <v>201</v>
      </c>
      <c r="C34" s="103"/>
      <c r="D34" s="204"/>
      <c r="E34" s="763"/>
      <c r="F34" s="768"/>
    </row>
    <row r="35" spans="1:6" s="22" customFormat="1" ht="19.5" thickBot="1">
      <c r="A35" s="107" t="s">
        <v>14</v>
      </c>
      <c r="B35" s="154" t="s">
        <v>202</v>
      </c>
      <c r="C35" s="102">
        <f>SUM(C36:C45)</f>
        <v>0</v>
      </c>
      <c r="D35" s="201">
        <f>SUM(D36:D45)</f>
        <v>0</v>
      </c>
      <c r="E35" s="201">
        <f>SUM(E36:E45)</f>
        <v>0</v>
      </c>
      <c r="F35" s="768"/>
    </row>
    <row r="36" spans="1:6" s="22" customFormat="1" ht="18.75">
      <c r="A36" s="108" t="s">
        <v>66</v>
      </c>
      <c r="B36" s="145" t="s">
        <v>205</v>
      </c>
      <c r="C36" s="103">
        <v>0</v>
      </c>
      <c r="D36" s="204"/>
      <c r="E36" s="763"/>
      <c r="F36" s="768"/>
    </row>
    <row r="37" spans="1:6" s="22" customFormat="1" ht="18.75">
      <c r="A37" s="109" t="s">
        <v>67</v>
      </c>
      <c r="B37" s="138" t="s">
        <v>361</v>
      </c>
      <c r="C37" s="103">
        <v>0</v>
      </c>
      <c r="D37" s="204"/>
      <c r="E37" s="763"/>
      <c r="F37" s="768"/>
    </row>
    <row r="38" spans="1:6" s="22" customFormat="1" ht="18.75">
      <c r="A38" s="109" t="s">
        <v>68</v>
      </c>
      <c r="B38" s="138" t="s">
        <v>362</v>
      </c>
      <c r="C38" s="103">
        <v>0</v>
      </c>
      <c r="D38" s="204"/>
      <c r="E38" s="763"/>
      <c r="F38" s="768"/>
    </row>
    <row r="39" spans="1:6" s="22" customFormat="1" ht="18.75">
      <c r="A39" s="109" t="s">
        <v>130</v>
      </c>
      <c r="B39" s="138" t="s">
        <v>363</v>
      </c>
      <c r="C39" s="103">
        <v>0</v>
      </c>
      <c r="D39" s="204"/>
      <c r="E39" s="763"/>
      <c r="F39" s="768"/>
    </row>
    <row r="40" spans="1:6" s="22" customFormat="1" ht="18.75">
      <c r="A40" s="109" t="s">
        <v>131</v>
      </c>
      <c r="B40" s="138" t="s">
        <v>364</v>
      </c>
      <c r="C40" s="103">
        <v>0</v>
      </c>
      <c r="D40" s="204"/>
      <c r="E40" s="763"/>
      <c r="F40" s="768"/>
    </row>
    <row r="41" spans="1:6" s="22" customFormat="1" ht="18.75">
      <c r="A41" s="109" t="s">
        <v>132</v>
      </c>
      <c r="B41" s="138" t="s">
        <v>365</v>
      </c>
      <c r="C41" s="103">
        <v>0</v>
      </c>
      <c r="D41" s="204"/>
      <c r="E41" s="763"/>
      <c r="F41" s="768"/>
    </row>
    <row r="42" spans="1:6" s="22" customFormat="1" ht="18.75">
      <c r="A42" s="109" t="s">
        <v>133</v>
      </c>
      <c r="B42" s="138" t="s">
        <v>206</v>
      </c>
      <c r="C42" s="103"/>
      <c r="D42" s="204"/>
      <c r="E42" s="763"/>
      <c r="F42" s="768"/>
    </row>
    <row r="43" spans="1:6" s="22" customFormat="1" ht="18.75">
      <c r="A43" s="109" t="s">
        <v>134</v>
      </c>
      <c r="B43" s="138" t="s">
        <v>207</v>
      </c>
      <c r="C43" s="103"/>
      <c r="D43" s="204"/>
      <c r="E43" s="763"/>
      <c r="F43" s="768"/>
    </row>
    <row r="44" spans="1:6" s="22" customFormat="1" ht="18.75">
      <c r="A44" s="109" t="s">
        <v>203</v>
      </c>
      <c r="B44" s="138" t="s">
        <v>208</v>
      </c>
      <c r="C44" s="103"/>
      <c r="D44" s="204"/>
      <c r="E44" s="763"/>
      <c r="F44" s="768"/>
    </row>
    <row r="45" spans="1:6" s="22" customFormat="1" ht="19.5" thickBot="1">
      <c r="A45" s="110" t="s">
        <v>204</v>
      </c>
      <c r="B45" s="153" t="s">
        <v>366</v>
      </c>
      <c r="C45" s="103"/>
      <c r="D45" s="204"/>
      <c r="E45" s="763"/>
      <c r="F45" s="768"/>
    </row>
    <row r="46" spans="1:6" s="22" customFormat="1" ht="19.5" thickBot="1">
      <c r="A46" s="107" t="s">
        <v>15</v>
      </c>
      <c r="B46" s="154" t="s">
        <v>209</v>
      </c>
      <c r="C46" s="102">
        <f>SUM(C47:C51)</f>
        <v>0</v>
      </c>
      <c r="D46" s="201">
        <f>SUM(D47:D51)</f>
        <v>0</v>
      </c>
      <c r="E46" s="201">
        <f>SUM(E47:E51)</f>
        <v>0</v>
      </c>
      <c r="F46" s="768"/>
    </row>
    <row r="47" spans="1:6" s="22" customFormat="1" ht="18.75">
      <c r="A47" s="108" t="s">
        <v>69</v>
      </c>
      <c r="B47" s="145" t="s">
        <v>213</v>
      </c>
      <c r="C47" s="103"/>
      <c r="D47" s="204"/>
      <c r="E47" s="763"/>
      <c r="F47" s="768"/>
    </row>
    <row r="48" spans="1:6" s="22" customFormat="1" ht="18.75">
      <c r="A48" s="109" t="s">
        <v>70</v>
      </c>
      <c r="B48" s="138" t="s">
        <v>214</v>
      </c>
      <c r="C48" s="103"/>
      <c r="D48" s="204"/>
      <c r="E48" s="763"/>
      <c r="F48" s="768"/>
    </row>
    <row r="49" spans="1:6" s="22" customFormat="1" ht="18.75">
      <c r="A49" s="109" t="s">
        <v>210</v>
      </c>
      <c r="B49" s="138" t="s">
        <v>215</v>
      </c>
      <c r="C49" s="103"/>
      <c r="D49" s="204"/>
      <c r="E49" s="763"/>
      <c r="F49" s="768"/>
    </row>
    <row r="50" spans="1:6" s="22" customFormat="1" ht="18.75">
      <c r="A50" s="109" t="s">
        <v>211</v>
      </c>
      <c r="B50" s="138" t="s">
        <v>216</v>
      </c>
      <c r="C50" s="103"/>
      <c r="D50" s="204"/>
      <c r="E50" s="763"/>
      <c r="F50" s="768"/>
    </row>
    <row r="51" spans="1:6" s="22" customFormat="1" ht="27.75" thickBot="1">
      <c r="A51" s="110" t="s">
        <v>212</v>
      </c>
      <c r="B51" s="153" t="s">
        <v>217</v>
      </c>
      <c r="C51" s="103"/>
      <c r="D51" s="204"/>
      <c r="E51" s="763"/>
      <c r="F51" s="768"/>
    </row>
    <row r="52" spans="1:6" s="22" customFormat="1" ht="26.25" thickBot="1">
      <c r="A52" s="107" t="s">
        <v>135</v>
      </c>
      <c r="B52" s="154" t="s">
        <v>357</v>
      </c>
      <c r="C52" s="102">
        <f>SUM(C53:C55)</f>
        <v>0</v>
      </c>
      <c r="D52" s="201">
        <f>SUM(D53:D55)</f>
        <v>0</v>
      </c>
      <c r="E52" s="201">
        <f>SUM(E53:E55)</f>
        <v>0</v>
      </c>
      <c r="F52" s="768"/>
    </row>
    <row r="53" spans="1:6" s="22" customFormat="1" ht="27">
      <c r="A53" s="108" t="s">
        <v>71</v>
      </c>
      <c r="B53" s="145" t="s">
        <v>340</v>
      </c>
      <c r="C53" s="103"/>
      <c r="D53" s="204"/>
      <c r="E53" s="763"/>
      <c r="F53" s="768"/>
    </row>
    <row r="54" spans="1:6" s="22" customFormat="1" ht="27">
      <c r="A54" s="109" t="s">
        <v>72</v>
      </c>
      <c r="B54" s="138" t="s">
        <v>341</v>
      </c>
      <c r="C54" s="103"/>
      <c r="D54" s="204"/>
      <c r="E54" s="763"/>
      <c r="F54" s="768"/>
    </row>
    <row r="55" spans="1:6" s="22" customFormat="1" ht="18.75">
      <c r="A55" s="109" t="s">
        <v>220</v>
      </c>
      <c r="B55" s="138" t="s">
        <v>218</v>
      </c>
      <c r="C55" s="103"/>
      <c r="D55" s="204"/>
      <c r="E55" s="763"/>
      <c r="F55" s="768"/>
    </row>
    <row r="56" spans="1:6" s="22" customFormat="1" ht="19.5" thickBot="1">
      <c r="A56" s="110" t="s">
        <v>221</v>
      </c>
      <c r="B56" s="153" t="s">
        <v>219</v>
      </c>
      <c r="C56" s="111"/>
      <c r="D56" s="331"/>
      <c r="E56" s="763"/>
      <c r="F56" s="768"/>
    </row>
    <row r="57" spans="1:6" s="22" customFormat="1" ht="26.25" thickBot="1">
      <c r="A57" s="107" t="s">
        <v>17</v>
      </c>
      <c r="B57" s="152" t="s">
        <v>222</v>
      </c>
      <c r="C57" s="102">
        <f>SUM(C58:C60)</f>
        <v>0</v>
      </c>
      <c r="D57" s="201">
        <f>SUM(D58:D60)</f>
        <v>0</v>
      </c>
      <c r="E57" s="201">
        <f>SUM(E58:E60)</f>
        <v>0</v>
      </c>
      <c r="F57" s="768"/>
    </row>
    <row r="58" spans="1:6" s="22" customFormat="1" ht="27">
      <c r="A58" s="108" t="s">
        <v>136</v>
      </c>
      <c r="B58" s="145" t="s">
        <v>342</v>
      </c>
      <c r="C58" s="103"/>
      <c r="D58" s="204"/>
      <c r="E58" s="763"/>
      <c r="F58" s="768"/>
    </row>
    <row r="59" spans="1:6" s="22" customFormat="1" ht="27">
      <c r="A59" s="109" t="s">
        <v>137</v>
      </c>
      <c r="B59" s="138" t="s">
        <v>343</v>
      </c>
      <c r="C59" s="103"/>
      <c r="D59" s="204"/>
      <c r="E59" s="763"/>
      <c r="F59" s="768"/>
    </row>
    <row r="60" spans="1:6" s="22" customFormat="1" ht="18.75">
      <c r="A60" s="109" t="s">
        <v>165</v>
      </c>
      <c r="B60" s="138" t="s">
        <v>224</v>
      </c>
      <c r="C60" s="103"/>
      <c r="D60" s="204"/>
      <c r="E60" s="763"/>
      <c r="F60" s="768"/>
    </row>
    <row r="61" spans="1:6" s="22" customFormat="1" ht="19.5" thickBot="1">
      <c r="A61" s="110" t="s">
        <v>223</v>
      </c>
      <c r="B61" s="153" t="s">
        <v>225</v>
      </c>
      <c r="C61" s="104"/>
      <c r="D61" s="328"/>
      <c r="E61" s="763"/>
      <c r="F61" s="768"/>
    </row>
    <row r="62" spans="1:6" s="22" customFormat="1" ht="26.25" thickBot="1">
      <c r="A62" s="107" t="s">
        <v>18</v>
      </c>
      <c r="B62" s="154" t="s">
        <v>226</v>
      </c>
      <c r="C62" s="102">
        <f>+C7+C14+C21+C28+C35+C46+C52+C57</f>
        <v>0</v>
      </c>
      <c r="D62" s="201">
        <f>+D7+D14+D21+D28+D35+D46+D52+D57</f>
        <v>0</v>
      </c>
      <c r="E62" s="201">
        <f>+E7+E14+E21+E28+E35+E46+E52+E57</f>
        <v>0</v>
      </c>
      <c r="F62" s="768"/>
    </row>
    <row r="63" spans="1:6" s="22" customFormat="1" ht="26.25" thickBot="1">
      <c r="A63" s="113" t="s">
        <v>328</v>
      </c>
      <c r="B63" s="152" t="s">
        <v>393</v>
      </c>
      <c r="C63" s="102">
        <f>SUM(C64:C66)</f>
        <v>0</v>
      </c>
      <c r="D63" s="201">
        <f>SUM(D64:D66)</f>
        <v>0</v>
      </c>
      <c r="E63" s="762">
        <f>SUM(E64:E66)</f>
        <v>0</v>
      </c>
      <c r="F63" s="768"/>
    </row>
    <row r="64" spans="1:6" s="22" customFormat="1" ht="18.75">
      <c r="A64" s="108" t="s">
        <v>255</v>
      </c>
      <c r="B64" s="145" t="s">
        <v>227</v>
      </c>
      <c r="C64" s="103"/>
      <c r="D64" s="204"/>
      <c r="E64" s="763"/>
      <c r="F64" s="768"/>
    </row>
    <row r="65" spans="1:6" s="22" customFormat="1" ht="27">
      <c r="A65" s="109" t="s">
        <v>264</v>
      </c>
      <c r="B65" s="138" t="s">
        <v>228</v>
      </c>
      <c r="C65" s="103"/>
      <c r="D65" s="204"/>
      <c r="E65" s="763"/>
      <c r="F65" s="768"/>
    </row>
    <row r="66" spans="1:6" s="22" customFormat="1" ht="19.5" thickBot="1">
      <c r="A66" s="110" t="s">
        <v>265</v>
      </c>
      <c r="B66" s="155" t="s">
        <v>229</v>
      </c>
      <c r="C66" s="103"/>
      <c r="D66" s="204"/>
      <c r="E66" s="763"/>
      <c r="F66" s="768"/>
    </row>
    <row r="67" spans="1:6" s="22" customFormat="1" ht="26.25" thickBot="1">
      <c r="A67" s="113" t="s">
        <v>230</v>
      </c>
      <c r="B67" s="152" t="s">
        <v>231</v>
      </c>
      <c r="C67" s="102">
        <f>SUM(C68:C71)</f>
        <v>0</v>
      </c>
      <c r="D67" s="201">
        <f>SUM(D68:D71)</f>
        <v>0</v>
      </c>
      <c r="E67" s="762">
        <f>SUM(E68:E71)</f>
        <v>0</v>
      </c>
      <c r="F67" s="768"/>
    </row>
    <row r="68" spans="1:6" s="22" customFormat="1" ht="27">
      <c r="A68" s="108" t="s">
        <v>111</v>
      </c>
      <c r="B68" s="145" t="s">
        <v>232</v>
      </c>
      <c r="C68" s="103"/>
      <c r="D68" s="204"/>
      <c r="E68" s="763"/>
      <c r="F68" s="768"/>
    </row>
    <row r="69" spans="1:6" s="22" customFormat="1" ht="18.75">
      <c r="A69" s="109" t="s">
        <v>112</v>
      </c>
      <c r="B69" s="138" t="s">
        <v>233</v>
      </c>
      <c r="C69" s="103"/>
      <c r="D69" s="204"/>
      <c r="E69" s="763"/>
      <c r="F69" s="768"/>
    </row>
    <row r="70" spans="1:6" s="22" customFormat="1" ht="27">
      <c r="A70" s="109" t="s">
        <v>256</v>
      </c>
      <c r="B70" s="138" t="s">
        <v>234</v>
      </c>
      <c r="C70" s="103"/>
      <c r="D70" s="204"/>
      <c r="E70" s="763"/>
      <c r="F70" s="768"/>
    </row>
    <row r="71" spans="1:6" s="22" customFormat="1" ht="19.5" thickBot="1">
      <c r="A71" s="110" t="s">
        <v>257</v>
      </c>
      <c r="B71" s="153" t="s">
        <v>235</v>
      </c>
      <c r="C71" s="103"/>
      <c r="D71" s="204"/>
      <c r="E71" s="763"/>
      <c r="F71" s="768"/>
    </row>
    <row r="72" spans="1:6" s="22" customFormat="1" ht="19.5" thickBot="1">
      <c r="A72" s="113" t="s">
        <v>236</v>
      </c>
      <c r="B72" s="152" t="s">
        <v>237</v>
      </c>
      <c r="C72" s="102">
        <f>SUM(C73:C74)</f>
        <v>0</v>
      </c>
      <c r="D72" s="201">
        <f>SUM(D73:D74)</f>
        <v>0</v>
      </c>
      <c r="E72" s="762">
        <f>SUM(E73:E74)</f>
        <v>0</v>
      </c>
      <c r="F72" s="768"/>
    </row>
    <row r="73" spans="1:6" s="22" customFormat="1" ht="27">
      <c r="A73" s="108" t="s">
        <v>258</v>
      </c>
      <c r="B73" s="145" t="s">
        <v>238</v>
      </c>
      <c r="C73" s="103"/>
      <c r="D73" s="204"/>
      <c r="E73" s="763">
        <v>0</v>
      </c>
      <c r="F73" s="768"/>
    </row>
    <row r="74" spans="1:6" s="22" customFormat="1" ht="19.5" thickBot="1">
      <c r="A74" s="110" t="s">
        <v>259</v>
      </c>
      <c r="B74" s="145" t="s">
        <v>398</v>
      </c>
      <c r="C74" s="103"/>
      <c r="D74" s="204"/>
      <c r="E74" s="763"/>
      <c r="F74" s="768"/>
    </row>
    <row r="75" spans="1:6" s="22" customFormat="1" ht="26.25" thickBot="1">
      <c r="A75" s="113" t="s">
        <v>239</v>
      </c>
      <c r="B75" s="152" t="s">
        <v>240</v>
      </c>
      <c r="C75" s="102">
        <f>SUM(C76:C78)</f>
        <v>0</v>
      </c>
      <c r="D75" s="201">
        <f>SUM(D76:D78)</f>
        <v>0</v>
      </c>
      <c r="E75" s="762">
        <f>SUM(E76:E78)</f>
        <v>0</v>
      </c>
      <c r="F75" s="768"/>
    </row>
    <row r="76" spans="1:6" s="22" customFormat="1" ht="18.75">
      <c r="A76" s="108" t="s">
        <v>260</v>
      </c>
      <c r="B76" s="145" t="s">
        <v>372</v>
      </c>
      <c r="C76" s="103"/>
      <c r="D76" s="204"/>
      <c r="E76" s="763"/>
      <c r="F76" s="768"/>
    </row>
    <row r="77" spans="1:6" s="22" customFormat="1" ht="27">
      <c r="A77" s="109" t="s">
        <v>261</v>
      </c>
      <c r="B77" s="138" t="s">
        <v>241</v>
      </c>
      <c r="C77" s="103"/>
      <c r="D77" s="204"/>
      <c r="E77" s="763"/>
      <c r="F77" s="768"/>
    </row>
    <row r="78" spans="1:6" s="22" customFormat="1" ht="19.5" thickBot="1">
      <c r="A78" s="110" t="s">
        <v>262</v>
      </c>
      <c r="B78" s="153" t="s">
        <v>390</v>
      </c>
      <c r="C78" s="103"/>
      <c r="D78" s="204"/>
      <c r="E78" s="763"/>
      <c r="F78" s="768"/>
    </row>
    <row r="79" spans="1:6" s="22" customFormat="1" ht="19.5" thickBot="1">
      <c r="A79" s="113" t="s">
        <v>243</v>
      </c>
      <c r="B79" s="152" t="s">
        <v>263</v>
      </c>
      <c r="C79" s="102">
        <f>SUM(C80:C83)</f>
        <v>0</v>
      </c>
      <c r="D79" s="201">
        <f>SUM(D80:D83)</f>
        <v>0</v>
      </c>
      <c r="E79" s="762">
        <f>SUM(E80:E83)</f>
        <v>0</v>
      </c>
      <c r="F79" s="768"/>
    </row>
    <row r="80" spans="1:6" s="22" customFormat="1" ht="30">
      <c r="A80" s="114" t="s">
        <v>244</v>
      </c>
      <c r="B80" s="145" t="s">
        <v>245</v>
      </c>
      <c r="C80" s="103"/>
      <c r="D80" s="204"/>
      <c r="E80" s="763"/>
      <c r="F80" s="768"/>
    </row>
    <row r="81" spans="1:6" s="22" customFormat="1" ht="30">
      <c r="A81" s="115" t="s">
        <v>246</v>
      </c>
      <c r="B81" s="138" t="s">
        <v>247</v>
      </c>
      <c r="C81" s="103"/>
      <c r="D81" s="204"/>
      <c r="E81" s="763"/>
      <c r="F81" s="768"/>
    </row>
    <row r="82" spans="1:6" s="22" customFormat="1" ht="30">
      <c r="A82" s="115" t="s">
        <v>248</v>
      </c>
      <c r="B82" s="138" t="s">
        <v>249</v>
      </c>
      <c r="C82" s="103"/>
      <c r="D82" s="204"/>
      <c r="E82" s="763"/>
      <c r="F82" s="768"/>
    </row>
    <row r="83" spans="1:6" s="22" customFormat="1" ht="30.75" thickBot="1">
      <c r="A83" s="116" t="s">
        <v>250</v>
      </c>
      <c r="B83" s="153" t="s">
        <v>251</v>
      </c>
      <c r="C83" s="103"/>
      <c r="D83" s="204"/>
      <c r="E83" s="763"/>
      <c r="F83" s="768"/>
    </row>
    <row r="84" spans="1:6" s="22" customFormat="1" ht="26.25" thickBot="1">
      <c r="A84" s="113" t="s">
        <v>252</v>
      </c>
      <c r="B84" s="152" t="s">
        <v>389</v>
      </c>
      <c r="C84" s="117"/>
      <c r="D84" s="340"/>
      <c r="E84" s="763"/>
      <c r="F84" s="768"/>
    </row>
    <row r="85" spans="1:6" s="22" customFormat="1" ht="27.75" thickBot="1">
      <c r="A85" s="113" t="s">
        <v>253</v>
      </c>
      <c r="B85" s="156" t="s">
        <v>254</v>
      </c>
      <c r="C85" s="102">
        <f>+C63+C67+C72+C75+C79+C84</f>
        <v>0</v>
      </c>
      <c r="D85" s="201">
        <f>+D63+D67+D72+D75+D79+D84</f>
        <v>0</v>
      </c>
      <c r="E85" s="762">
        <f>+E63+E67+E72+E75+E79+E84</f>
        <v>0</v>
      </c>
      <c r="F85" s="768"/>
    </row>
    <row r="86" spans="1:6" s="22" customFormat="1" ht="19.5" thickBot="1">
      <c r="A86" s="118" t="s">
        <v>266</v>
      </c>
      <c r="B86" s="157" t="s">
        <v>332</v>
      </c>
      <c r="C86" s="102">
        <f>+C62+C85</f>
        <v>0</v>
      </c>
      <c r="D86" s="201">
        <f>+D62+D85</f>
        <v>0</v>
      </c>
      <c r="E86" s="762">
        <f>+E62+E85</f>
        <v>0</v>
      </c>
      <c r="F86" s="768"/>
    </row>
    <row r="87" spans="1:5" s="22" customFormat="1" ht="19.5" thickBot="1">
      <c r="A87" s="119"/>
      <c r="B87" s="158"/>
      <c r="C87" s="120"/>
      <c r="D87" s="225"/>
      <c r="E87" s="120"/>
    </row>
    <row r="88" spans="1:5" s="17" customFormat="1" ht="19.5" thickBot="1">
      <c r="A88" s="122" t="s">
        <v>43</v>
      </c>
      <c r="B88" s="159"/>
      <c r="C88" s="123"/>
      <c r="D88" s="228"/>
      <c r="E88" s="148"/>
    </row>
    <row r="89" spans="1:5" s="23" customFormat="1" ht="19.5" thickBot="1">
      <c r="A89" s="124" t="s">
        <v>10</v>
      </c>
      <c r="B89" s="160" t="s">
        <v>387</v>
      </c>
      <c r="C89" s="125">
        <f>SUM(C90:C94)</f>
        <v>0</v>
      </c>
      <c r="D89" s="231">
        <f>SUM(D90:D94)</f>
        <v>0</v>
      </c>
      <c r="E89" s="149">
        <f>SUM(E90:E94)</f>
        <v>0</v>
      </c>
    </row>
    <row r="90" spans="1:5" s="17" customFormat="1" ht="18.75">
      <c r="A90" s="126" t="s">
        <v>73</v>
      </c>
      <c r="B90" s="161" t="s">
        <v>38</v>
      </c>
      <c r="C90" s="103"/>
      <c r="D90" s="204"/>
      <c r="E90" s="103"/>
    </row>
    <row r="91" spans="1:5" s="22" customFormat="1" ht="25.5">
      <c r="A91" s="109" t="s">
        <v>74</v>
      </c>
      <c r="B91" s="140" t="s">
        <v>138</v>
      </c>
      <c r="C91" s="103"/>
      <c r="D91" s="204"/>
      <c r="E91" s="103"/>
    </row>
    <row r="92" spans="1:5" s="17" customFormat="1" ht="18.75">
      <c r="A92" s="109" t="s">
        <v>75</v>
      </c>
      <c r="B92" s="140" t="s">
        <v>105</v>
      </c>
      <c r="C92" s="103"/>
      <c r="D92" s="204"/>
      <c r="E92" s="103">
        <v>0</v>
      </c>
    </row>
    <row r="93" spans="1:5" s="17" customFormat="1" ht="18.75">
      <c r="A93" s="109" t="s">
        <v>76</v>
      </c>
      <c r="B93" s="162" t="s">
        <v>139</v>
      </c>
      <c r="C93" s="103"/>
      <c r="D93" s="204"/>
      <c r="E93" s="103"/>
    </row>
    <row r="94" spans="1:5" s="17" customFormat="1" ht="18.75">
      <c r="A94" s="109" t="s">
        <v>84</v>
      </c>
      <c r="B94" s="163" t="s">
        <v>140</v>
      </c>
      <c r="C94" s="111">
        <f>SUM(C95:C104)</f>
        <v>0</v>
      </c>
      <c r="D94" s="331">
        <f>SUM(D95:D104)</f>
        <v>0</v>
      </c>
      <c r="E94" s="111">
        <f>SUM(E95:E104)</f>
        <v>0</v>
      </c>
    </row>
    <row r="95" spans="1:5" s="17" customFormat="1" ht="18.75">
      <c r="A95" s="109" t="s">
        <v>77</v>
      </c>
      <c r="B95" s="140" t="s">
        <v>269</v>
      </c>
      <c r="C95" s="103"/>
      <c r="D95" s="204"/>
      <c r="E95" s="103">
        <v>0</v>
      </c>
    </row>
    <row r="96" spans="1:5" s="17" customFormat="1" ht="27">
      <c r="A96" s="109" t="s">
        <v>78</v>
      </c>
      <c r="B96" s="141" t="s">
        <v>270</v>
      </c>
      <c r="C96" s="103"/>
      <c r="D96" s="204"/>
      <c r="E96" s="103">
        <v>0</v>
      </c>
    </row>
    <row r="97" spans="1:5" s="17" customFormat="1" ht="25.5">
      <c r="A97" s="109" t="s">
        <v>85</v>
      </c>
      <c r="B97" s="140" t="s">
        <v>271</v>
      </c>
      <c r="C97" s="103"/>
      <c r="D97" s="204"/>
      <c r="E97" s="103">
        <v>0</v>
      </c>
    </row>
    <row r="98" spans="1:5" s="17" customFormat="1" ht="25.5">
      <c r="A98" s="109" t="s">
        <v>86</v>
      </c>
      <c r="B98" s="140" t="s">
        <v>394</v>
      </c>
      <c r="C98" s="103"/>
      <c r="D98" s="204"/>
      <c r="E98" s="103">
        <v>0</v>
      </c>
    </row>
    <row r="99" spans="1:5" s="17" customFormat="1" ht="27">
      <c r="A99" s="109" t="s">
        <v>87</v>
      </c>
      <c r="B99" s="141" t="s">
        <v>273</v>
      </c>
      <c r="C99" s="103"/>
      <c r="D99" s="204"/>
      <c r="E99" s="103">
        <v>0</v>
      </c>
    </row>
    <row r="100" spans="1:5" s="17" customFormat="1" ht="27">
      <c r="A100" s="109" t="s">
        <v>88</v>
      </c>
      <c r="B100" s="141" t="s">
        <v>274</v>
      </c>
      <c r="C100" s="103"/>
      <c r="D100" s="204"/>
      <c r="E100" s="103">
        <v>0</v>
      </c>
    </row>
    <row r="101" spans="1:5" s="17" customFormat="1" ht="25.5">
      <c r="A101" s="109" t="s">
        <v>90</v>
      </c>
      <c r="B101" s="140" t="s">
        <v>395</v>
      </c>
      <c r="C101" s="103"/>
      <c r="D101" s="204"/>
      <c r="E101" s="103">
        <v>0</v>
      </c>
    </row>
    <row r="102" spans="1:5" s="17" customFormat="1" ht="18.75">
      <c r="A102" s="127" t="s">
        <v>141</v>
      </c>
      <c r="B102" s="142" t="s">
        <v>276</v>
      </c>
      <c r="C102" s="103"/>
      <c r="D102" s="204"/>
      <c r="E102" s="103">
        <v>0</v>
      </c>
    </row>
    <row r="103" spans="1:5" s="17" customFormat="1" ht="18.75">
      <c r="A103" s="109" t="s">
        <v>267</v>
      </c>
      <c r="B103" s="142" t="s">
        <v>277</v>
      </c>
      <c r="C103" s="103"/>
      <c r="D103" s="204"/>
      <c r="E103" s="103">
        <v>0</v>
      </c>
    </row>
    <row r="104" spans="1:5" s="17" customFormat="1" ht="26.25" thickBot="1">
      <c r="A104" s="128" t="s">
        <v>268</v>
      </c>
      <c r="B104" s="143" t="s">
        <v>278</v>
      </c>
      <c r="C104" s="103"/>
      <c r="D104" s="204"/>
      <c r="E104" s="103">
        <v>0</v>
      </c>
    </row>
    <row r="105" spans="1:5" s="17" customFormat="1" ht="26.25" thickBot="1">
      <c r="A105" s="107" t="s">
        <v>11</v>
      </c>
      <c r="B105" s="164" t="s">
        <v>388</v>
      </c>
      <c r="C105" s="102">
        <f>+C106+C108+C110</f>
        <v>0</v>
      </c>
      <c r="D105" s="201">
        <f>+D106+D108+D110</f>
        <v>0</v>
      </c>
      <c r="E105" s="102">
        <f>+E106+E108+E110</f>
        <v>0</v>
      </c>
    </row>
    <row r="106" spans="1:5" s="17" customFormat="1" ht="18.75">
      <c r="A106" s="108" t="s">
        <v>79</v>
      </c>
      <c r="B106" s="140" t="s">
        <v>164</v>
      </c>
      <c r="C106" s="103"/>
      <c r="D106" s="204"/>
      <c r="E106" s="103">
        <v>0</v>
      </c>
    </row>
    <row r="107" spans="1:5" s="17" customFormat="1" ht="18.75">
      <c r="A107" s="108" t="s">
        <v>80</v>
      </c>
      <c r="B107" s="142" t="s">
        <v>282</v>
      </c>
      <c r="C107" s="103"/>
      <c r="D107" s="204"/>
      <c r="E107" s="103">
        <v>0</v>
      </c>
    </row>
    <row r="108" spans="1:5" s="17" customFormat="1" ht="18.75">
      <c r="A108" s="108" t="s">
        <v>81</v>
      </c>
      <c r="B108" s="142" t="s">
        <v>142</v>
      </c>
      <c r="C108" s="103"/>
      <c r="D108" s="204"/>
      <c r="E108" s="103">
        <v>0</v>
      </c>
    </row>
    <row r="109" spans="1:5" s="17" customFormat="1" ht="18.75">
      <c r="A109" s="108" t="s">
        <v>82</v>
      </c>
      <c r="B109" s="142" t="s">
        <v>283</v>
      </c>
      <c r="C109" s="103"/>
      <c r="D109" s="204"/>
      <c r="E109" s="103">
        <v>0</v>
      </c>
    </row>
    <row r="110" spans="1:5" s="17" customFormat="1" ht="18.75">
      <c r="A110" s="108" t="s">
        <v>83</v>
      </c>
      <c r="B110" s="165" t="s">
        <v>166</v>
      </c>
      <c r="C110" s="129">
        <f>SUM(C111:C118)</f>
        <v>0</v>
      </c>
      <c r="D110" s="335">
        <f>SUM(D111:D118)</f>
        <v>0</v>
      </c>
      <c r="E110" s="129">
        <f>SUM(E111:E118)</f>
        <v>0</v>
      </c>
    </row>
    <row r="111" spans="1:5" s="17" customFormat="1" ht="25.5">
      <c r="A111" s="108" t="s">
        <v>89</v>
      </c>
      <c r="B111" s="166" t="s">
        <v>338</v>
      </c>
      <c r="C111" s="103"/>
      <c r="D111" s="204"/>
      <c r="E111" s="103">
        <v>0</v>
      </c>
    </row>
    <row r="112" spans="1:5" s="17" customFormat="1" ht="25.5">
      <c r="A112" s="108" t="s">
        <v>91</v>
      </c>
      <c r="B112" s="144" t="s">
        <v>288</v>
      </c>
      <c r="C112" s="103"/>
      <c r="D112" s="204"/>
      <c r="E112" s="103"/>
    </row>
    <row r="113" spans="1:5" s="17" customFormat="1" ht="25.5">
      <c r="A113" s="108" t="s">
        <v>143</v>
      </c>
      <c r="B113" s="140" t="s">
        <v>272</v>
      </c>
      <c r="C113" s="103"/>
      <c r="D113" s="204"/>
      <c r="E113" s="103"/>
    </row>
    <row r="114" spans="1:5" s="17" customFormat="1" ht="25.5">
      <c r="A114" s="108" t="s">
        <v>144</v>
      </c>
      <c r="B114" s="140" t="s">
        <v>287</v>
      </c>
      <c r="C114" s="103"/>
      <c r="D114" s="204"/>
      <c r="E114" s="103"/>
    </row>
    <row r="115" spans="1:5" s="17" customFormat="1" ht="25.5">
      <c r="A115" s="108" t="s">
        <v>145</v>
      </c>
      <c r="B115" s="140" t="s">
        <v>286</v>
      </c>
      <c r="C115" s="103"/>
      <c r="D115" s="204"/>
      <c r="E115" s="103"/>
    </row>
    <row r="116" spans="1:5" s="17" customFormat="1" ht="25.5">
      <c r="A116" s="108" t="s">
        <v>279</v>
      </c>
      <c r="B116" s="140" t="s">
        <v>275</v>
      </c>
      <c r="C116" s="103"/>
      <c r="D116" s="204"/>
      <c r="E116" s="103"/>
    </row>
    <row r="117" spans="1:5" s="17" customFormat="1" ht="18.75">
      <c r="A117" s="108" t="s">
        <v>280</v>
      </c>
      <c r="B117" s="140" t="s">
        <v>285</v>
      </c>
      <c r="C117" s="103"/>
      <c r="D117" s="204"/>
      <c r="E117" s="103"/>
    </row>
    <row r="118" spans="1:5" s="17" customFormat="1" ht="26.25" thickBot="1">
      <c r="A118" s="127" t="s">
        <v>281</v>
      </c>
      <c r="B118" s="140" t="s">
        <v>284</v>
      </c>
      <c r="C118" s="103"/>
      <c r="D118" s="204"/>
      <c r="E118" s="103"/>
    </row>
    <row r="119" spans="1:5" s="17" customFormat="1" ht="19.5" thickBot="1">
      <c r="A119" s="107" t="s">
        <v>12</v>
      </c>
      <c r="B119" s="154" t="s">
        <v>289</v>
      </c>
      <c r="C119" s="102">
        <f>+C120+C121</f>
        <v>0</v>
      </c>
      <c r="D119" s="201">
        <f>+D120+D121</f>
        <v>0</v>
      </c>
      <c r="E119" s="102">
        <f>+E120+E121</f>
        <v>0</v>
      </c>
    </row>
    <row r="120" spans="1:5" s="17" customFormat="1" ht="18.75">
      <c r="A120" s="108" t="s">
        <v>62</v>
      </c>
      <c r="B120" s="144" t="s">
        <v>44</v>
      </c>
      <c r="C120" s="103"/>
      <c r="D120" s="204"/>
      <c r="E120" s="103"/>
    </row>
    <row r="121" spans="1:5" s="17" customFormat="1" ht="19.5" thickBot="1">
      <c r="A121" s="110" t="s">
        <v>63</v>
      </c>
      <c r="B121" s="142" t="s">
        <v>45</v>
      </c>
      <c r="C121" s="103"/>
      <c r="D121" s="204"/>
      <c r="E121" s="103"/>
    </row>
    <row r="122" spans="1:5" s="17" customFormat="1" ht="26.25" thickBot="1">
      <c r="A122" s="107" t="s">
        <v>13</v>
      </c>
      <c r="B122" s="154" t="s">
        <v>290</v>
      </c>
      <c r="C122" s="102">
        <f>+C89+C105+C119</f>
        <v>0</v>
      </c>
      <c r="D122" s="201">
        <f>+D89+D105+D119</f>
        <v>0</v>
      </c>
      <c r="E122" s="102">
        <f>+E89+E105+E119</f>
        <v>0</v>
      </c>
    </row>
    <row r="123" spans="1:5" s="17" customFormat="1" ht="26.25" thickBot="1">
      <c r="A123" s="107" t="s">
        <v>14</v>
      </c>
      <c r="B123" s="154" t="s">
        <v>396</v>
      </c>
      <c r="C123" s="102">
        <f>+C124+C125+C126</f>
        <v>0</v>
      </c>
      <c r="D123" s="201">
        <f>+D124+D125+D126</f>
        <v>0</v>
      </c>
      <c r="E123" s="102">
        <f>+E124+E125+E126</f>
        <v>0</v>
      </c>
    </row>
    <row r="124" spans="1:5" s="17" customFormat="1" ht="18.75">
      <c r="A124" s="108" t="s">
        <v>66</v>
      </c>
      <c r="B124" s="144" t="s">
        <v>291</v>
      </c>
      <c r="C124" s="103"/>
      <c r="D124" s="204"/>
      <c r="E124" s="103"/>
    </row>
    <row r="125" spans="1:5" s="17" customFormat="1" ht="25.5">
      <c r="A125" s="108" t="s">
        <v>67</v>
      </c>
      <c r="B125" s="144" t="s">
        <v>397</v>
      </c>
      <c r="C125" s="103"/>
      <c r="D125" s="204"/>
      <c r="E125" s="103"/>
    </row>
    <row r="126" spans="1:5" s="17" customFormat="1" ht="19.5" thickBot="1">
      <c r="A126" s="127" t="s">
        <v>68</v>
      </c>
      <c r="B126" s="167" t="s">
        <v>292</v>
      </c>
      <c r="C126" s="103"/>
      <c r="D126" s="204"/>
      <c r="E126" s="103"/>
    </row>
    <row r="127" spans="1:5" s="17" customFormat="1" ht="19.5" thickBot="1">
      <c r="A127" s="107" t="s">
        <v>15</v>
      </c>
      <c r="B127" s="154" t="s">
        <v>327</v>
      </c>
      <c r="C127" s="102">
        <f>+C128+C129+C130+C131</f>
        <v>0</v>
      </c>
      <c r="D127" s="201">
        <f>+D128+D129+D130+D131</f>
        <v>0</v>
      </c>
      <c r="E127" s="102">
        <f>+E128+E129+E130+E131</f>
        <v>0</v>
      </c>
    </row>
    <row r="128" spans="1:5" s="17" customFormat="1" ht="18.75">
      <c r="A128" s="108" t="s">
        <v>69</v>
      </c>
      <c r="B128" s="144" t="s">
        <v>293</v>
      </c>
      <c r="C128" s="103"/>
      <c r="D128" s="204"/>
      <c r="E128" s="103"/>
    </row>
    <row r="129" spans="1:5" s="17" customFormat="1" ht="18.75">
      <c r="A129" s="108" t="s">
        <v>70</v>
      </c>
      <c r="B129" s="144" t="s">
        <v>294</v>
      </c>
      <c r="C129" s="103"/>
      <c r="D129" s="204"/>
      <c r="E129" s="103"/>
    </row>
    <row r="130" spans="1:5" s="17" customFormat="1" ht="18.75">
      <c r="A130" s="108" t="s">
        <v>210</v>
      </c>
      <c r="B130" s="144" t="s">
        <v>295</v>
      </c>
      <c r="C130" s="103"/>
      <c r="D130" s="204"/>
      <c r="E130" s="103"/>
    </row>
    <row r="131" spans="1:5" s="17" customFormat="1" ht="19.5" thickBot="1">
      <c r="A131" s="127" t="s">
        <v>211</v>
      </c>
      <c r="B131" s="167" t="s">
        <v>296</v>
      </c>
      <c r="C131" s="103"/>
      <c r="D131" s="204"/>
      <c r="E131" s="103"/>
    </row>
    <row r="132" spans="1:5" s="17" customFormat="1" ht="26.25" thickBot="1">
      <c r="A132" s="107" t="s">
        <v>16</v>
      </c>
      <c r="B132" s="154" t="s">
        <v>297</v>
      </c>
      <c r="C132" s="102">
        <f>SUM(C133:C136)</f>
        <v>0</v>
      </c>
      <c r="D132" s="201">
        <f>SUM(D133:D136)</f>
        <v>0</v>
      </c>
      <c r="E132" s="102">
        <f>SUM(E133:E136)</f>
        <v>0</v>
      </c>
    </row>
    <row r="133" spans="1:5" s="17" customFormat="1" ht="25.5">
      <c r="A133" s="108" t="s">
        <v>71</v>
      </c>
      <c r="B133" s="144" t="s">
        <v>298</v>
      </c>
      <c r="C133" s="103"/>
      <c r="D133" s="204"/>
      <c r="E133" s="103"/>
    </row>
    <row r="134" spans="1:5" s="17" customFormat="1" ht="25.5">
      <c r="A134" s="108" t="s">
        <v>72</v>
      </c>
      <c r="B134" s="144" t="s">
        <v>307</v>
      </c>
      <c r="C134" s="103"/>
      <c r="D134" s="204"/>
      <c r="E134" s="103"/>
    </row>
    <row r="135" spans="1:5" s="17" customFormat="1" ht="18.75">
      <c r="A135" s="108" t="s">
        <v>220</v>
      </c>
      <c r="B135" s="144" t="s">
        <v>299</v>
      </c>
      <c r="C135" s="103"/>
      <c r="D135" s="204"/>
      <c r="E135" s="103"/>
    </row>
    <row r="136" spans="1:5" s="17" customFormat="1" ht="19.5" thickBot="1">
      <c r="A136" s="127" t="s">
        <v>221</v>
      </c>
      <c r="B136" s="167" t="s">
        <v>349</v>
      </c>
      <c r="C136" s="103"/>
      <c r="D136" s="204"/>
      <c r="E136" s="103"/>
    </row>
    <row r="137" spans="1:5" s="17" customFormat="1" ht="26.25" thickBot="1">
      <c r="A137" s="107" t="s">
        <v>17</v>
      </c>
      <c r="B137" s="154" t="s">
        <v>300</v>
      </c>
      <c r="C137" s="130">
        <f>SUM(C138:C141)</f>
        <v>0</v>
      </c>
      <c r="D137" s="270">
        <f>SUM(D138:D141)</f>
        <v>0</v>
      </c>
      <c r="E137" s="130"/>
    </row>
    <row r="138" spans="1:5" s="17" customFormat="1" ht="18.75">
      <c r="A138" s="108" t="s">
        <v>136</v>
      </c>
      <c r="B138" s="144" t="s">
        <v>301</v>
      </c>
      <c r="C138" s="103"/>
      <c r="D138" s="204"/>
      <c r="E138" s="103"/>
    </row>
    <row r="139" spans="1:5" s="17" customFormat="1" ht="18.75">
      <c r="A139" s="108" t="s">
        <v>137</v>
      </c>
      <c r="B139" s="144" t="s">
        <v>302</v>
      </c>
      <c r="C139" s="103"/>
      <c r="D139" s="204"/>
      <c r="E139" s="103"/>
    </row>
    <row r="140" spans="1:5" s="17" customFormat="1" ht="18.75">
      <c r="A140" s="108" t="s">
        <v>165</v>
      </c>
      <c r="B140" s="144" t="s">
        <v>303</v>
      </c>
      <c r="C140" s="103"/>
      <c r="D140" s="204"/>
      <c r="E140" s="103"/>
    </row>
    <row r="141" spans="1:5" s="17" customFormat="1" ht="19.5" thickBot="1">
      <c r="A141" s="108" t="s">
        <v>223</v>
      </c>
      <c r="B141" s="144" t="s">
        <v>304</v>
      </c>
      <c r="C141" s="103"/>
      <c r="D141" s="204"/>
      <c r="E141" s="103"/>
    </row>
    <row r="142" spans="1:5" s="17" customFormat="1" ht="26.25" thickBot="1">
      <c r="A142" s="107" t="s">
        <v>18</v>
      </c>
      <c r="B142" s="154" t="s">
        <v>305</v>
      </c>
      <c r="C142" s="131">
        <f>+C123+C127+C132+C137</f>
        <v>0</v>
      </c>
      <c r="D142" s="250">
        <f>+D123+D127+D132+D137</f>
        <v>0</v>
      </c>
      <c r="E142" s="131">
        <f>+E123+E127+E132+E137</f>
        <v>0</v>
      </c>
    </row>
    <row r="143" spans="1:5" s="17" customFormat="1" ht="19.5" thickBot="1">
      <c r="A143" s="132" t="s">
        <v>19</v>
      </c>
      <c r="B143" s="168" t="s">
        <v>306</v>
      </c>
      <c r="C143" s="131">
        <f>+C122+C142</f>
        <v>0</v>
      </c>
      <c r="D143" s="250">
        <f>+D122+D142</f>
        <v>0</v>
      </c>
      <c r="E143" s="131">
        <f>+E122+E142</f>
        <v>0</v>
      </c>
    </row>
    <row r="144" spans="1:5" s="17" customFormat="1" ht="19.5" thickBot="1">
      <c r="A144" s="133"/>
      <c r="B144" s="134"/>
      <c r="C144" s="121"/>
      <c r="D144" s="255"/>
      <c r="E144" s="121"/>
    </row>
    <row r="145" spans="1:7" s="17" customFormat="1" ht="19.5" thickBot="1">
      <c r="A145" s="135" t="s">
        <v>367</v>
      </c>
      <c r="B145" s="136"/>
      <c r="C145" s="137"/>
      <c r="D145" s="269"/>
      <c r="E145" s="137"/>
      <c r="F145" s="24"/>
      <c r="G145" s="24"/>
    </row>
    <row r="146" spans="1:5" s="22" customFormat="1" ht="19.5" thickBot="1">
      <c r="A146" s="135" t="s">
        <v>157</v>
      </c>
      <c r="B146" s="136"/>
      <c r="C146" s="137"/>
      <c r="D146" s="269"/>
      <c r="E146" s="137"/>
    </row>
    <row r="147" spans="3:5" s="17" customFormat="1" ht="18.75">
      <c r="C147" s="25"/>
      <c r="D147" s="260"/>
      <c r="E147" s="25"/>
    </row>
  </sheetData>
  <sheetProtection/>
  <mergeCells count="3">
    <mergeCell ref="A4:B4"/>
    <mergeCell ref="A1:F1"/>
    <mergeCell ref="A3:F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&amp;R&amp;"Times New Roman CE,Félkövér dőlt"&amp;11 9.4.3. melléklet  a 4/2020. (VII.10.)  önkormányzati rendelethez</oddHeader>
  </headerFooter>
  <rowBreaks count="1" manualBreakCount="1">
    <brk id="87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view="pageBreakPreview" zoomScale="60" workbookViewId="0" topLeftCell="A1">
      <selection activeCell="L7" sqref="L7"/>
    </sheetView>
  </sheetViews>
  <sheetFormatPr defaultColWidth="9.00390625" defaultRowHeight="12.75"/>
  <cols>
    <col min="1" max="1" width="6.875" style="8" customWidth="1"/>
    <col min="2" max="2" width="49.625" style="3" customWidth="1"/>
    <col min="3" max="8" width="12.875" style="3" customWidth="1"/>
    <col min="9" max="9" width="13.875" style="3" customWidth="1"/>
    <col min="10" max="16384" width="9.375" style="3" customWidth="1"/>
  </cols>
  <sheetData>
    <row r="1" spans="5:9" ht="12.75">
      <c r="E1" s="1018" t="s">
        <v>872</v>
      </c>
      <c r="F1" s="1018"/>
      <c r="G1" s="1018"/>
      <c r="H1" s="1018"/>
      <c r="I1" s="1018"/>
    </row>
    <row r="2" spans="1:9" s="26" customFormat="1" ht="18" customHeight="1">
      <c r="A2" s="1019" t="s">
        <v>1</v>
      </c>
      <c r="B2" s="1019"/>
      <c r="C2" s="1019"/>
      <c r="D2" s="1019"/>
      <c r="E2" s="1019"/>
      <c r="F2" s="1019"/>
      <c r="G2" s="1019"/>
      <c r="H2" s="1019"/>
      <c r="I2" s="1019"/>
    </row>
    <row r="3" spans="1:9" s="26" customFormat="1" ht="18" customHeight="1" thickBot="1">
      <c r="A3" s="27"/>
      <c r="I3" s="44" t="s">
        <v>373</v>
      </c>
    </row>
    <row r="4" spans="1:9" s="45" customFormat="1" ht="18" customHeight="1">
      <c r="A4" s="1027" t="s">
        <v>54</v>
      </c>
      <c r="B4" s="1022" t="s">
        <v>59</v>
      </c>
      <c r="C4" s="1027" t="s">
        <v>60</v>
      </c>
      <c r="D4" s="1027" t="s">
        <v>415</v>
      </c>
      <c r="E4" s="1024" t="s">
        <v>53</v>
      </c>
      <c r="F4" s="1025"/>
      <c r="G4" s="1025"/>
      <c r="H4" s="1026"/>
      <c r="I4" s="1022" t="s">
        <v>40</v>
      </c>
    </row>
    <row r="5" spans="1:9" s="48" customFormat="1" ht="24.75" customHeight="1" thickBot="1">
      <c r="A5" s="1028"/>
      <c r="B5" s="1023"/>
      <c r="C5" s="1023"/>
      <c r="D5" s="1028"/>
      <c r="E5" s="46">
        <v>2019</v>
      </c>
      <c r="F5" s="46">
        <v>2020</v>
      </c>
      <c r="G5" s="46">
        <v>2021</v>
      </c>
      <c r="H5" s="47" t="s">
        <v>416</v>
      </c>
      <c r="I5" s="1023"/>
    </row>
    <row r="6" spans="1:9" s="16" customFormat="1" ht="36.75" customHeight="1" thickBot="1">
      <c r="A6" s="49">
        <v>1</v>
      </c>
      <c r="B6" s="30">
        <v>2</v>
      </c>
      <c r="C6" s="50">
        <v>3</v>
      </c>
      <c r="D6" s="30">
        <v>4</v>
      </c>
      <c r="E6" s="49">
        <v>5</v>
      </c>
      <c r="F6" s="50">
        <v>6</v>
      </c>
      <c r="G6" s="50">
        <v>7</v>
      </c>
      <c r="H6" s="29">
        <v>8</v>
      </c>
      <c r="I6" s="51" t="s">
        <v>61</v>
      </c>
    </row>
    <row r="7" spans="1:10" s="26" customFormat="1" ht="32.25" thickBot="1">
      <c r="A7" s="28" t="s">
        <v>10</v>
      </c>
      <c r="B7" s="34" t="s">
        <v>2</v>
      </c>
      <c r="C7" s="52"/>
      <c r="D7" s="53">
        <f>+D8+D9</f>
        <v>0</v>
      </c>
      <c r="E7" s="54">
        <f>+E8+E9</f>
        <v>0</v>
      </c>
      <c r="F7" s="55">
        <f>+F8+F9</f>
        <v>0</v>
      </c>
      <c r="G7" s="55">
        <f>+G8+G9</f>
        <v>0</v>
      </c>
      <c r="H7" s="56">
        <f>+H8+H9</f>
        <v>0</v>
      </c>
      <c r="I7" s="53">
        <f aca="true" t="shared" si="0" ref="I7:I18">SUM(D7:H7)</f>
        <v>0</v>
      </c>
      <c r="J7" s="99"/>
    </row>
    <row r="8" spans="1:9" s="26" customFormat="1" ht="18" customHeight="1">
      <c r="A8" s="57" t="s">
        <v>11</v>
      </c>
      <c r="B8" s="58" t="s">
        <v>55</v>
      </c>
      <c r="C8" s="38"/>
      <c r="D8" s="59"/>
      <c r="E8" s="60"/>
      <c r="F8" s="37"/>
      <c r="G8" s="37"/>
      <c r="H8" s="61"/>
      <c r="I8" s="62">
        <f t="shared" si="0"/>
        <v>0</v>
      </c>
    </row>
    <row r="9" spans="1:9" s="26" customFormat="1" ht="18" customHeight="1" thickBot="1">
      <c r="A9" s="57" t="s">
        <v>12</v>
      </c>
      <c r="B9" s="58" t="s">
        <v>55</v>
      </c>
      <c r="C9" s="38"/>
      <c r="D9" s="59"/>
      <c r="E9" s="60"/>
      <c r="F9" s="37"/>
      <c r="G9" s="37"/>
      <c r="H9" s="61"/>
      <c r="I9" s="62">
        <f t="shared" si="0"/>
        <v>0</v>
      </c>
    </row>
    <row r="10" spans="1:9" s="26" customFormat="1" ht="48" thickBot="1">
      <c r="A10" s="28" t="s">
        <v>13</v>
      </c>
      <c r="B10" s="34" t="s">
        <v>3</v>
      </c>
      <c r="C10" s="52"/>
      <c r="D10" s="53">
        <f>+D11+D12</f>
        <v>0</v>
      </c>
      <c r="E10" s="54">
        <f>+E11+E12</f>
        <v>0</v>
      </c>
      <c r="F10" s="55">
        <f>+F11+F12</f>
        <v>0</v>
      </c>
      <c r="G10" s="55">
        <f>+G11+G12</f>
        <v>0</v>
      </c>
      <c r="H10" s="56">
        <f>+H11+H12</f>
        <v>0</v>
      </c>
      <c r="I10" s="53">
        <f t="shared" si="0"/>
        <v>0</v>
      </c>
    </row>
    <row r="11" spans="1:9" s="26" customFormat="1" ht="18" customHeight="1">
      <c r="A11" s="57" t="s">
        <v>14</v>
      </c>
      <c r="B11" s="58" t="s">
        <v>55</v>
      </c>
      <c r="C11" s="38"/>
      <c r="D11" s="59"/>
      <c r="E11" s="60"/>
      <c r="F11" s="37"/>
      <c r="G11" s="37"/>
      <c r="H11" s="61"/>
      <c r="I11" s="62">
        <f t="shared" si="0"/>
        <v>0</v>
      </c>
    </row>
    <row r="12" spans="1:9" s="26" customFormat="1" ht="18" customHeight="1" thickBot="1">
      <c r="A12" s="57" t="s">
        <v>15</v>
      </c>
      <c r="B12" s="58" t="s">
        <v>55</v>
      </c>
      <c r="C12" s="38"/>
      <c r="D12" s="59"/>
      <c r="E12" s="60"/>
      <c r="F12" s="37"/>
      <c r="G12" s="37"/>
      <c r="H12" s="61"/>
      <c r="I12" s="62">
        <f t="shared" si="0"/>
        <v>0</v>
      </c>
    </row>
    <row r="13" spans="1:9" s="26" customFormat="1" ht="18" customHeight="1" thickBot="1">
      <c r="A13" s="28" t="s">
        <v>16</v>
      </c>
      <c r="B13" s="34" t="s">
        <v>158</v>
      </c>
      <c r="C13" s="52"/>
      <c r="D13" s="53">
        <f>+D14</f>
        <v>0</v>
      </c>
      <c r="E13" s="54">
        <f>+E14</f>
        <v>0</v>
      </c>
      <c r="F13" s="55">
        <f>+F14</f>
        <v>0</v>
      </c>
      <c r="G13" s="55">
        <f>+G14</f>
        <v>0</v>
      </c>
      <c r="H13" s="56">
        <f>+H14</f>
        <v>0</v>
      </c>
      <c r="I13" s="53">
        <f t="shared" si="0"/>
        <v>0</v>
      </c>
    </row>
    <row r="14" spans="1:9" s="26" customFormat="1" ht="18" customHeight="1" thickBot="1">
      <c r="A14" s="57" t="s">
        <v>17</v>
      </c>
      <c r="B14" s="58" t="s">
        <v>55</v>
      </c>
      <c r="C14" s="38"/>
      <c r="D14" s="59"/>
      <c r="E14" s="60"/>
      <c r="F14" s="37"/>
      <c r="G14" s="37"/>
      <c r="H14" s="61"/>
      <c r="I14" s="62">
        <f t="shared" si="0"/>
        <v>0</v>
      </c>
    </row>
    <row r="15" spans="1:9" s="26" customFormat="1" ht="18" customHeight="1" thickBot="1">
      <c r="A15" s="28" t="s">
        <v>18</v>
      </c>
      <c r="B15" s="34" t="s">
        <v>159</v>
      </c>
      <c r="C15" s="52"/>
      <c r="D15" s="53">
        <f>+D16</f>
        <v>0</v>
      </c>
      <c r="E15" s="54">
        <f>+E16</f>
        <v>0</v>
      </c>
      <c r="F15" s="55">
        <f>+F16</f>
        <v>0</v>
      </c>
      <c r="G15" s="55">
        <f>+G16</f>
        <v>0</v>
      </c>
      <c r="H15" s="56">
        <f>+H16</f>
        <v>0</v>
      </c>
      <c r="I15" s="53">
        <f t="shared" si="0"/>
        <v>0</v>
      </c>
    </row>
    <row r="16" spans="1:9" s="26" customFormat="1" ht="18" customHeight="1" thickBot="1">
      <c r="A16" s="63" t="s">
        <v>19</v>
      </c>
      <c r="B16" s="64" t="s">
        <v>55</v>
      </c>
      <c r="C16" s="40"/>
      <c r="D16" s="65"/>
      <c r="E16" s="66"/>
      <c r="F16" s="39"/>
      <c r="G16" s="39"/>
      <c r="H16" s="67"/>
      <c r="I16" s="68">
        <f t="shared" si="0"/>
        <v>0</v>
      </c>
    </row>
    <row r="17" spans="1:9" s="26" customFormat="1" ht="32.25" thickBot="1">
      <c r="A17" s="28" t="s">
        <v>20</v>
      </c>
      <c r="B17" s="34" t="s">
        <v>160</v>
      </c>
      <c r="C17" s="52"/>
      <c r="D17" s="53">
        <f>+D18</f>
        <v>0</v>
      </c>
      <c r="E17" s="54">
        <f>+E18</f>
        <v>0</v>
      </c>
      <c r="F17" s="55">
        <f>+F18</f>
        <v>0</v>
      </c>
      <c r="G17" s="55">
        <f>+G18</f>
        <v>0</v>
      </c>
      <c r="H17" s="56">
        <f>+H18</f>
        <v>0</v>
      </c>
      <c r="I17" s="53">
        <f t="shared" si="0"/>
        <v>0</v>
      </c>
    </row>
    <row r="18" spans="1:9" s="26" customFormat="1" ht="18" customHeight="1" thickBot="1">
      <c r="A18" s="69" t="s">
        <v>21</v>
      </c>
      <c r="B18" s="70" t="s">
        <v>55</v>
      </c>
      <c r="C18" s="71"/>
      <c r="D18" s="72"/>
      <c r="E18" s="73"/>
      <c r="F18" s="74"/>
      <c r="G18" s="74"/>
      <c r="H18" s="75"/>
      <c r="I18" s="76">
        <f t="shared" si="0"/>
        <v>0</v>
      </c>
    </row>
    <row r="19" spans="1:9" s="26" customFormat="1" ht="18" customHeight="1" thickBot="1">
      <c r="A19" s="1020" t="s">
        <v>109</v>
      </c>
      <c r="B19" s="1021"/>
      <c r="C19" s="77"/>
      <c r="D19" s="53">
        <f aca="true" t="shared" si="1" ref="D19:I19">+D7+D10+D13+D15+D17</f>
        <v>0</v>
      </c>
      <c r="E19" s="54">
        <f t="shared" si="1"/>
        <v>0</v>
      </c>
      <c r="F19" s="55">
        <f t="shared" si="1"/>
        <v>0</v>
      </c>
      <c r="G19" s="55">
        <f t="shared" si="1"/>
        <v>0</v>
      </c>
      <c r="H19" s="56">
        <f t="shared" si="1"/>
        <v>0</v>
      </c>
      <c r="I19" s="53">
        <f t="shared" si="1"/>
        <v>0</v>
      </c>
    </row>
  </sheetData>
  <sheetProtection/>
  <mergeCells count="9">
    <mergeCell ref="E1:I1"/>
    <mergeCell ref="A2:I2"/>
    <mergeCell ref="A19:B19"/>
    <mergeCell ref="I4:I5"/>
    <mergeCell ref="E4:H4"/>
    <mergeCell ref="A4:A5"/>
    <mergeCell ref="B4:B5"/>
    <mergeCell ref="C4:C5"/>
    <mergeCell ref="D4:D5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D32"/>
  <sheetViews>
    <sheetView view="pageBreakPreview" zoomScale="60" workbookViewId="0" topLeftCell="A1">
      <selection activeCell="N7" sqref="N7"/>
    </sheetView>
  </sheetViews>
  <sheetFormatPr defaultColWidth="9.00390625" defaultRowHeight="12.75"/>
  <cols>
    <col min="1" max="1" width="5.875" style="6" customWidth="1"/>
    <col min="2" max="2" width="54.875" style="1" customWidth="1"/>
    <col min="3" max="3" width="17.625" style="1" customWidth="1"/>
    <col min="4" max="4" width="18.875" style="1" customWidth="1"/>
    <col min="5" max="16384" width="9.375" style="1" customWidth="1"/>
  </cols>
  <sheetData>
    <row r="1" spans="2:4" ht="12.75">
      <c r="B1" s="1031" t="s">
        <v>873</v>
      </c>
      <c r="C1" s="1031"/>
      <c r="D1" s="1031"/>
    </row>
    <row r="2" spans="1:4" s="42" customFormat="1" ht="46.5" customHeight="1">
      <c r="A2" s="78"/>
      <c r="B2" s="1030" t="s">
        <v>4</v>
      </c>
      <c r="C2" s="1030"/>
      <c r="D2" s="1030"/>
    </row>
    <row r="3" spans="1:4" s="80" customFormat="1" ht="18" customHeight="1" thickBot="1">
      <c r="A3" s="79"/>
      <c r="B3" s="10"/>
      <c r="D3" s="81" t="s">
        <v>373</v>
      </c>
    </row>
    <row r="4" spans="1:4" s="4" customFormat="1" ht="63.75" thickBot="1">
      <c r="A4" s="82" t="s">
        <v>8</v>
      </c>
      <c r="B4" s="14" t="s">
        <v>9</v>
      </c>
      <c r="C4" s="14" t="s">
        <v>56</v>
      </c>
      <c r="D4" s="15" t="s">
        <v>57</v>
      </c>
    </row>
    <row r="5" spans="1:4" s="4" customFormat="1" ht="18" customHeight="1" thickBot="1">
      <c r="A5" s="82">
        <v>1</v>
      </c>
      <c r="B5" s="14">
        <v>2</v>
      </c>
      <c r="C5" s="14">
        <v>3</v>
      </c>
      <c r="D5" s="15">
        <v>4</v>
      </c>
    </row>
    <row r="6" spans="1:4" s="42" customFormat="1" ht="31.5">
      <c r="A6" s="83" t="s">
        <v>10</v>
      </c>
      <c r="B6" s="84" t="s">
        <v>122</v>
      </c>
      <c r="C6" s="85"/>
      <c r="D6" s="31"/>
    </row>
    <row r="7" spans="1:4" s="42" customFormat="1" ht="31.5">
      <c r="A7" s="86" t="s">
        <v>11</v>
      </c>
      <c r="B7" s="87" t="s">
        <v>123</v>
      </c>
      <c r="C7" s="88"/>
      <c r="D7" s="33"/>
    </row>
    <row r="8" spans="1:4" s="42" customFormat="1" ht="31.5">
      <c r="A8" s="86" t="s">
        <v>12</v>
      </c>
      <c r="B8" s="87" t="s">
        <v>92</v>
      </c>
      <c r="C8" s="88"/>
      <c r="D8" s="33"/>
    </row>
    <row r="9" spans="1:4" s="42" customFormat="1" ht="31.5">
      <c r="A9" s="86" t="s">
        <v>13</v>
      </c>
      <c r="B9" s="87" t="s">
        <v>93</v>
      </c>
      <c r="C9" s="88"/>
      <c r="D9" s="33"/>
    </row>
    <row r="10" spans="1:4" s="42" customFormat="1" ht="31.5">
      <c r="A10" s="86" t="s">
        <v>14</v>
      </c>
      <c r="B10" s="87" t="s">
        <v>115</v>
      </c>
      <c r="C10" s="88"/>
      <c r="D10" s="33"/>
    </row>
    <row r="11" spans="1:4" s="42" customFormat="1" ht="18" customHeight="1">
      <c r="A11" s="86" t="s">
        <v>15</v>
      </c>
      <c r="B11" s="87" t="s">
        <v>116</v>
      </c>
      <c r="C11" s="88"/>
      <c r="D11" s="33"/>
    </row>
    <row r="12" spans="1:4" s="42" customFormat="1" ht="18" customHeight="1">
      <c r="A12" s="86" t="s">
        <v>16</v>
      </c>
      <c r="B12" s="89" t="s">
        <v>117</v>
      </c>
      <c r="C12" s="88"/>
      <c r="D12" s="33"/>
    </row>
    <row r="13" spans="1:4" s="42" customFormat="1" ht="18" customHeight="1">
      <c r="A13" s="86" t="s">
        <v>18</v>
      </c>
      <c r="B13" s="89" t="s">
        <v>118</v>
      </c>
      <c r="C13" s="88"/>
      <c r="D13" s="33"/>
    </row>
    <row r="14" spans="1:4" s="42" customFormat="1" ht="18" customHeight="1">
      <c r="A14" s="86" t="s">
        <v>19</v>
      </c>
      <c r="B14" s="89" t="s">
        <v>119</v>
      </c>
      <c r="C14" s="88"/>
      <c r="D14" s="33"/>
    </row>
    <row r="15" spans="1:4" s="42" customFormat="1" ht="18" customHeight="1">
      <c r="A15" s="86" t="s">
        <v>20</v>
      </c>
      <c r="B15" s="89" t="s">
        <v>120</v>
      </c>
      <c r="C15" s="88"/>
      <c r="D15" s="33"/>
    </row>
    <row r="16" spans="1:4" s="42" customFormat="1" ht="31.5">
      <c r="A16" s="86" t="s">
        <v>21</v>
      </c>
      <c r="B16" s="89" t="s">
        <v>121</v>
      </c>
      <c r="C16" s="88">
        <v>60812282</v>
      </c>
      <c r="D16" s="33">
        <v>0</v>
      </c>
    </row>
    <row r="17" spans="1:4" s="42" customFormat="1" ht="18" customHeight="1">
      <c r="A17" s="86" t="s">
        <v>22</v>
      </c>
      <c r="B17" s="87" t="s">
        <v>94</v>
      </c>
      <c r="C17" s="88"/>
      <c r="D17" s="33"/>
    </row>
    <row r="18" spans="1:4" s="42" customFormat="1" ht="31.5">
      <c r="A18" s="86" t="s">
        <v>23</v>
      </c>
      <c r="B18" s="87" t="s">
        <v>6</v>
      </c>
      <c r="C18" s="88">
        <v>68960246</v>
      </c>
      <c r="D18" s="33">
        <v>1230000</v>
      </c>
    </row>
    <row r="19" spans="1:4" s="42" customFormat="1" ht="31.5">
      <c r="A19" s="86" t="s">
        <v>24</v>
      </c>
      <c r="B19" s="87" t="s">
        <v>5</v>
      </c>
      <c r="C19" s="88">
        <v>0</v>
      </c>
      <c r="D19" s="33">
        <v>0</v>
      </c>
    </row>
    <row r="20" spans="1:4" s="42" customFormat="1" ht="18" customHeight="1">
      <c r="A20" s="86" t="s">
        <v>25</v>
      </c>
      <c r="B20" s="87" t="s">
        <v>95</v>
      </c>
      <c r="C20" s="88"/>
      <c r="D20" s="33"/>
    </row>
    <row r="21" spans="1:4" s="42" customFormat="1" ht="18" customHeight="1">
      <c r="A21" s="86" t="s">
        <v>26</v>
      </c>
      <c r="B21" s="87" t="s">
        <v>96</v>
      </c>
      <c r="C21" s="88"/>
      <c r="D21" s="33"/>
    </row>
    <row r="22" spans="1:4" s="42" customFormat="1" ht="18" customHeight="1">
      <c r="A22" s="86" t="s">
        <v>27</v>
      </c>
      <c r="B22" s="90"/>
      <c r="C22" s="32"/>
      <c r="D22" s="33"/>
    </row>
    <row r="23" spans="1:4" s="42" customFormat="1" ht="18" customHeight="1">
      <c r="A23" s="86" t="s">
        <v>28</v>
      </c>
      <c r="B23" s="91"/>
      <c r="C23" s="32"/>
      <c r="D23" s="33"/>
    </row>
    <row r="24" spans="1:4" s="42" customFormat="1" ht="18" customHeight="1">
      <c r="A24" s="86" t="s">
        <v>29</v>
      </c>
      <c r="B24" s="91"/>
      <c r="C24" s="32"/>
      <c r="D24" s="33"/>
    </row>
    <row r="25" spans="1:4" s="42" customFormat="1" ht="18" customHeight="1">
      <c r="A25" s="86" t="s">
        <v>30</v>
      </c>
      <c r="B25" s="91"/>
      <c r="C25" s="32"/>
      <c r="D25" s="33"/>
    </row>
    <row r="26" spans="1:4" s="42" customFormat="1" ht="18" customHeight="1">
      <c r="A26" s="86" t="s">
        <v>31</v>
      </c>
      <c r="B26" s="91"/>
      <c r="C26" s="32"/>
      <c r="D26" s="33"/>
    </row>
    <row r="27" spans="1:4" s="42" customFormat="1" ht="18" customHeight="1">
      <c r="A27" s="86" t="s">
        <v>32</v>
      </c>
      <c r="B27" s="91"/>
      <c r="C27" s="32"/>
      <c r="D27" s="33"/>
    </row>
    <row r="28" spans="1:4" s="42" customFormat="1" ht="18" customHeight="1">
      <c r="A28" s="86" t="s">
        <v>33</v>
      </c>
      <c r="B28" s="91"/>
      <c r="C28" s="32"/>
      <c r="D28" s="33"/>
    </row>
    <row r="29" spans="1:4" s="42" customFormat="1" ht="18" customHeight="1">
      <c r="A29" s="86" t="s">
        <v>34</v>
      </c>
      <c r="B29" s="91"/>
      <c r="C29" s="32"/>
      <c r="D29" s="33"/>
    </row>
    <row r="30" spans="1:4" s="42" customFormat="1" ht="18" customHeight="1" thickBot="1">
      <c r="A30" s="92" t="s">
        <v>35</v>
      </c>
      <c r="B30" s="93"/>
      <c r="C30" s="94"/>
      <c r="D30" s="43"/>
    </row>
    <row r="31" spans="1:4" s="42" customFormat="1" ht="18" customHeight="1" thickBot="1">
      <c r="A31" s="95" t="s">
        <v>36</v>
      </c>
      <c r="B31" s="96" t="s">
        <v>41</v>
      </c>
      <c r="C31" s="97">
        <f>+C6+C7+C8+C9+C10+C17+C18+C19+C20+C21+C22+C23+C24+C25+C26+C27+C28+C29+C30</f>
        <v>68960246</v>
      </c>
      <c r="D31" s="98">
        <f>+D6+D7+D8+D9+D10+D17+D18+D19+D20+D21+D22+D23+D24+D25+D26+D27+D28+D29+D30</f>
        <v>1230000</v>
      </c>
    </row>
    <row r="32" spans="1:4" ht="8.25" customHeight="1">
      <c r="A32" s="5"/>
      <c r="B32" s="1029"/>
      <c r="C32" s="1029"/>
      <c r="D32" s="1029"/>
    </row>
  </sheetData>
  <sheetProtection/>
  <mergeCells count="3">
    <mergeCell ref="B32:D32"/>
    <mergeCell ref="B2:D2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O50"/>
  <sheetViews>
    <sheetView view="pageBreakPreview" zoomScale="60" workbookViewId="0" topLeftCell="A1">
      <selection activeCell="J9" sqref="J9"/>
    </sheetView>
  </sheetViews>
  <sheetFormatPr defaultColWidth="9.00390625" defaultRowHeight="12.75"/>
  <cols>
    <col min="1" max="1" width="5.00390625" style="358" customWidth="1"/>
    <col min="2" max="2" width="40.625" style="357" customWidth="1"/>
    <col min="3" max="4" width="19.875" style="357" bestFit="1" customWidth="1"/>
    <col min="5" max="6" width="18.50390625" style="357" bestFit="1" customWidth="1"/>
    <col min="7" max="7" width="19.875" style="357" bestFit="1" customWidth="1"/>
    <col min="8" max="8" width="18.375" style="357" bestFit="1" customWidth="1"/>
    <col min="9" max="9" width="13.00390625" style="357" bestFit="1" customWidth="1"/>
    <col min="10" max="11" width="11.125" style="357" bestFit="1" customWidth="1"/>
    <col min="12" max="12" width="13.00390625" style="357" bestFit="1" customWidth="1"/>
    <col min="13" max="13" width="13.375" style="357" bestFit="1" customWidth="1"/>
    <col min="14" max="14" width="10.875" style="357" bestFit="1" customWidth="1"/>
    <col min="15" max="15" width="14.00390625" style="358" bestFit="1" customWidth="1"/>
    <col min="16" max="16384" width="9.375" style="357" customWidth="1"/>
  </cols>
  <sheetData>
    <row r="1" spans="1:15" ht="15.75">
      <c r="A1" s="1032" t="s">
        <v>499</v>
      </c>
      <c r="B1" s="1032"/>
      <c r="C1" s="1032"/>
      <c r="O1" s="357"/>
    </row>
    <row r="2" spans="1:15" ht="15.75">
      <c r="A2" s="413"/>
      <c r="B2" s="413"/>
      <c r="C2" s="413"/>
      <c r="O2" s="357"/>
    </row>
    <row r="3" spans="1:15" ht="15.75">
      <c r="A3" s="413"/>
      <c r="B3" s="413"/>
      <c r="C3" s="413"/>
      <c r="O3" s="357"/>
    </row>
    <row r="4" spans="1:15" ht="15.75">
      <c r="A4" s="414"/>
      <c r="B4" s="1033" t="s">
        <v>874</v>
      </c>
      <c r="C4" s="1033"/>
      <c r="D4" s="1033"/>
      <c r="E4" s="1033"/>
      <c r="F4" s="1033"/>
      <c r="G4" s="1033"/>
      <c r="O4" s="357"/>
    </row>
    <row r="5" spans="1:15" ht="45">
      <c r="A5" s="854" t="s">
        <v>8</v>
      </c>
      <c r="B5" s="855" t="s">
        <v>46</v>
      </c>
      <c r="C5" s="856" t="s">
        <v>863</v>
      </c>
      <c r="D5" s="851" t="s">
        <v>516</v>
      </c>
      <c r="E5" s="851" t="s">
        <v>860</v>
      </c>
      <c r="F5" s="851" t="s">
        <v>861</v>
      </c>
      <c r="G5" s="851" t="s">
        <v>862</v>
      </c>
      <c r="O5" s="357"/>
    </row>
    <row r="6" spans="1:15" ht="15.75">
      <c r="A6" s="857" t="s">
        <v>10</v>
      </c>
      <c r="B6" s="858" t="s">
        <v>500</v>
      </c>
      <c r="C6" s="859">
        <f>SUM(C7:C8)</f>
        <v>554900281</v>
      </c>
      <c r="D6" s="860">
        <f>SUM(D7:D8)</f>
        <v>553575832</v>
      </c>
      <c r="E6" s="860">
        <f>SUM(E7:E8)</f>
        <v>546086</v>
      </c>
      <c r="F6" s="860">
        <f>SUM(F7:F8)</f>
        <v>439382</v>
      </c>
      <c r="G6" s="860">
        <f>SUM(G7:G8)</f>
        <v>338981</v>
      </c>
      <c r="H6" s="852"/>
      <c r="O6" s="357"/>
    </row>
    <row r="7" spans="1:15" ht="15.75">
      <c r="A7" s="857" t="s">
        <v>11</v>
      </c>
      <c r="B7" s="863" t="s">
        <v>501</v>
      </c>
      <c r="C7" s="861">
        <f aca="true" t="shared" si="0" ref="C7:C12">SUM(D7:G7)</f>
        <v>554366636</v>
      </c>
      <c r="D7" s="860">
        <v>553457202</v>
      </c>
      <c r="E7" s="860">
        <v>483636</v>
      </c>
      <c r="F7" s="860">
        <v>178817</v>
      </c>
      <c r="G7" s="860">
        <v>246981</v>
      </c>
      <c r="H7" s="852"/>
      <c r="O7" s="357"/>
    </row>
    <row r="8" spans="1:15" ht="25.5">
      <c r="A8" s="857" t="s">
        <v>12</v>
      </c>
      <c r="B8" s="863" t="s">
        <v>502</v>
      </c>
      <c r="C8" s="861">
        <f t="shared" si="0"/>
        <v>533645</v>
      </c>
      <c r="D8" s="860">
        <v>118630</v>
      </c>
      <c r="E8" s="860">
        <v>62450</v>
      </c>
      <c r="F8" s="860">
        <v>260565</v>
      </c>
      <c r="G8" s="860">
        <v>92000</v>
      </c>
      <c r="H8" s="852"/>
      <c r="O8" s="357"/>
    </row>
    <row r="9" spans="1:15" ht="15.75">
      <c r="A9" s="857" t="s">
        <v>13</v>
      </c>
      <c r="B9" s="864" t="s">
        <v>503</v>
      </c>
      <c r="C9" s="861">
        <f t="shared" si="0"/>
        <v>1189486065</v>
      </c>
      <c r="D9" s="862">
        <v>1000255844</v>
      </c>
      <c r="E9" s="860">
        <v>56800116</v>
      </c>
      <c r="F9" s="860">
        <v>28197332</v>
      </c>
      <c r="G9" s="860">
        <v>104232773</v>
      </c>
      <c r="H9" s="852"/>
      <c r="O9" s="357"/>
    </row>
    <row r="10" spans="1:15" ht="25.5">
      <c r="A10" s="857" t="s">
        <v>14</v>
      </c>
      <c r="B10" s="864" t="s">
        <v>504</v>
      </c>
      <c r="C10" s="861">
        <f t="shared" si="0"/>
        <v>510684682</v>
      </c>
      <c r="D10" s="860">
        <v>509278700</v>
      </c>
      <c r="E10" s="860">
        <v>545986</v>
      </c>
      <c r="F10" s="860">
        <v>439382</v>
      </c>
      <c r="G10" s="860">
        <v>420614</v>
      </c>
      <c r="H10" s="852"/>
      <c r="O10" s="357"/>
    </row>
    <row r="11" spans="1:15" ht="15.75">
      <c r="A11" s="857" t="s">
        <v>15</v>
      </c>
      <c r="B11" s="864" t="s">
        <v>505</v>
      </c>
      <c r="C11" s="861">
        <f t="shared" si="0"/>
        <v>731582894</v>
      </c>
      <c r="D11" s="860">
        <v>544998004</v>
      </c>
      <c r="E11" s="860">
        <v>56789645</v>
      </c>
      <c r="F11" s="860">
        <v>27598330</v>
      </c>
      <c r="G11" s="860">
        <v>102196915</v>
      </c>
      <c r="H11" s="852"/>
      <c r="O11" s="357"/>
    </row>
    <row r="12" spans="1:15" ht="25.5">
      <c r="A12" s="857" t="s">
        <v>16</v>
      </c>
      <c r="B12" s="864" t="s">
        <v>506</v>
      </c>
      <c r="C12" s="861">
        <f t="shared" si="0"/>
        <v>-141747612</v>
      </c>
      <c r="D12" s="860">
        <v>-141131423</v>
      </c>
      <c r="E12" s="860"/>
      <c r="F12" s="860"/>
      <c r="G12" s="860">
        <v>-616189</v>
      </c>
      <c r="H12" s="853"/>
      <c r="O12" s="357"/>
    </row>
    <row r="13" spans="1:15" ht="30">
      <c r="A13" s="857" t="s">
        <v>17</v>
      </c>
      <c r="B13" s="858" t="s">
        <v>507</v>
      </c>
      <c r="C13" s="859">
        <f>C6+C9-C10-C11+C12</f>
        <v>360371158</v>
      </c>
      <c r="D13" s="860">
        <f>SUM(D14:D15)</f>
        <v>358423549</v>
      </c>
      <c r="E13" s="860">
        <f>SUM(E14:E15)</f>
        <v>10571</v>
      </c>
      <c r="F13" s="860">
        <f>SUM(F14:F15)</f>
        <v>599002</v>
      </c>
      <c r="G13" s="860">
        <f>SUM(G14:G15)</f>
        <v>1338036</v>
      </c>
      <c r="H13" s="853"/>
      <c r="O13" s="357"/>
    </row>
    <row r="14" spans="1:15" ht="15.75">
      <c r="A14" s="857" t="s">
        <v>18</v>
      </c>
      <c r="B14" s="863" t="s">
        <v>501</v>
      </c>
      <c r="C14" s="861">
        <f>SUM(D14:G14)</f>
        <v>359676662</v>
      </c>
      <c r="D14" s="860">
        <v>358176139</v>
      </c>
      <c r="E14" s="860">
        <v>0</v>
      </c>
      <c r="F14" s="860">
        <v>374192</v>
      </c>
      <c r="G14" s="860">
        <v>1126331</v>
      </c>
      <c r="O14" s="357"/>
    </row>
    <row r="15" spans="1:15" ht="25.5">
      <c r="A15" s="857" t="s">
        <v>19</v>
      </c>
      <c r="B15" s="863" t="s">
        <v>502</v>
      </c>
      <c r="C15" s="861">
        <f>SUM(D15:G15)</f>
        <v>694496</v>
      </c>
      <c r="D15" s="860">
        <v>247410</v>
      </c>
      <c r="E15" s="860">
        <v>10571</v>
      </c>
      <c r="F15" s="860">
        <v>224810</v>
      </c>
      <c r="G15" s="860">
        <v>211705</v>
      </c>
      <c r="O15" s="357"/>
    </row>
    <row r="16" ht="15.75">
      <c r="O16" s="357"/>
    </row>
    <row r="17" spans="2:15" ht="15.75">
      <c r="B17" s="853"/>
      <c r="D17" s="853"/>
      <c r="E17" s="853"/>
      <c r="F17" s="853"/>
      <c r="O17" s="357"/>
    </row>
    <row r="18" spans="4:15" ht="15.75">
      <c r="D18" s="853"/>
      <c r="O18" s="357"/>
    </row>
    <row r="19" spans="4:15" ht="15.75">
      <c r="D19" s="852"/>
      <c r="E19" s="852"/>
      <c r="O19" s="357"/>
    </row>
    <row r="20" spans="4:15" ht="15.75">
      <c r="D20" s="852"/>
      <c r="E20" s="852"/>
      <c r="O20" s="357"/>
    </row>
    <row r="21" spans="4:15" ht="15.75">
      <c r="D21" s="852"/>
      <c r="E21" s="852"/>
      <c r="O21" s="357"/>
    </row>
    <row r="22" ht="15.75">
      <c r="O22" s="357"/>
    </row>
    <row r="23" ht="15.75">
      <c r="O23" s="357"/>
    </row>
    <row r="24" ht="15.75">
      <c r="O24" s="357"/>
    </row>
    <row r="25" ht="15.75">
      <c r="O25" s="357"/>
    </row>
    <row r="26" ht="15.75">
      <c r="O26" s="357"/>
    </row>
    <row r="27" ht="15.75">
      <c r="O27" s="357"/>
    </row>
    <row r="28" ht="15.75">
      <c r="O28" s="357"/>
    </row>
    <row r="29" ht="15.75">
      <c r="O29" s="357"/>
    </row>
    <row r="30" ht="15.75">
      <c r="O30" s="357"/>
    </row>
    <row r="31" ht="15.75">
      <c r="O31" s="357"/>
    </row>
    <row r="32" ht="15.75">
      <c r="O32" s="357"/>
    </row>
    <row r="33" ht="15.75">
      <c r="O33" s="357"/>
    </row>
    <row r="34" ht="15.75">
      <c r="O34" s="357"/>
    </row>
    <row r="35" ht="15.75">
      <c r="O35" s="357"/>
    </row>
    <row r="36" ht="15.75">
      <c r="O36" s="357"/>
    </row>
    <row r="37" ht="15.75">
      <c r="O37" s="357"/>
    </row>
    <row r="38" ht="15.75">
      <c r="O38" s="357"/>
    </row>
    <row r="39" ht="15.75">
      <c r="O39" s="357"/>
    </row>
    <row r="40" ht="15.75">
      <c r="O40" s="357"/>
    </row>
    <row r="41" ht="15.75">
      <c r="O41" s="357"/>
    </row>
    <row r="42" ht="15.75">
      <c r="O42" s="357"/>
    </row>
    <row r="43" ht="15.75">
      <c r="O43" s="357"/>
    </row>
    <row r="44" ht="15.75">
      <c r="O44" s="357"/>
    </row>
    <row r="45" ht="15.75">
      <c r="O45" s="357"/>
    </row>
    <row r="46" ht="15.75">
      <c r="O46" s="357"/>
    </row>
    <row r="47" ht="15.75">
      <c r="O47" s="357"/>
    </row>
    <row r="48" ht="15.75">
      <c r="O48" s="357"/>
    </row>
    <row r="49" ht="15.75">
      <c r="O49" s="357"/>
    </row>
    <row r="50" ht="15.75">
      <c r="O50" s="357"/>
    </row>
  </sheetData>
  <sheetProtection/>
  <mergeCells count="2">
    <mergeCell ref="A1:C1"/>
    <mergeCell ref="B4:G4"/>
  </mergeCells>
  <conditionalFormatting sqref="C13">
    <cfRule type="cellIs" priority="1" dxfId="18" operator="notEqual" stopIfTrue="1">
      <formula>SUM(C14:C15)</formula>
    </cfRule>
  </conditionalFormatting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7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3"/>
  <sheetViews>
    <sheetView view="pageBreakPreview" zoomScale="60" workbookViewId="0" topLeftCell="A1">
      <selection activeCell="N7" sqref="N7"/>
    </sheetView>
  </sheetViews>
  <sheetFormatPr defaultColWidth="9.00390625" defaultRowHeight="12.75"/>
  <cols>
    <col min="1" max="1" width="35.375" style="2" customWidth="1"/>
    <col min="2" max="2" width="19.50390625" style="2" bestFit="1" customWidth="1"/>
    <col min="3" max="3" width="14.875" style="2" customWidth="1"/>
    <col min="4" max="4" width="13.625" style="2" customWidth="1"/>
    <col min="5" max="5" width="11.125" style="2" bestFit="1" customWidth="1"/>
    <col min="6" max="16384" width="9.375" style="2" customWidth="1"/>
  </cols>
  <sheetData>
    <row r="1" spans="1:5" ht="50.25" customHeight="1">
      <c r="A1" s="1039" t="s">
        <v>858</v>
      </c>
      <c r="B1" s="1039"/>
      <c r="C1" s="1039"/>
      <c r="D1" s="1039"/>
      <c r="E1" s="1039"/>
    </row>
    <row r="2" spans="1:5" ht="15">
      <c r="A2" s="1037" t="s">
        <v>508</v>
      </c>
      <c r="B2" s="1037"/>
      <c r="C2" s="1037"/>
      <c r="D2" s="1037"/>
      <c r="E2" s="1037"/>
    </row>
    <row r="3" spans="1:5" ht="12.75">
      <c r="A3" s="417"/>
      <c r="B3" s="418"/>
      <c r="C3" s="416"/>
      <c r="D3" s="416"/>
      <c r="E3" s="416"/>
    </row>
    <row r="4" spans="1:5" ht="12.75">
      <c r="A4" s="417"/>
      <c r="B4" s="1038" t="s">
        <v>875</v>
      </c>
      <c r="C4" s="1038"/>
      <c r="D4" s="1038"/>
      <c r="E4" s="1038"/>
    </row>
    <row r="5" spans="1:5" ht="13.5" thickBot="1">
      <c r="A5" s="364"/>
      <c r="B5" s="419"/>
      <c r="C5" s="415"/>
      <c r="D5" s="415"/>
      <c r="E5" s="415"/>
    </row>
    <row r="6" spans="1:5" ht="12.75">
      <c r="A6" s="420" t="s">
        <v>509</v>
      </c>
      <c r="B6" s="1034" t="s">
        <v>859</v>
      </c>
      <c r="C6" s="1035"/>
      <c r="D6" s="1035"/>
      <c r="E6" s="1036"/>
    </row>
    <row r="7" spans="1:5" ht="13.5" thickBot="1">
      <c r="A7" s="421" t="s">
        <v>510</v>
      </c>
      <c r="B7" s="422" t="s">
        <v>511</v>
      </c>
      <c r="C7" s="423" t="s">
        <v>512</v>
      </c>
      <c r="D7" s="424" t="s">
        <v>513</v>
      </c>
      <c r="E7" s="425" t="s">
        <v>514</v>
      </c>
    </row>
    <row r="8" spans="1:5" ht="12.75">
      <c r="A8" s="426" t="s">
        <v>515</v>
      </c>
      <c r="B8" s="427">
        <v>10</v>
      </c>
      <c r="C8" s="428"/>
      <c r="D8" s="429"/>
      <c r="E8" s="430">
        <v>10</v>
      </c>
    </row>
    <row r="9" spans="1:5" ht="12.75">
      <c r="A9" s="431" t="s">
        <v>516</v>
      </c>
      <c r="B9" s="432">
        <v>13</v>
      </c>
      <c r="C9" s="433"/>
      <c r="D9" s="433"/>
      <c r="E9" s="434">
        <f>SUM(B9:D9)</f>
        <v>13</v>
      </c>
    </row>
    <row r="10" spans="1:5" ht="12.75">
      <c r="A10" s="431" t="s">
        <v>517</v>
      </c>
      <c r="B10" s="432">
        <v>18</v>
      </c>
      <c r="C10" s="433">
        <v>0</v>
      </c>
      <c r="D10" s="433">
        <v>0</v>
      </c>
      <c r="E10" s="434">
        <f>SUM(B10:D10)</f>
        <v>18</v>
      </c>
    </row>
    <row r="11" spans="1:5" ht="13.5" thickBot="1">
      <c r="A11" s="431" t="s">
        <v>518</v>
      </c>
      <c r="B11" s="432">
        <v>5</v>
      </c>
      <c r="C11" s="433"/>
      <c r="D11" s="433">
        <v>0</v>
      </c>
      <c r="E11" s="435">
        <f>SUM(B11:D11)</f>
        <v>5</v>
      </c>
    </row>
    <row r="12" spans="1:5" ht="13.5" thickBot="1">
      <c r="A12" s="436" t="s">
        <v>40</v>
      </c>
      <c r="B12" s="437">
        <f>SUM(B8:B11)</f>
        <v>46</v>
      </c>
      <c r="C12" s="437">
        <f>SUM(C8:C11)</f>
        <v>0</v>
      </c>
      <c r="D12" s="437">
        <f>SUM(D8:D11)</f>
        <v>0</v>
      </c>
      <c r="E12" s="437">
        <f>SUM(E8:E11)</f>
        <v>46</v>
      </c>
    </row>
    <row r="13" spans="1:5" ht="12.75">
      <c r="A13" s="438" t="s">
        <v>519</v>
      </c>
      <c r="B13" s="439"/>
      <c r="C13" s="440"/>
      <c r="D13" s="440"/>
      <c r="E13" s="440"/>
    </row>
  </sheetData>
  <sheetProtection/>
  <mergeCells count="4">
    <mergeCell ref="B6:E6"/>
    <mergeCell ref="A2:E2"/>
    <mergeCell ref="B4:E4"/>
    <mergeCell ref="A1:E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portrait" paperSize="9" r:id="rId1"/>
  <headerFooter alignWithMargins="0">
    <oddHeader>&amp;R&amp;"Times New Roman CE,Félkövér dőlt"&amp;11 4. tájékoztató tábla a /2017.(II..)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B21"/>
  <sheetViews>
    <sheetView view="pageBreakPreview" zoomScale="60" workbookViewId="0" topLeftCell="A1">
      <selection activeCell="A10" sqref="A10"/>
    </sheetView>
  </sheetViews>
  <sheetFormatPr defaultColWidth="9.00390625" defaultRowHeight="12.75"/>
  <cols>
    <col min="1" max="1" width="85.125" style="0" bestFit="1" customWidth="1"/>
    <col min="2" max="2" width="19.625" style="0" bestFit="1" customWidth="1"/>
    <col min="3" max="3" width="17.125" style="0" bestFit="1" customWidth="1"/>
    <col min="4" max="4" width="16.50390625" style="0" customWidth="1"/>
    <col min="5" max="5" width="15.00390625" style="0" bestFit="1" customWidth="1"/>
  </cols>
  <sheetData>
    <row r="1" spans="1:2" ht="15">
      <c r="A1" s="1040" t="s">
        <v>855</v>
      </c>
      <c r="B1" s="1040"/>
    </row>
    <row r="3" spans="1:2" ht="12.75">
      <c r="A3" s="1041" t="s">
        <v>876</v>
      </c>
      <c r="B3" s="1041"/>
    </row>
    <row r="4" spans="1:2" ht="15">
      <c r="A4" s="1042" t="s">
        <v>856</v>
      </c>
      <c r="B4" s="1042"/>
    </row>
    <row r="5" spans="1:2" ht="15.75" thickBot="1">
      <c r="A5" s="441"/>
      <c r="B5" s="442" t="s">
        <v>520</v>
      </c>
    </row>
    <row r="6" spans="1:2" ht="26.25" thickBot="1">
      <c r="A6" s="443" t="s">
        <v>521</v>
      </c>
      <c r="B6" s="444" t="s">
        <v>857</v>
      </c>
    </row>
    <row r="7" spans="1:2" ht="13.5" thickBot="1">
      <c r="A7" s="445">
        <v>1</v>
      </c>
      <c r="B7" s="446">
        <v>2</v>
      </c>
    </row>
    <row r="8" spans="1:2" ht="12.75">
      <c r="A8" s="447" t="s">
        <v>46</v>
      </c>
      <c r="B8" s="448"/>
    </row>
    <row r="9" spans="1:2" ht="12.75">
      <c r="A9" s="447" t="s">
        <v>522</v>
      </c>
      <c r="B9" s="449">
        <v>71651719</v>
      </c>
    </row>
    <row r="10" spans="1:2" ht="12.75">
      <c r="A10" s="447" t="s">
        <v>523</v>
      </c>
      <c r="B10" s="450">
        <v>60612000</v>
      </c>
    </row>
    <row r="11" spans="1:2" ht="25.5">
      <c r="A11" s="451" t="s">
        <v>524</v>
      </c>
      <c r="B11" s="450">
        <v>49830535</v>
      </c>
    </row>
    <row r="12" spans="1:2" ht="26.25" thickBot="1">
      <c r="A12" s="452" t="s">
        <v>525</v>
      </c>
      <c r="B12" s="453">
        <v>3049940</v>
      </c>
    </row>
    <row r="13" spans="1:2" ht="16.5" thickBot="1">
      <c r="A13" s="849" t="s">
        <v>470</v>
      </c>
      <c r="B13" s="850">
        <f>SUM(B9:B12)</f>
        <v>185144194</v>
      </c>
    </row>
    <row r="15" spans="1:2" ht="15">
      <c r="A15" s="1042" t="s">
        <v>526</v>
      </c>
      <c r="B15" s="1042"/>
    </row>
    <row r="16" spans="1:2" ht="15.75" thickBot="1">
      <c r="A16" s="441"/>
      <c r="B16" s="442" t="s">
        <v>520</v>
      </c>
    </row>
    <row r="17" spans="1:2" ht="30.75" thickBot="1">
      <c r="A17" s="455" t="s">
        <v>521</v>
      </c>
      <c r="B17" s="456" t="s">
        <v>857</v>
      </c>
    </row>
    <row r="18" spans="1:2" ht="15.75" thickBot="1">
      <c r="A18" s="457">
        <v>1</v>
      </c>
      <c r="B18" s="458">
        <v>2</v>
      </c>
    </row>
    <row r="19" spans="1:2" ht="15">
      <c r="A19" s="459" t="s">
        <v>40</v>
      </c>
      <c r="B19" s="460">
        <v>7703723</v>
      </c>
    </row>
    <row r="21" ht="12.75">
      <c r="B21" s="454">
        <f>SUM(B13,B19)</f>
        <v>192847917</v>
      </c>
    </row>
  </sheetData>
  <sheetProtection/>
  <mergeCells count="4">
    <mergeCell ref="A1:B1"/>
    <mergeCell ref="A3:B3"/>
    <mergeCell ref="A4:B4"/>
    <mergeCell ref="A15:B15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O32"/>
  <sheetViews>
    <sheetView view="pageBreakPreview" zoomScale="60" workbookViewId="0" topLeftCell="A1">
      <selection activeCell="O13" sqref="O13"/>
    </sheetView>
  </sheetViews>
  <sheetFormatPr defaultColWidth="9.00390625" defaultRowHeight="12.75"/>
  <cols>
    <col min="1" max="1" width="7.625" style="11" customWidth="1"/>
    <col min="2" max="2" width="17.875" style="11" customWidth="1"/>
    <col min="3" max="3" width="17.50390625" style="12" bestFit="1" customWidth="1"/>
    <col min="4" max="4" width="16.125" style="13" bestFit="1" customWidth="1"/>
    <col min="5" max="5" width="15.875" style="13" bestFit="1" customWidth="1"/>
    <col min="6" max="6" width="16.125" style="13" customWidth="1"/>
    <col min="7" max="16384" width="9.375" style="13" customWidth="1"/>
  </cols>
  <sheetData>
    <row r="1" spans="1:10" ht="15.75">
      <c r="A1" s="1045" t="s">
        <v>527</v>
      </c>
      <c r="B1" s="1046"/>
      <c r="C1" s="1046"/>
      <c r="D1" s="1046"/>
      <c r="E1" s="1046"/>
      <c r="F1" s="1046"/>
      <c r="G1" s="1046"/>
      <c r="H1" s="1046"/>
      <c r="I1" s="1046"/>
      <c r="J1" s="1046"/>
    </row>
    <row r="2" spans="1:10" ht="15.75">
      <c r="A2" s="1045" t="s">
        <v>528</v>
      </c>
      <c r="B2" s="1047"/>
      <c r="C2" s="1047"/>
      <c r="D2" s="1047"/>
      <c r="E2" s="1047"/>
      <c r="F2" s="1047"/>
      <c r="G2" s="1047"/>
      <c r="H2" s="1047"/>
      <c r="I2" s="1047"/>
      <c r="J2" s="1047"/>
    </row>
    <row r="3" spans="1:10" ht="15.75">
      <c r="A3" s="461"/>
      <c r="B3" s="462"/>
      <c r="C3" s="462"/>
      <c r="D3" s="462"/>
      <c r="E3" s="461"/>
      <c r="F3" s="462"/>
      <c r="G3" s="462"/>
      <c r="H3" s="462"/>
      <c r="I3" s="462"/>
      <c r="J3" s="462"/>
    </row>
    <row r="4" spans="1:10" ht="15.75">
      <c r="A4" s="461"/>
      <c r="B4" s="462"/>
      <c r="C4" s="462"/>
      <c r="D4" s="1048" t="s">
        <v>877</v>
      </c>
      <c r="E4" s="1048"/>
      <c r="F4" s="1048"/>
      <c r="G4" s="1048"/>
      <c r="H4" s="1048"/>
      <c r="I4" s="1048"/>
      <c r="J4" s="1048"/>
    </row>
    <row r="5" spans="1:10" ht="15.75">
      <c r="A5" s="461"/>
      <c r="B5" s="462"/>
      <c r="C5" s="462"/>
      <c r="D5" s="462"/>
      <c r="E5" s="461"/>
      <c r="F5" s="462"/>
      <c r="G5" s="462"/>
      <c r="H5" s="462"/>
      <c r="I5" s="463"/>
      <c r="J5" s="462"/>
    </row>
    <row r="6" spans="1:10" ht="16.5" thickBot="1">
      <c r="A6" s="461"/>
      <c r="B6" s="462"/>
      <c r="C6" s="462"/>
      <c r="D6" s="462"/>
      <c r="E6" s="461"/>
      <c r="F6" s="462"/>
      <c r="G6" s="462"/>
      <c r="H6" s="462"/>
      <c r="I6" s="463" t="s">
        <v>529</v>
      </c>
      <c r="J6" s="462"/>
    </row>
    <row r="7" spans="1:10" ht="15.75">
      <c r="A7" s="464" t="s">
        <v>530</v>
      </c>
      <c r="B7" s="465" t="s">
        <v>531</v>
      </c>
      <c r="C7" s="465"/>
      <c r="D7" s="465"/>
      <c r="E7" s="464" t="s">
        <v>532</v>
      </c>
      <c r="F7" s="464" t="s">
        <v>533</v>
      </c>
      <c r="G7" s="1043" t="s">
        <v>534</v>
      </c>
      <c r="H7" s="1043"/>
      <c r="I7" s="1043"/>
      <c r="J7" s="1044"/>
    </row>
    <row r="8" spans="1:10" ht="16.5" thickBot="1">
      <c r="A8" s="466"/>
      <c r="B8" s="467"/>
      <c r="C8" s="467"/>
      <c r="D8" s="467"/>
      <c r="E8" s="466" t="s">
        <v>535</v>
      </c>
      <c r="F8" s="466" t="s">
        <v>535</v>
      </c>
      <c r="G8" s="468">
        <v>2019</v>
      </c>
      <c r="H8" s="469">
        <v>2020</v>
      </c>
      <c r="I8" s="470">
        <v>2021</v>
      </c>
      <c r="J8" s="13">
        <v>2022</v>
      </c>
    </row>
    <row r="9" spans="1:10" ht="16.5" thickBot="1">
      <c r="A9" s="471" t="s">
        <v>10</v>
      </c>
      <c r="B9" s="472"/>
      <c r="C9" s="473" t="s">
        <v>11</v>
      </c>
      <c r="D9" s="474"/>
      <c r="E9" s="471" t="s">
        <v>12</v>
      </c>
      <c r="F9" s="471" t="s">
        <v>13</v>
      </c>
      <c r="G9" s="475" t="s">
        <v>14</v>
      </c>
      <c r="H9" s="475" t="s">
        <v>15</v>
      </c>
      <c r="I9" s="476" t="s">
        <v>16</v>
      </c>
      <c r="J9" s="477" t="s">
        <v>17</v>
      </c>
    </row>
    <row r="10" spans="1:10" ht="16.5" thickBot="1">
      <c r="A10" s="478" t="s">
        <v>10</v>
      </c>
      <c r="B10" s="523" t="s">
        <v>536</v>
      </c>
      <c r="C10" s="524"/>
      <c r="D10" s="525"/>
      <c r="E10" s="482"/>
      <c r="F10" s="483"/>
      <c r="G10" s="484">
        <f>G12</f>
        <v>0</v>
      </c>
      <c r="H10" s="484">
        <f>H12</f>
        <v>0</v>
      </c>
      <c r="I10" s="484"/>
      <c r="J10" s="485">
        <f>J12</f>
        <v>0</v>
      </c>
    </row>
    <row r="11" spans="1:10" ht="15.75">
      <c r="A11" s="486"/>
      <c r="B11" s="487"/>
      <c r="C11" s="488"/>
      <c r="D11" s="489"/>
      <c r="E11" s="490"/>
      <c r="F11" s="491"/>
      <c r="G11" s="492"/>
      <c r="H11" s="492"/>
      <c r="I11" s="493"/>
      <c r="J11" s="494"/>
    </row>
    <row r="12" spans="1:10" ht="16.5" thickBot="1">
      <c r="A12" s="495"/>
      <c r="B12" s="496"/>
      <c r="C12" s="497"/>
      <c r="D12" s="497"/>
      <c r="E12" s="495"/>
      <c r="F12" s="498"/>
      <c r="G12" s="499"/>
      <c r="H12" s="499"/>
      <c r="I12" s="500"/>
      <c r="J12" s="501"/>
    </row>
    <row r="13" spans="1:10" ht="16.5" thickBot="1">
      <c r="A13" s="478" t="s">
        <v>11</v>
      </c>
      <c r="B13" s="479" t="s">
        <v>537</v>
      </c>
      <c r="C13" s="480"/>
      <c r="D13" s="480"/>
      <c r="E13" s="482"/>
      <c r="F13" s="483"/>
      <c r="G13" s="502">
        <f>SUM(G14:G15)</f>
        <v>0</v>
      </c>
      <c r="H13" s="502">
        <f>SUM(H14:H15)</f>
        <v>0</v>
      </c>
      <c r="I13" s="502">
        <f>SUM(I14:I15)</f>
        <v>0</v>
      </c>
      <c r="J13" s="503">
        <f>SUM(J14:J15)</f>
        <v>0</v>
      </c>
    </row>
    <row r="14" spans="1:10" ht="15.75">
      <c r="A14" s="504"/>
      <c r="B14" s="496"/>
      <c r="C14" s="497"/>
      <c r="D14" s="497"/>
      <c r="E14" s="504"/>
      <c r="F14" s="504"/>
      <c r="G14" s="505"/>
      <c r="H14" s="505"/>
      <c r="I14" s="506"/>
      <c r="J14" s="507"/>
    </row>
    <row r="15" spans="1:10" ht="16.5" thickBot="1">
      <c r="A15" s="504"/>
      <c r="B15" s="496"/>
      <c r="C15" s="497"/>
      <c r="D15" s="497"/>
      <c r="E15" s="504"/>
      <c r="F15" s="504"/>
      <c r="G15" s="505"/>
      <c r="H15" s="505"/>
      <c r="I15" s="506"/>
      <c r="J15" s="507"/>
    </row>
    <row r="16" spans="1:10" ht="16.5" thickBot="1">
      <c r="A16" s="478"/>
      <c r="B16" s="479" t="s">
        <v>538</v>
      </c>
      <c r="C16" s="480"/>
      <c r="D16" s="480"/>
      <c r="E16" s="482"/>
      <c r="F16" s="483"/>
      <c r="G16" s="502">
        <f>G10+G13</f>
        <v>0</v>
      </c>
      <c r="H16" s="502">
        <f>H10+H13</f>
        <v>0</v>
      </c>
      <c r="I16" s="502">
        <f>I10+I13</f>
        <v>0</v>
      </c>
      <c r="J16" s="503">
        <f>J10+J13</f>
        <v>0</v>
      </c>
    </row>
    <row r="17" spans="1:10" ht="15.75">
      <c r="A17" s="508"/>
      <c r="B17" s="509"/>
      <c r="C17" s="509"/>
      <c r="D17" s="509"/>
      <c r="E17" s="510"/>
      <c r="F17" s="511"/>
      <c r="G17" s="512"/>
      <c r="H17" s="512"/>
      <c r="I17" s="512"/>
      <c r="J17" s="512"/>
    </row>
    <row r="18" spans="1:10" ht="15.75">
      <c r="A18" s="508"/>
      <c r="B18" s="509"/>
      <c r="C18" s="509"/>
      <c r="D18" s="509"/>
      <c r="E18" s="510"/>
      <c r="F18" s="511"/>
      <c r="G18" s="512"/>
      <c r="H18" s="512"/>
      <c r="I18" s="512"/>
      <c r="J18" s="512"/>
    </row>
    <row r="19" spans="1:10" ht="15.75">
      <c r="A19" s="1045" t="s">
        <v>539</v>
      </c>
      <c r="B19" s="1046"/>
      <c r="C19" s="1046"/>
      <c r="D19" s="1046"/>
      <c r="E19" s="1046"/>
      <c r="F19" s="1046"/>
      <c r="G19" s="1046"/>
      <c r="H19" s="1046"/>
      <c r="I19" s="1046"/>
      <c r="J19" s="1046"/>
    </row>
    <row r="20" spans="1:10" ht="15.75">
      <c r="A20" s="1045" t="s">
        <v>528</v>
      </c>
      <c r="B20" s="1047"/>
      <c r="C20" s="1047"/>
      <c r="D20" s="1047"/>
      <c r="E20" s="1047"/>
      <c r="F20" s="1047"/>
      <c r="G20" s="1047"/>
      <c r="H20" s="1047"/>
      <c r="I20" s="1047"/>
      <c r="J20" s="1047"/>
    </row>
    <row r="21" spans="1:10" ht="15.75">
      <c r="A21" s="461"/>
      <c r="B21" s="462"/>
      <c r="C21" s="462"/>
      <c r="D21" s="462"/>
      <c r="E21" s="461"/>
      <c r="F21" s="462"/>
      <c r="G21" s="462"/>
      <c r="H21" s="462"/>
      <c r="I21" s="462"/>
      <c r="J21" s="462"/>
    </row>
    <row r="22" spans="1:15" ht="15.75">
      <c r="A22" s="461"/>
      <c r="B22" s="462"/>
      <c r="C22" s="462"/>
      <c r="D22" s="462"/>
      <c r="E22" s="1049" t="s">
        <v>853</v>
      </c>
      <c r="F22" s="1049"/>
      <c r="G22" s="1049"/>
      <c r="H22" s="1049"/>
      <c r="I22" s="1049"/>
      <c r="J22" s="1049"/>
      <c r="K22" s="848"/>
      <c r="L22" s="848"/>
      <c r="M22" s="848"/>
      <c r="N22" s="848"/>
      <c r="O22" s="848"/>
    </row>
    <row r="23" spans="1:10" ht="15.75">
      <c r="A23" s="461"/>
      <c r="B23" s="462"/>
      <c r="C23" s="462"/>
      <c r="D23" s="462"/>
      <c r="E23" s="461"/>
      <c r="F23" s="462"/>
      <c r="G23" s="462"/>
      <c r="H23" s="462"/>
      <c r="I23" s="462"/>
      <c r="J23" s="462"/>
    </row>
    <row r="24" spans="1:10" ht="16.5" thickBot="1">
      <c r="A24" s="461"/>
      <c r="B24" s="462"/>
      <c r="C24" s="462"/>
      <c r="D24" s="462"/>
      <c r="E24" s="461"/>
      <c r="F24" s="462"/>
      <c r="G24" s="462"/>
      <c r="H24" s="462"/>
      <c r="I24" s="513" t="s">
        <v>854</v>
      </c>
      <c r="J24" s="513"/>
    </row>
    <row r="25" spans="1:10" ht="15.75">
      <c r="A25" s="464" t="s">
        <v>530</v>
      </c>
      <c r="B25" s="465" t="s">
        <v>540</v>
      </c>
      <c r="C25" s="465"/>
      <c r="D25" s="465"/>
      <c r="E25" s="464" t="s">
        <v>532</v>
      </c>
      <c r="F25" s="464" t="s">
        <v>533</v>
      </c>
      <c r="G25" s="1043"/>
      <c r="H25" s="1043"/>
      <c r="I25" s="1043"/>
      <c r="J25" s="1044"/>
    </row>
    <row r="26" spans="1:10" ht="16.5" thickBot="1">
      <c r="A26" s="466"/>
      <c r="B26" s="467"/>
      <c r="C26" s="467"/>
      <c r="D26" s="467"/>
      <c r="E26" s="466" t="s">
        <v>535</v>
      </c>
      <c r="F26" s="466" t="s">
        <v>535</v>
      </c>
      <c r="G26" s="468">
        <v>2019</v>
      </c>
      <c r="H26" s="468">
        <v>2020</v>
      </c>
      <c r="I26" s="468">
        <v>2021</v>
      </c>
      <c r="J26" s="470">
        <v>2022</v>
      </c>
    </row>
    <row r="27" spans="1:10" ht="16.5" thickBot="1">
      <c r="A27" s="471">
        <v>1</v>
      </c>
      <c r="B27" s="472"/>
      <c r="C27" s="473">
        <v>2</v>
      </c>
      <c r="D27" s="474"/>
      <c r="E27" s="471">
        <v>3</v>
      </c>
      <c r="F27" s="471">
        <v>4</v>
      </c>
      <c r="G27" s="475">
        <v>5</v>
      </c>
      <c r="H27" s="514">
        <v>6</v>
      </c>
      <c r="I27" s="515">
        <v>7</v>
      </c>
      <c r="J27" s="477">
        <v>8</v>
      </c>
    </row>
    <row r="28" spans="1:10" ht="16.5" thickBot="1">
      <c r="A28" s="478" t="s">
        <v>10</v>
      </c>
      <c r="B28" s="479" t="s">
        <v>536</v>
      </c>
      <c r="C28" s="480"/>
      <c r="D28" s="481"/>
      <c r="E28" s="482"/>
      <c r="F28" s="483"/>
      <c r="G28" s="502"/>
      <c r="H28" s="516"/>
      <c r="I28" s="517"/>
      <c r="J28" s="518"/>
    </row>
    <row r="29" spans="1:10" ht="16.5" thickBot="1">
      <c r="A29" s="486"/>
      <c r="B29" s="487"/>
      <c r="C29" s="488"/>
      <c r="D29" s="489"/>
      <c r="E29" s="490"/>
      <c r="F29" s="491"/>
      <c r="G29" s="492"/>
      <c r="H29" s="519"/>
      <c r="I29" s="520"/>
      <c r="J29" s="494"/>
    </row>
    <row r="30" spans="1:10" ht="16.5" thickBot="1">
      <c r="A30" s="478" t="s">
        <v>11</v>
      </c>
      <c r="B30" s="479" t="s">
        <v>537</v>
      </c>
      <c r="C30" s="480"/>
      <c r="D30" s="480"/>
      <c r="E30" s="482"/>
      <c r="F30" s="483"/>
      <c r="G30" s="502">
        <f>SUM(G31:G31)</f>
        <v>0</v>
      </c>
      <c r="H30" s="516">
        <f>SUM(H31:H31)</f>
        <v>0</v>
      </c>
      <c r="I30" s="517">
        <f>SUM(I31:I31)</f>
        <v>0</v>
      </c>
      <c r="J30" s="503">
        <f>SUM(J31:J31)</f>
        <v>0</v>
      </c>
    </row>
    <row r="31" spans="1:10" ht="16.5" thickBot="1">
      <c r="A31" s="495"/>
      <c r="B31" s="496"/>
      <c r="C31" s="497"/>
      <c r="D31" s="497"/>
      <c r="E31" s="495"/>
      <c r="F31" s="495"/>
      <c r="G31" s="499"/>
      <c r="H31" s="521"/>
      <c r="I31" s="522"/>
      <c r="J31" s="501"/>
    </row>
    <row r="32" spans="1:10" ht="16.5" thickBot="1">
      <c r="A32" s="478"/>
      <c r="B32" s="479" t="s">
        <v>538</v>
      </c>
      <c r="C32" s="480"/>
      <c r="D32" s="480"/>
      <c r="E32" s="482"/>
      <c r="F32" s="483"/>
      <c r="G32" s="502">
        <f>G28+G30</f>
        <v>0</v>
      </c>
      <c r="H32" s="516">
        <f>H28+H30</f>
        <v>0</v>
      </c>
      <c r="I32" s="517">
        <f>I28+I30</f>
        <v>0</v>
      </c>
      <c r="J32" s="503">
        <f>J28+J30</f>
        <v>0</v>
      </c>
    </row>
  </sheetData>
  <sheetProtection/>
  <mergeCells count="8">
    <mergeCell ref="G7:J7"/>
    <mergeCell ref="A19:J19"/>
    <mergeCell ref="A20:J20"/>
    <mergeCell ref="G25:J25"/>
    <mergeCell ref="A1:J1"/>
    <mergeCell ref="A2:J2"/>
    <mergeCell ref="D4:J4"/>
    <mergeCell ref="E22:J2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</sheetPr>
  <dimension ref="A1:J48"/>
  <sheetViews>
    <sheetView view="pageBreakPreview" zoomScale="60" workbookViewId="0" topLeftCell="A1">
      <selection activeCell="R15" sqref="R15"/>
    </sheetView>
  </sheetViews>
  <sheetFormatPr defaultColWidth="9.00390625" defaultRowHeight="12.75"/>
  <cols>
    <col min="1" max="1" width="7.625" style="11" customWidth="1"/>
    <col min="2" max="2" width="10.50390625" style="11" customWidth="1"/>
    <col min="3" max="3" width="21.625" style="12" customWidth="1"/>
    <col min="4" max="16384" width="9.375" style="13" customWidth="1"/>
  </cols>
  <sheetData>
    <row r="1" spans="1:10" ht="15.75">
      <c r="A1" s="1045" t="s">
        <v>541</v>
      </c>
      <c r="B1" s="1045"/>
      <c r="C1" s="1045"/>
      <c r="D1" s="1045"/>
      <c r="E1" s="1045"/>
      <c r="F1" s="1045"/>
      <c r="G1" s="1045"/>
      <c r="H1" s="1045"/>
      <c r="I1" s="1045"/>
      <c r="J1" s="1045"/>
    </row>
    <row r="2" spans="1:10" ht="15.75">
      <c r="A2" s="1045" t="s">
        <v>528</v>
      </c>
      <c r="B2" s="1045"/>
      <c r="C2" s="1045"/>
      <c r="D2" s="1045"/>
      <c r="E2" s="1045"/>
      <c r="F2" s="1045"/>
      <c r="G2" s="1045"/>
      <c r="H2" s="1045"/>
      <c r="I2" s="1045"/>
      <c r="J2" s="1045"/>
    </row>
    <row r="3" spans="1:10" ht="15.75">
      <c r="A3" s="461"/>
      <c r="B3" s="462"/>
      <c r="C3" s="462"/>
      <c r="D3" s="462"/>
      <c r="E3" s="1050" t="s">
        <v>878</v>
      </c>
      <c r="F3" s="1050"/>
      <c r="G3" s="1050"/>
      <c r="H3" s="1050"/>
      <c r="I3" s="1050"/>
      <c r="J3" s="1050"/>
    </row>
    <row r="4" spans="1:10" ht="15.75">
      <c r="A4" s="461"/>
      <c r="B4" s="462"/>
      <c r="C4" s="462"/>
      <c r="D4" s="462"/>
      <c r="E4" s="462"/>
      <c r="F4" s="462"/>
      <c r="G4" s="462"/>
      <c r="H4" s="462"/>
      <c r="I4" s="462" t="s">
        <v>370</v>
      </c>
      <c r="J4" s="462"/>
    </row>
    <row r="5" spans="1:10" ht="16.5" thickBot="1">
      <c r="A5" s="461"/>
      <c r="B5" s="462"/>
      <c r="C5" s="462"/>
      <c r="D5" s="462"/>
      <c r="E5" s="462"/>
      <c r="F5" s="462"/>
      <c r="G5" s="462"/>
      <c r="H5" s="462"/>
      <c r="I5" s="462"/>
      <c r="J5" s="462"/>
    </row>
    <row r="6" spans="1:10" ht="15.75">
      <c r="A6" s="464" t="s">
        <v>530</v>
      </c>
      <c r="B6" s="465" t="s">
        <v>542</v>
      </c>
      <c r="C6" s="465"/>
      <c r="D6" s="465"/>
      <c r="E6" s="464" t="s">
        <v>543</v>
      </c>
      <c r="F6" s="464" t="s">
        <v>533</v>
      </c>
      <c r="G6" s="1051" t="s">
        <v>544</v>
      </c>
      <c r="H6" s="1043"/>
      <c r="I6" s="1043"/>
      <c r="J6" s="1044"/>
    </row>
    <row r="7" spans="1:10" ht="16.5" thickBot="1">
      <c r="A7" s="466"/>
      <c r="B7" s="467"/>
      <c r="C7" s="467"/>
      <c r="D7" s="467"/>
      <c r="E7" s="526" t="s">
        <v>545</v>
      </c>
      <c r="F7" s="466" t="s">
        <v>535</v>
      </c>
      <c r="G7" s="527">
        <v>2019</v>
      </c>
      <c r="H7" s="468">
        <v>2020</v>
      </c>
      <c r="I7" s="468">
        <v>2021</v>
      </c>
      <c r="J7" s="470" t="s">
        <v>851</v>
      </c>
    </row>
    <row r="8" spans="1:10" ht="16.5" thickBot="1">
      <c r="A8" s="471">
        <v>1</v>
      </c>
      <c r="B8" s="472"/>
      <c r="C8" s="473">
        <v>2</v>
      </c>
      <c r="D8" s="474"/>
      <c r="E8" s="471">
        <v>3</v>
      </c>
      <c r="F8" s="471">
        <v>4</v>
      </c>
      <c r="G8" s="528">
        <v>5</v>
      </c>
      <c r="H8" s="475">
        <v>6</v>
      </c>
      <c r="I8" s="475">
        <v>7</v>
      </c>
      <c r="J8" s="477">
        <v>8</v>
      </c>
    </row>
    <row r="9" spans="1:10" ht="16.5" thickBot="1">
      <c r="A9" s="478" t="s">
        <v>10</v>
      </c>
      <c r="B9" s="479" t="s">
        <v>536</v>
      </c>
      <c r="C9" s="480"/>
      <c r="D9" s="481"/>
      <c r="E9" s="483"/>
      <c r="F9" s="483"/>
      <c r="G9" s="529">
        <f>SUM(G10:G11)</f>
        <v>0</v>
      </c>
      <c r="H9" s="529">
        <f>SUM(H10:H11)</f>
        <v>0</v>
      </c>
      <c r="I9" s="529">
        <f>SUM(I10:I11)</f>
        <v>0</v>
      </c>
      <c r="J9" s="530">
        <f>SUM(J10:J11)</f>
        <v>0</v>
      </c>
    </row>
    <row r="10" spans="1:10" ht="15.75">
      <c r="A10" s="495"/>
      <c r="B10" s="496"/>
      <c r="C10" s="497"/>
      <c r="D10" s="497"/>
      <c r="E10" s="498"/>
      <c r="F10" s="498"/>
      <c r="G10" s="531"/>
      <c r="H10" s="532"/>
      <c r="I10" s="532"/>
      <c r="J10" s="533"/>
    </row>
    <row r="11" spans="1:10" ht="16.5" thickBot="1">
      <c r="A11" s="504"/>
      <c r="B11" s="534"/>
      <c r="C11" s="535"/>
      <c r="D11" s="535"/>
      <c r="E11" s="536"/>
      <c r="F11" s="536"/>
      <c r="G11" s="537"/>
      <c r="H11" s="538"/>
      <c r="I11" s="538"/>
      <c r="J11" s="539"/>
    </row>
    <row r="12" spans="1:10" ht="16.5" thickBot="1">
      <c r="A12" s="478" t="s">
        <v>11</v>
      </c>
      <c r="B12" s="479" t="s">
        <v>537</v>
      </c>
      <c r="C12" s="480"/>
      <c r="D12" s="480"/>
      <c r="E12" s="483"/>
      <c r="F12" s="483"/>
      <c r="G12" s="529">
        <f>SUM(G13:G14)</f>
        <v>0</v>
      </c>
      <c r="H12" s="529">
        <f>SUM(H13:H14)</f>
        <v>0</v>
      </c>
      <c r="I12" s="529">
        <f>SUM(I13:I14)</f>
        <v>0</v>
      </c>
      <c r="J12" s="530">
        <f>SUM(J13:J14)</f>
        <v>0</v>
      </c>
    </row>
    <row r="13" spans="1:10" ht="15.75">
      <c r="A13" s="495"/>
      <c r="B13" s="496"/>
      <c r="C13" s="497"/>
      <c r="D13" s="497"/>
      <c r="E13" s="498"/>
      <c r="F13" s="498"/>
      <c r="G13" s="531"/>
      <c r="H13" s="532"/>
      <c r="I13" s="532"/>
      <c r="J13" s="533"/>
    </row>
    <row r="14" spans="1:10" ht="16.5" thickBot="1">
      <c r="A14" s="504"/>
      <c r="B14" s="534"/>
      <c r="C14" s="535"/>
      <c r="D14" s="535"/>
      <c r="E14" s="536"/>
      <c r="F14" s="536"/>
      <c r="G14" s="537"/>
      <c r="H14" s="538"/>
      <c r="I14" s="538"/>
      <c r="J14" s="539"/>
    </row>
    <row r="15" spans="1:10" ht="16.5" thickBot="1">
      <c r="A15" s="478"/>
      <c r="B15" s="479" t="s">
        <v>538</v>
      </c>
      <c r="C15" s="480"/>
      <c r="D15" s="480"/>
      <c r="E15" s="483"/>
      <c r="F15" s="483"/>
      <c r="G15" s="529">
        <f>G9+G12</f>
        <v>0</v>
      </c>
      <c r="H15" s="529">
        <f>H9+H12</f>
        <v>0</v>
      </c>
      <c r="I15" s="529">
        <f>I9+I12</f>
        <v>0</v>
      </c>
      <c r="J15" s="530">
        <f>J9+J12</f>
        <v>0</v>
      </c>
    </row>
    <row r="16" spans="1:10" ht="15.75">
      <c r="A16" s="461"/>
      <c r="B16" s="462"/>
      <c r="C16" s="462"/>
      <c r="D16" s="462"/>
      <c r="E16" s="462"/>
      <c r="F16" s="462"/>
      <c r="G16" s="462"/>
      <c r="H16" s="462"/>
      <c r="I16" s="462"/>
      <c r="J16" s="462"/>
    </row>
    <row r="17" spans="1:10" ht="15.75">
      <c r="A17" s="461"/>
      <c r="B17" s="462"/>
      <c r="C17" s="462"/>
      <c r="D17" s="462"/>
      <c r="E17" s="462"/>
      <c r="F17" s="462"/>
      <c r="G17" s="462"/>
      <c r="H17" s="462"/>
      <c r="I17" s="462"/>
      <c r="J17" s="462"/>
    </row>
    <row r="18" spans="1:10" ht="15.75">
      <c r="A18" s="461"/>
      <c r="B18" s="462"/>
      <c r="C18" s="462"/>
      <c r="D18" s="462"/>
      <c r="E18" s="462"/>
      <c r="F18" s="462"/>
      <c r="G18" s="462"/>
      <c r="H18" s="462"/>
      <c r="I18" s="462"/>
      <c r="J18" s="462"/>
    </row>
    <row r="19" spans="1:10" ht="15.75">
      <c r="A19" s="1045" t="s">
        <v>546</v>
      </c>
      <c r="B19" s="1045"/>
      <c r="C19" s="1045"/>
      <c r="D19" s="1045"/>
      <c r="E19" s="1045"/>
      <c r="F19" s="1045"/>
      <c r="G19" s="1045"/>
      <c r="H19" s="1045"/>
      <c r="I19" s="1045"/>
      <c r="J19" s="1045"/>
    </row>
    <row r="20" spans="1:10" ht="15.75">
      <c r="A20" s="1045" t="s">
        <v>528</v>
      </c>
      <c r="B20" s="1045"/>
      <c r="C20" s="1045"/>
      <c r="D20" s="1045"/>
      <c r="E20" s="1045"/>
      <c r="F20" s="1045"/>
      <c r="G20" s="1045"/>
      <c r="H20" s="1045"/>
      <c r="I20" s="1045"/>
      <c r="J20" s="1045"/>
    </row>
    <row r="21" spans="1:10" ht="15.75">
      <c r="A21" s="461"/>
      <c r="B21" s="462"/>
      <c r="C21" s="462"/>
      <c r="D21" s="1050" t="s">
        <v>852</v>
      </c>
      <c r="E21" s="1050"/>
      <c r="F21" s="1050"/>
      <c r="G21" s="1050"/>
      <c r="H21" s="1050"/>
      <c r="I21" s="1050"/>
      <c r="J21" s="1050"/>
    </row>
    <row r="22" spans="1:10" ht="15.75">
      <c r="A22" s="461"/>
      <c r="B22" s="462"/>
      <c r="C22" s="462"/>
      <c r="D22" s="462"/>
      <c r="E22" s="462"/>
      <c r="F22" s="462"/>
      <c r="G22" s="462"/>
      <c r="H22" s="462"/>
      <c r="I22" s="462" t="s">
        <v>369</v>
      </c>
      <c r="J22" s="462"/>
    </row>
    <row r="23" spans="1:10" ht="16.5" thickBot="1">
      <c r="A23" s="461"/>
      <c r="B23" s="462"/>
      <c r="C23" s="462"/>
      <c r="D23" s="462"/>
      <c r="E23" s="462"/>
      <c r="F23" s="462"/>
      <c r="G23" s="462"/>
      <c r="H23" s="462"/>
      <c r="I23" s="462"/>
      <c r="J23" s="462"/>
    </row>
    <row r="24" spans="1:10" ht="15.75">
      <c r="A24" s="464" t="s">
        <v>530</v>
      </c>
      <c r="B24" s="465" t="s">
        <v>547</v>
      </c>
      <c r="C24" s="465"/>
      <c r="D24" s="465"/>
      <c r="E24" s="540" t="s">
        <v>548</v>
      </c>
      <c r="F24" s="464" t="s">
        <v>533</v>
      </c>
      <c r="G24" s="1051" t="s">
        <v>549</v>
      </c>
      <c r="H24" s="1043"/>
      <c r="I24" s="1043"/>
      <c r="J24" s="1044"/>
    </row>
    <row r="25" spans="1:10" ht="16.5" thickBot="1">
      <c r="A25" s="466"/>
      <c r="B25" s="467"/>
      <c r="C25" s="467"/>
      <c r="D25" s="467"/>
      <c r="E25" s="541" t="s">
        <v>545</v>
      </c>
      <c r="F25" s="466" t="s">
        <v>535</v>
      </c>
      <c r="G25" s="527">
        <v>2019</v>
      </c>
      <c r="H25" s="468">
        <v>2020</v>
      </c>
      <c r="I25" s="468">
        <v>2021</v>
      </c>
      <c r="J25" s="470" t="s">
        <v>851</v>
      </c>
    </row>
    <row r="26" spans="1:10" ht="16.5" thickBot="1">
      <c r="A26" s="471">
        <v>1</v>
      </c>
      <c r="B26" s="472"/>
      <c r="C26" s="473">
        <v>2</v>
      </c>
      <c r="D26" s="474"/>
      <c r="E26" s="471">
        <v>3</v>
      </c>
      <c r="F26" s="471">
        <v>4</v>
      </c>
      <c r="G26" s="528">
        <v>5</v>
      </c>
      <c r="H26" s="475">
        <v>6</v>
      </c>
      <c r="I26" s="475">
        <v>7</v>
      </c>
      <c r="J26" s="477">
        <v>8</v>
      </c>
    </row>
    <row r="27" spans="1:10" ht="16.5" thickBot="1">
      <c r="A27" s="478" t="s">
        <v>10</v>
      </c>
      <c r="B27" s="479" t="s">
        <v>550</v>
      </c>
      <c r="C27" s="480"/>
      <c r="D27" s="481"/>
      <c r="E27" s="483"/>
      <c r="F27" s="483"/>
      <c r="G27" s="529">
        <f>G28</f>
        <v>0</v>
      </c>
      <c r="H27" s="529">
        <f>H28</f>
        <v>0</v>
      </c>
      <c r="I27" s="529">
        <f>I28</f>
        <v>0</v>
      </c>
      <c r="J27" s="529">
        <f>J28</f>
        <v>0</v>
      </c>
    </row>
    <row r="28" spans="1:10" ht="16.5" thickBot="1">
      <c r="A28" s="542" t="s">
        <v>11</v>
      </c>
      <c r="B28" s="543" t="s">
        <v>551</v>
      </c>
      <c r="C28" s="509"/>
      <c r="D28" s="544"/>
      <c r="E28" s="545"/>
      <c r="F28" s="545"/>
      <c r="G28" s="546"/>
      <c r="H28" s="547"/>
      <c r="I28" s="547"/>
      <c r="J28" s="548"/>
    </row>
    <row r="29" spans="1:10" ht="16.5" thickBot="1">
      <c r="A29" s="478" t="s">
        <v>12</v>
      </c>
      <c r="B29" s="479" t="s">
        <v>552</v>
      </c>
      <c r="C29" s="480"/>
      <c r="D29" s="549"/>
      <c r="E29" s="483"/>
      <c r="F29" s="483"/>
      <c r="G29" s="529">
        <v>0</v>
      </c>
      <c r="H29" s="529">
        <v>0</v>
      </c>
      <c r="I29" s="529">
        <f>SUM(I30:I31)</f>
        <v>0</v>
      </c>
      <c r="J29" s="529">
        <f>SUM(J30:J31)</f>
        <v>0</v>
      </c>
    </row>
    <row r="30" spans="1:10" ht="15.75">
      <c r="A30" s="495" t="s">
        <v>13</v>
      </c>
      <c r="B30" s="496" t="s">
        <v>553</v>
      </c>
      <c r="C30" s="497"/>
      <c r="D30" s="497"/>
      <c r="E30" s="498"/>
      <c r="F30" s="495"/>
      <c r="G30" s="531"/>
      <c r="H30" s="532"/>
      <c r="I30" s="532"/>
      <c r="J30" s="533"/>
    </row>
    <row r="31" spans="1:10" ht="16.5" thickBot="1">
      <c r="A31" s="504" t="s">
        <v>14</v>
      </c>
      <c r="B31" s="534" t="s">
        <v>554</v>
      </c>
      <c r="C31" s="535"/>
      <c r="D31" s="535"/>
      <c r="E31" s="504"/>
      <c r="F31" s="504"/>
      <c r="G31" s="537">
        <v>0</v>
      </c>
      <c r="H31" s="538">
        <v>0</v>
      </c>
      <c r="I31" s="538">
        <v>0</v>
      </c>
      <c r="J31" s="539">
        <v>0</v>
      </c>
    </row>
    <row r="32" spans="1:10" ht="16.5" thickBot="1">
      <c r="A32" s="478" t="s">
        <v>18</v>
      </c>
      <c r="B32" s="479" t="s">
        <v>537</v>
      </c>
      <c r="C32" s="480"/>
      <c r="D32" s="480"/>
      <c r="E32" s="483"/>
      <c r="F32" s="483"/>
      <c r="G32" s="529">
        <v>0</v>
      </c>
      <c r="H32" s="529">
        <v>0</v>
      </c>
      <c r="I32" s="529">
        <v>0</v>
      </c>
      <c r="J32" s="529">
        <v>0</v>
      </c>
    </row>
    <row r="33" spans="1:10" ht="16.5" thickBot="1">
      <c r="A33" s="478" t="s">
        <v>21</v>
      </c>
      <c r="B33" s="479" t="s">
        <v>555</v>
      </c>
      <c r="C33" s="480"/>
      <c r="D33" s="480"/>
      <c r="E33" s="483"/>
      <c r="F33" s="483"/>
      <c r="G33" s="529">
        <f>G27+G29+G32</f>
        <v>0</v>
      </c>
      <c r="H33" s="529">
        <f>H27+H29+H32</f>
        <v>0</v>
      </c>
      <c r="I33" s="529">
        <v>0</v>
      </c>
      <c r="J33" s="529">
        <v>0</v>
      </c>
    </row>
    <row r="34" spans="1:10" ht="15.75">
      <c r="A34"/>
      <c r="B34"/>
      <c r="C34"/>
      <c r="D34"/>
      <c r="E34"/>
      <c r="F34"/>
      <c r="G34"/>
      <c r="H34"/>
      <c r="I34"/>
      <c r="J34"/>
    </row>
    <row r="35" spans="1:10" ht="15.75">
      <c r="A35"/>
      <c r="B35"/>
      <c r="C35"/>
      <c r="D35"/>
      <c r="E35"/>
      <c r="F35"/>
      <c r="G35"/>
      <c r="H35"/>
      <c r="I35"/>
      <c r="J35"/>
    </row>
    <row r="36" spans="1:10" ht="15.75">
      <c r="A36"/>
      <c r="B36"/>
      <c r="C36"/>
      <c r="D36"/>
      <c r="E36"/>
      <c r="F36"/>
      <c r="G36"/>
      <c r="H36"/>
      <c r="I36"/>
      <c r="J36"/>
    </row>
    <row r="37" spans="1:10" ht="15.75">
      <c r="A37"/>
      <c r="B37"/>
      <c r="C37"/>
      <c r="D37"/>
      <c r="E37"/>
      <c r="F37"/>
      <c r="G37"/>
      <c r="H37"/>
      <c r="I37"/>
      <c r="J37"/>
    </row>
    <row r="38" spans="1:10" ht="15.75">
      <c r="A38"/>
      <c r="B38"/>
      <c r="C38"/>
      <c r="D38"/>
      <c r="E38"/>
      <c r="F38"/>
      <c r="G38"/>
      <c r="H38"/>
      <c r="I38"/>
      <c r="J38"/>
    </row>
    <row r="39" spans="1:10" ht="15.75">
      <c r="A39"/>
      <c r="B39"/>
      <c r="C39"/>
      <c r="D39"/>
      <c r="E39"/>
      <c r="F39"/>
      <c r="G39"/>
      <c r="H39"/>
      <c r="I39"/>
      <c r="J39"/>
    </row>
    <row r="40" spans="1:10" ht="15.75">
      <c r="A40"/>
      <c r="B40"/>
      <c r="C40"/>
      <c r="D40"/>
      <c r="E40"/>
      <c r="F40"/>
      <c r="G40"/>
      <c r="H40"/>
      <c r="I40"/>
      <c r="J40"/>
    </row>
    <row r="41" spans="1:10" ht="15.75">
      <c r="A41"/>
      <c r="B41"/>
      <c r="C41"/>
      <c r="D41"/>
      <c r="E41"/>
      <c r="F41"/>
      <c r="G41"/>
      <c r="H41"/>
      <c r="I41"/>
      <c r="J41"/>
    </row>
    <row r="42" spans="1:10" ht="15.75">
      <c r="A42"/>
      <c r="B42"/>
      <c r="C42"/>
      <c r="D42"/>
      <c r="E42"/>
      <c r="F42"/>
      <c r="G42"/>
      <c r="H42"/>
      <c r="I42"/>
      <c r="J42"/>
    </row>
    <row r="43" spans="1:10" ht="15.75">
      <c r="A43"/>
      <c r="B43"/>
      <c r="C43"/>
      <c r="D43"/>
      <c r="E43"/>
      <c r="F43"/>
      <c r="G43"/>
      <c r="H43"/>
      <c r="I43"/>
      <c r="J43"/>
    </row>
    <row r="44" spans="1:10" ht="15.75">
      <c r="A44"/>
      <c r="B44"/>
      <c r="C44"/>
      <c r="D44"/>
      <c r="E44"/>
      <c r="F44"/>
      <c r="G44"/>
      <c r="H44"/>
      <c r="I44"/>
      <c r="J44"/>
    </row>
    <row r="45" spans="1:10" ht="15.75">
      <c r="A45"/>
      <c r="B45"/>
      <c r="C45"/>
      <c r="D45"/>
      <c r="E45"/>
      <c r="F45"/>
      <c r="G45"/>
      <c r="H45"/>
      <c r="I45"/>
      <c r="J45"/>
    </row>
    <row r="46" spans="1:10" ht="15.75">
      <c r="A46"/>
      <c r="B46"/>
      <c r="C46"/>
      <c r="D46"/>
      <c r="E46"/>
      <c r="F46"/>
      <c r="G46"/>
      <c r="H46"/>
      <c r="I46"/>
      <c r="J46"/>
    </row>
    <row r="47" spans="1:10" ht="15.75">
      <c r="A47"/>
      <c r="B47"/>
      <c r="C47"/>
      <c r="D47"/>
      <c r="E47"/>
      <c r="F47"/>
      <c r="G47"/>
      <c r="H47"/>
      <c r="I47"/>
      <c r="J47"/>
    </row>
    <row r="48" spans="1:10" ht="15.75">
      <c r="A48"/>
      <c r="B48"/>
      <c r="C48"/>
      <c r="D48"/>
      <c r="E48"/>
      <c r="F48"/>
      <c r="G48"/>
      <c r="H48"/>
      <c r="I48"/>
      <c r="J48"/>
    </row>
  </sheetData>
  <sheetProtection/>
  <mergeCells count="8">
    <mergeCell ref="D21:J21"/>
    <mergeCell ref="G6:J6"/>
    <mergeCell ref="A19:J19"/>
    <mergeCell ref="A20:J20"/>
    <mergeCell ref="G24:J24"/>
    <mergeCell ref="A1:J1"/>
    <mergeCell ref="A2:J2"/>
    <mergeCell ref="E3:J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21"/>
  <sheetViews>
    <sheetView view="pageBreakPreview" zoomScale="60" zoomScalePageLayoutView="0" workbookViewId="0" topLeftCell="A1">
      <selection activeCell="F3" sqref="F3:J3"/>
    </sheetView>
  </sheetViews>
  <sheetFormatPr defaultColWidth="11.50390625" defaultRowHeight="12.75"/>
  <sheetData>
    <row r="1" spans="1:9" ht="15.75">
      <c r="A1" s="1068" t="s">
        <v>556</v>
      </c>
      <c r="B1" s="1069"/>
      <c r="C1" s="1069"/>
      <c r="D1" s="1069"/>
      <c r="E1" s="1069"/>
      <c r="F1" s="1069"/>
      <c r="G1" s="1069"/>
      <c r="H1" s="1069"/>
      <c r="I1" s="1069"/>
    </row>
    <row r="2" spans="1:9" ht="15.75">
      <c r="A2" s="550"/>
      <c r="B2" s="551"/>
      <c r="C2" s="551"/>
      <c r="D2" s="551"/>
      <c r="E2" s="551"/>
      <c r="F2" s="551"/>
      <c r="G2" s="551"/>
      <c r="H2" s="551"/>
      <c r="I2" s="551"/>
    </row>
    <row r="3" spans="1:10" ht="15.75">
      <c r="A3" s="550"/>
      <c r="B3" s="551"/>
      <c r="C3" s="551"/>
      <c r="D3" s="551"/>
      <c r="E3" s="551"/>
      <c r="F3" s="1070" t="s">
        <v>879</v>
      </c>
      <c r="G3" s="1070"/>
      <c r="H3" s="1070"/>
      <c r="I3" s="1070"/>
      <c r="J3" s="1070"/>
    </row>
    <row r="4" spans="1:9" ht="15" thickBot="1">
      <c r="A4" s="414"/>
      <c r="B4" s="414"/>
      <c r="C4" s="414"/>
      <c r="D4" s="414"/>
      <c r="E4" s="414"/>
      <c r="F4" s="414"/>
      <c r="G4" s="414"/>
      <c r="H4" s="1071" t="s">
        <v>467</v>
      </c>
      <c r="I4" s="1071"/>
    </row>
    <row r="5" spans="1:9" ht="13.5" thickBot="1">
      <c r="A5" s="1072" t="s">
        <v>8</v>
      </c>
      <c r="B5" s="1074" t="s">
        <v>557</v>
      </c>
      <c r="C5" s="1052" t="s">
        <v>558</v>
      </c>
      <c r="D5" s="1054" t="s">
        <v>559</v>
      </c>
      <c r="E5" s="1055"/>
      <c r="F5" s="1055"/>
      <c r="G5" s="1055"/>
      <c r="H5" s="1055"/>
      <c r="I5" s="1056" t="s">
        <v>560</v>
      </c>
    </row>
    <row r="6" spans="1:9" ht="36.75" thickBot="1">
      <c r="A6" s="1073"/>
      <c r="B6" s="1075"/>
      <c r="C6" s="1053"/>
      <c r="D6" s="552" t="s">
        <v>561</v>
      </c>
      <c r="E6" s="552" t="s">
        <v>562</v>
      </c>
      <c r="F6" s="552" t="s">
        <v>563</v>
      </c>
      <c r="G6" s="553" t="s">
        <v>564</v>
      </c>
      <c r="H6" s="553" t="s">
        <v>565</v>
      </c>
      <c r="I6" s="1057"/>
    </row>
    <row r="7" spans="1:9" ht="13.5" thickBot="1">
      <c r="A7" s="554" t="s">
        <v>566</v>
      </c>
      <c r="B7" s="555" t="s">
        <v>567</v>
      </c>
      <c r="C7" s="555" t="s">
        <v>568</v>
      </c>
      <c r="D7" s="555" t="s">
        <v>569</v>
      </c>
      <c r="E7" s="555" t="s">
        <v>570</v>
      </c>
      <c r="F7" s="555" t="s">
        <v>571</v>
      </c>
      <c r="G7" s="555" t="s">
        <v>572</v>
      </c>
      <c r="H7" s="555" t="s">
        <v>573</v>
      </c>
      <c r="I7" s="556" t="s">
        <v>574</v>
      </c>
    </row>
    <row r="8" spans="1:9" ht="12.75">
      <c r="A8" s="1058" t="s">
        <v>575</v>
      </c>
      <c r="B8" s="1059"/>
      <c r="C8" s="1059"/>
      <c r="D8" s="1059"/>
      <c r="E8" s="1059"/>
      <c r="F8" s="1059"/>
      <c r="G8" s="1059"/>
      <c r="H8" s="1059"/>
      <c r="I8" s="1060"/>
    </row>
    <row r="9" spans="1:9" ht="45">
      <c r="A9" s="557" t="s">
        <v>10</v>
      </c>
      <c r="B9" s="558" t="s">
        <v>576</v>
      </c>
      <c r="C9" s="559"/>
      <c r="D9" s="559"/>
      <c r="E9" s="559"/>
      <c r="F9" s="559"/>
      <c r="G9" s="560"/>
      <c r="H9" s="561">
        <f aca="true" t="shared" si="0" ref="H9:H15">SUM(D9:G9)</f>
        <v>0</v>
      </c>
      <c r="I9" s="562">
        <f aca="true" t="shared" si="1" ref="I9:I15">C9+H9</f>
        <v>0</v>
      </c>
    </row>
    <row r="10" spans="1:9" ht="67.5" customHeight="1">
      <c r="A10" s="557" t="s">
        <v>11</v>
      </c>
      <c r="B10" s="558" t="s">
        <v>577</v>
      </c>
      <c r="C10" s="559">
        <v>7661642</v>
      </c>
      <c r="D10" s="559"/>
      <c r="E10" s="559"/>
      <c r="F10" s="559"/>
      <c r="G10" s="560"/>
      <c r="H10" s="561">
        <f t="shared" si="0"/>
        <v>0</v>
      </c>
      <c r="I10" s="562">
        <f t="shared" si="1"/>
        <v>7661642</v>
      </c>
    </row>
    <row r="11" spans="1:9" ht="56.25">
      <c r="A11" s="557" t="s">
        <v>12</v>
      </c>
      <c r="B11" s="558" t="s">
        <v>578</v>
      </c>
      <c r="C11" s="559"/>
      <c r="D11" s="559"/>
      <c r="E11" s="559"/>
      <c r="F11" s="559"/>
      <c r="G11" s="560"/>
      <c r="H11" s="561">
        <f t="shared" si="0"/>
        <v>0</v>
      </c>
      <c r="I11" s="562">
        <f t="shared" si="1"/>
        <v>0</v>
      </c>
    </row>
    <row r="12" spans="1:9" ht="33.75">
      <c r="A12" s="557" t="s">
        <v>13</v>
      </c>
      <c r="B12" s="558" t="s">
        <v>579</v>
      </c>
      <c r="C12" s="559"/>
      <c r="D12" s="559"/>
      <c r="E12" s="559"/>
      <c r="F12" s="559"/>
      <c r="G12" s="560"/>
      <c r="H12" s="561">
        <f t="shared" si="0"/>
        <v>0</v>
      </c>
      <c r="I12" s="562">
        <f t="shared" si="1"/>
        <v>0</v>
      </c>
    </row>
    <row r="13" spans="1:9" ht="67.5">
      <c r="A13" s="557" t="s">
        <v>14</v>
      </c>
      <c r="B13" s="558" t="s">
        <v>580</v>
      </c>
      <c r="C13" s="559"/>
      <c r="D13" s="559"/>
      <c r="E13" s="559"/>
      <c r="F13" s="559"/>
      <c r="G13" s="560"/>
      <c r="H13" s="561">
        <f t="shared" si="0"/>
        <v>0</v>
      </c>
      <c r="I13" s="562">
        <f t="shared" si="1"/>
        <v>0</v>
      </c>
    </row>
    <row r="14" spans="1:9" ht="22.5">
      <c r="A14" s="563" t="s">
        <v>15</v>
      </c>
      <c r="B14" s="564" t="s">
        <v>581</v>
      </c>
      <c r="C14" s="565">
        <v>3235835</v>
      </c>
      <c r="D14" s="565">
        <v>0</v>
      </c>
      <c r="E14" s="565">
        <v>0</v>
      </c>
      <c r="F14" s="565"/>
      <c r="G14" s="566"/>
      <c r="H14" s="561">
        <f t="shared" si="0"/>
        <v>0</v>
      </c>
      <c r="I14" s="562">
        <v>3235835</v>
      </c>
    </row>
    <row r="15" spans="1:9" ht="23.25" thickBot="1">
      <c r="A15" s="567" t="s">
        <v>16</v>
      </c>
      <c r="B15" s="568" t="s">
        <v>582</v>
      </c>
      <c r="C15" s="569">
        <v>0</v>
      </c>
      <c r="D15" s="569"/>
      <c r="E15" s="569"/>
      <c r="F15" s="569"/>
      <c r="G15" s="570"/>
      <c r="H15" s="561">
        <f t="shared" si="0"/>
        <v>0</v>
      </c>
      <c r="I15" s="562">
        <f t="shared" si="1"/>
        <v>0</v>
      </c>
    </row>
    <row r="16" spans="1:9" ht="13.5" thickBot="1">
      <c r="A16" s="1061" t="s">
        <v>583</v>
      </c>
      <c r="B16" s="1062"/>
      <c r="C16" s="571">
        <f aca="true" t="shared" si="2" ref="C16:I16">SUM(C9:C15)</f>
        <v>10897477</v>
      </c>
      <c r="D16" s="571">
        <f>SUM(D9:D15)</f>
        <v>0</v>
      </c>
      <c r="E16" s="571">
        <f t="shared" si="2"/>
        <v>0</v>
      </c>
      <c r="F16" s="571">
        <f t="shared" si="2"/>
        <v>0</v>
      </c>
      <c r="G16" s="572">
        <f t="shared" si="2"/>
        <v>0</v>
      </c>
      <c r="H16" s="572">
        <f t="shared" si="2"/>
        <v>0</v>
      </c>
      <c r="I16" s="573">
        <f t="shared" si="2"/>
        <v>10897477</v>
      </c>
    </row>
    <row r="17" spans="1:9" ht="12.75">
      <c r="A17" s="1063" t="s">
        <v>584</v>
      </c>
      <c r="B17" s="1064"/>
      <c r="C17" s="1064"/>
      <c r="D17" s="1064"/>
      <c r="E17" s="1064"/>
      <c r="F17" s="1064"/>
      <c r="G17" s="1064"/>
      <c r="H17" s="1064"/>
      <c r="I17" s="1065"/>
    </row>
    <row r="18" spans="1:9" ht="22.5">
      <c r="A18" s="557" t="s">
        <v>10</v>
      </c>
      <c r="B18" s="558" t="s">
        <v>585</v>
      </c>
      <c r="C18" s="559"/>
      <c r="D18" s="559"/>
      <c r="E18" s="559"/>
      <c r="F18" s="559"/>
      <c r="G18" s="560"/>
      <c r="H18" s="561">
        <f>SUM(D18:G18)</f>
        <v>0</v>
      </c>
      <c r="I18" s="562">
        <f>C18+H18</f>
        <v>0</v>
      </c>
    </row>
    <row r="19" spans="1:9" ht="23.25" thickBot="1">
      <c r="A19" s="567" t="s">
        <v>11</v>
      </c>
      <c r="B19" s="568" t="s">
        <v>582</v>
      </c>
      <c r="C19" s="569"/>
      <c r="D19" s="569"/>
      <c r="E19" s="569"/>
      <c r="F19" s="569"/>
      <c r="G19" s="570"/>
      <c r="H19" s="561">
        <f>SUM(D19:G19)</f>
        <v>0</v>
      </c>
      <c r="I19" s="574">
        <f>C19+H19</f>
        <v>0</v>
      </c>
    </row>
    <row r="20" spans="1:9" ht="13.5" thickBot="1">
      <c r="A20" s="1061" t="s">
        <v>586</v>
      </c>
      <c r="B20" s="1062"/>
      <c r="C20" s="571">
        <f aca="true" t="shared" si="3" ref="C20:I20">SUM(C18:C19)</f>
        <v>0</v>
      </c>
      <c r="D20" s="571">
        <f t="shared" si="3"/>
        <v>0</v>
      </c>
      <c r="E20" s="571">
        <f t="shared" si="3"/>
        <v>0</v>
      </c>
      <c r="F20" s="571">
        <f t="shared" si="3"/>
        <v>0</v>
      </c>
      <c r="G20" s="572">
        <f t="shared" si="3"/>
        <v>0</v>
      </c>
      <c r="H20" s="572">
        <f t="shared" si="3"/>
        <v>0</v>
      </c>
      <c r="I20" s="573">
        <f t="shared" si="3"/>
        <v>0</v>
      </c>
    </row>
    <row r="21" spans="1:9" ht="13.5" thickBot="1">
      <c r="A21" s="1066" t="s">
        <v>587</v>
      </c>
      <c r="B21" s="1067"/>
      <c r="C21" s="575">
        <f aca="true" t="shared" si="4" ref="C21:I21">C16+C20</f>
        <v>10897477</v>
      </c>
      <c r="D21" s="575">
        <f t="shared" si="4"/>
        <v>0</v>
      </c>
      <c r="E21" s="575">
        <f t="shared" si="4"/>
        <v>0</v>
      </c>
      <c r="F21" s="575">
        <f t="shared" si="4"/>
        <v>0</v>
      </c>
      <c r="G21" s="575">
        <f t="shared" si="4"/>
        <v>0</v>
      </c>
      <c r="H21" s="575">
        <f t="shared" si="4"/>
        <v>0</v>
      </c>
      <c r="I21" s="573">
        <f t="shared" si="4"/>
        <v>10897477</v>
      </c>
    </row>
  </sheetData>
  <sheetProtection/>
  <mergeCells count="13">
    <mergeCell ref="A20:B20"/>
    <mergeCell ref="A21:B21"/>
    <mergeCell ref="A1:I1"/>
    <mergeCell ref="F3:J3"/>
    <mergeCell ref="H4:I4"/>
    <mergeCell ref="A5:A6"/>
    <mergeCell ref="B5:B6"/>
    <mergeCell ref="C5:C6"/>
    <mergeCell ref="D5:H5"/>
    <mergeCell ref="I5:I6"/>
    <mergeCell ref="A8:I8"/>
    <mergeCell ref="A16:B16"/>
    <mergeCell ref="A17:I17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13"/>
  <sheetViews>
    <sheetView view="pageBreakPreview" zoomScale="60" zoomScalePageLayoutView="0" workbookViewId="0" topLeftCell="A1">
      <selection activeCell="L16" sqref="L16"/>
    </sheetView>
  </sheetViews>
  <sheetFormatPr defaultColWidth="9.00390625" defaultRowHeight="12.75"/>
  <cols>
    <col min="1" max="1" width="10.375" style="0" bestFit="1" customWidth="1"/>
    <col min="2" max="2" width="43.125" style="0" bestFit="1" customWidth="1"/>
    <col min="3" max="3" width="21.875" style="0" bestFit="1" customWidth="1"/>
    <col min="4" max="4" width="16.00390625" style="0" bestFit="1" customWidth="1"/>
  </cols>
  <sheetData>
    <row r="1" spans="1:4" ht="15">
      <c r="A1" s="576"/>
      <c r="B1" s="1078" t="s">
        <v>880</v>
      </c>
      <c r="C1" s="1078"/>
      <c r="D1" s="1078"/>
    </row>
    <row r="2" spans="1:4" ht="15.75">
      <c r="A2" s="1076" t="s">
        <v>588</v>
      </c>
      <c r="B2" s="1076"/>
      <c r="C2" s="1076"/>
      <c r="D2" s="1076"/>
    </row>
    <row r="3" spans="1:4" ht="12.75">
      <c r="A3" s="1077" t="s">
        <v>847</v>
      </c>
      <c r="B3" s="1077"/>
      <c r="C3" s="1077"/>
      <c r="D3" s="1077"/>
    </row>
    <row r="4" spans="1:4" ht="12.75">
      <c r="A4" s="577"/>
      <c r="B4" s="578"/>
      <c r="C4" s="578"/>
      <c r="D4" s="577"/>
    </row>
    <row r="5" spans="1:4" ht="12.75">
      <c r="A5" s="579" t="s">
        <v>589</v>
      </c>
      <c r="B5" s="579" t="s">
        <v>590</v>
      </c>
      <c r="C5" s="579" t="s">
        <v>591</v>
      </c>
      <c r="D5" s="580" t="s">
        <v>592</v>
      </c>
    </row>
    <row r="6" spans="1:4" ht="12.75">
      <c r="A6" s="581">
        <v>1</v>
      </c>
      <c r="B6" s="582" t="s">
        <v>593</v>
      </c>
      <c r="C6" s="582" t="s">
        <v>594</v>
      </c>
      <c r="D6" s="583">
        <v>450000</v>
      </c>
    </row>
    <row r="7" spans="1:4" ht="12.75">
      <c r="A7" s="581">
        <v>2</v>
      </c>
      <c r="B7" s="582" t="s">
        <v>595</v>
      </c>
      <c r="C7" s="582" t="s">
        <v>594</v>
      </c>
      <c r="D7" s="583">
        <v>600000</v>
      </c>
    </row>
    <row r="8" spans="1:4" ht="12.75">
      <c r="A8" s="581">
        <v>3</v>
      </c>
      <c r="B8" s="582" t="s">
        <v>596</v>
      </c>
      <c r="C8" s="582" t="s">
        <v>594</v>
      </c>
      <c r="D8" s="583">
        <v>400000</v>
      </c>
    </row>
    <row r="9" spans="1:4" ht="12.75">
      <c r="A9" s="581">
        <v>4</v>
      </c>
      <c r="B9" s="582" t="s">
        <v>848</v>
      </c>
      <c r="C9" s="582" t="s">
        <v>594</v>
      </c>
      <c r="D9" s="583">
        <v>30000</v>
      </c>
    </row>
    <row r="10" spans="1:4" ht="12.75">
      <c r="A10" s="581">
        <v>5</v>
      </c>
      <c r="B10" s="582" t="s">
        <v>849</v>
      </c>
      <c r="C10" s="582" t="s">
        <v>594</v>
      </c>
      <c r="D10" s="583">
        <v>50000</v>
      </c>
    </row>
    <row r="11" spans="1:4" ht="12.75">
      <c r="A11" s="581">
        <v>6</v>
      </c>
      <c r="B11" s="582" t="s">
        <v>850</v>
      </c>
      <c r="C11" s="582" t="s">
        <v>594</v>
      </c>
      <c r="D11" s="583">
        <v>30000</v>
      </c>
    </row>
    <row r="12" spans="1:4" ht="12.75">
      <c r="A12" s="581"/>
      <c r="B12" s="584" t="s">
        <v>48</v>
      </c>
      <c r="C12" s="585"/>
      <c r="D12" s="586">
        <f>SUM(D6:D11)</f>
        <v>1560000</v>
      </c>
    </row>
    <row r="13" spans="1:4" ht="12.75">
      <c r="A13" s="462"/>
      <c r="B13" s="462"/>
      <c r="C13" s="462"/>
      <c r="D13" s="587"/>
    </row>
  </sheetData>
  <sheetProtection/>
  <mergeCells count="3">
    <mergeCell ref="A2:D2"/>
    <mergeCell ref="A3:D3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5"/>
  <sheetViews>
    <sheetView view="pageLayout" workbookViewId="0" topLeftCell="A1">
      <selection activeCell="B7" sqref="B7"/>
    </sheetView>
  </sheetViews>
  <sheetFormatPr defaultColWidth="9.00390625" defaultRowHeight="12.75"/>
  <cols>
    <col min="1" max="1" width="7.625" style="11" customWidth="1"/>
    <col min="2" max="2" width="56.625" style="11" customWidth="1"/>
    <col min="3" max="3" width="16.00390625" style="12" customWidth="1"/>
    <col min="4" max="4" width="21.625" style="262" customWidth="1"/>
    <col min="5" max="5" width="15.125" style="12" customWidth="1"/>
    <col min="6" max="6" width="15.125" style="13" customWidth="1"/>
    <col min="7" max="16384" width="9.375" style="13" customWidth="1"/>
  </cols>
  <sheetData>
    <row r="1" spans="1:4" s="17" customFormat="1" ht="18" customHeight="1">
      <c r="A1" s="874" t="s">
        <v>7</v>
      </c>
      <c r="B1" s="874"/>
      <c r="C1" s="874"/>
      <c r="D1" s="189"/>
    </row>
    <row r="2" spans="1:5" s="17" customFormat="1" ht="18" customHeight="1" thickBot="1">
      <c r="A2" s="875"/>
      <c r="B2" s="875"/>
      <c r="C2" s="18"/>
      <c r="D2" s="191"/>
      <c r="E2" s="18" t="s">
        <v>369</v>
      </c>
    </row>
    <row r="3" spans="1:6" s="17" customFormat="1" ht="29.25" thickBot="1">
      <c r="A3" s="176" t="s">
        <v>54</v>
      </c>
      <c r="B3" s="174" t="s">
        <v>9</v>
      </c>
      <c r="C3" s="175" t="s">
        <v>344</v>
      </c>
      <c r="D3" s="265" t="s">
        <v>420</v>
      </c>
      <c r="E3" s="760" t="s">
        <v>837</v>
      </c>
      <c r="F3" s="767" t="s">
        <v>838</v>
      </c>
    </row>
    <row r="4" spans="1:6" s="22" customFormat="1" ht="18" customHeight="1" thickBot="1">
      <c r="A4" s="177">
        <v>1</v>
      </c>
      <c r="B4" s="178">
        <v>2</v>
      </c>
      <c r="C4" s="179">
        <v>3</v>
      </c>
      <c r="D4" s="197">
        <v>4</v>
      </c>
      <c r="E4" s="761">
        <v>5</v>
      </c>
      <c r="F4" s="768">
        <v>6</v>
      </c>
    </row>
    <row r="5" spans="1:6" s="22" customFormat="1" ht="18" customHeight="1" thickBot="1">
      <c r="A5" s="101" t="s">
        <v>10</v>
      </c>
      <c r="B5" s="150" t="s">
        <v>185</v>
      </c>
      <c r="C5" s="102">
        <f>SUM(C6:C9)</f>
        <v>0</v>
      </c>
      <c r="D5" s="201">
        <f>SUM(D6:D9)</f>
        <v>0</v>
      </c>
      <c r="E5" s="762">
        <f>SUM(E6:E9)</f>
        <v>0</v>
      </c>
      <c r="F5" s="768"/>
    </row>
    <row r="6" spans="1:6" s="22" customFormat="1" ht="27">
      <c r="A6" s="108" t="s">
        <v>73</v>
      </c>
      <c r="B6" s="145" t="s">
        <v>350</v>
      </c>
      <c r="C6" s="103">
        <f>SUM('9.1.3'!C8,'9.2.3'!C8,'9.3.3'!C8,'9.4.3'!C8)</f>
        <v>0</v>
      </c>
      <c r="D6" s="204">
        <f>SUM('9.1.2.'!D8,'9.2.2'!D8,'9.3.2'!D8,'9.4.2'!D8)</f>
        <v>0</v>
      </c>
      <c r="E6" s="763"/>
      <c r="F6" s="768"/>
    </row>
    <row r="7" spans="1:6" s="22" customFormat="1" ht="27">
      <c r="A7" s="109" t="s">
        <v>74</v>
      </c>
      <c r="B7" s="138" t="s">
        <v>351</v>
      </c>
      <c r="C7" s="103">
        <f>SUM('9.1.3'!C9,'9.2.3'!C9,'9.3.3'!C9,'9.4.3'!C9)</f>
        <v>0</v>
      </c>
      <c r="D7" s="204">
        <f>SUM('9.1.2.'!D9,'9.2.2'!D9,'9.3.2'!D9,'9.4.2'!D9)</f>
        <v>0</v>
      </c>
      <c r="E7" s="763"/>
      <c r="F7" s="768"/>
    </row>
    <row r="8" spans="1:6" s="22" customFormat="1" ht="27">
      <c r="A8" s="109" t="s">
        <v>75</v>
      </c>
      <c r="B8" s="138" t="s">
        <v>352</v>
      </c>
      <c r="C8" s="103">
        <f>SUM('9.1.3'!C10,'9.2.3'!C10,'9.3.3'!C10,'9.4.3'!C10)</f>
        <v>0</v>
      </c>
      <c r="D8" s="204">
        <f>SUM('9.1.2.'!D10,'9.2.2'!D10,'9.3.2'!D10,'9.4.2'!D10)</f>
        <v>0</v>
      </c>
      <c r="E8" s="763"/>
      <c r="F8" s="768"/>
    </row>
    <row r="9" spans="1:6" s="22" customFormat="1" ht="18.75">
      <c r="A9" s="109" t="s">
        <v>346</v>
      </c>
      <c r="B9" s="138" t="s">
        <v>353</v>
      </c>
      <c r="C9" s="103">
        <f>SUM('9.1.3'!C11,'9.2.3'!C11,'9.3.3'!C11,'9.4.3'!C11)</f>
        <v>0</v>
      </c>
      <c r="D9" s="204">
        <f>SUM('9.1.2.'!D11,'9.2.2'!D11,'9.3.2'!D11,'9.4.2'!D11)</f>
        <v>0</v>
      </c>
      <c r="E9" s="763"/>
      <c r="F9" s="768"/>
    </row>
    <row r="10" spans="1:6" s="22" customFormat="1" ht="25.5">
      <c r="A10" s="109" t="s">
        <v>84</v>
      </c>
      <c r="B10" s="151" t="s">
        <v>355</v>
      </c>
      <c r="C10" s="105"/>
      <c r="D10" s="207"/>
      <c r="E10" s="764"/>
      <c r="F10" s="768"/>
    </row>
    <row r="11" spans="1:6" s="22" customFormat="1" ht="19.5" thickBot="1">
      <c r="A11" s="110" t="s">
        <v>347</v>
      </c>
      <c r="B11" s="138" t="s">
        <v>354</v>
      </c>
      <c r="C11" s="106"/>
      <c r="D11" s="209"/>
      <c r="E11" s="765"/>
      <c r="F11" s="768"/>
    </row>
    <row r="12" spans="1:6" s="22" customFormat="1" ht="18" customHeight="1" thickBot="1">
      <c r="A12" s="107" t="s">
        <v>11</v>
      </c>
      <c r="B12" s="152" t="s">
        <v>391</v>
      </c>
      <c r="C12" s="102">
        <f>+C13+C14+C15+C16+C17</f>
        <v>0</v>
      </c>
      <c r="D12" s="201">
        <f>+D13+D14+D15+D16+D17</f>
        <v>0</v>
      </c>
      <c r="E12" s="762">
        <f>+E13+E14+E15+E16+E17</f>
        <v>0</v>
      </c>
      <c r="F12" s="768"/>
    </row>
    <row r="13" spans="1:6" s="22" customFormat="1" ht="18" customHeight="1">
      <c r="A13" s="108" t="s">
        <v>79</v>
      </c>
      <c r="B13" s="145" t="s">
        <v>186</v>
      </c>
      <c r="C13" s="103">
        <f>SUM('9.1.3'!C15,'9.2.3'!C15,'9.3.3'!C15,'9.4.3'!C15)</f>
        <v>0</v>
      </c>
      <c r="D13" s="204">
        <f>SUM('9.1.2.'!D15,'9.2.2'!D15,'9.3.2'!D15,'9.4.2'!D15)</f>
        <v>0</v>
      </c>
      <c r="E13" s="763"/>
      <c r="F13" s="768"/>
    </row>
    <row r="14" spans="1:6" s="22" customFormat="1" ht="27">
      <c r="A14" s="109" t="s">
        <v>80</v>
      </c>
      <c r="B14" s="138" t="s">
        <v>187</v>
      </c>
      <c r="C14" s="103">
        <f>SUM('9.1.3'!C16,'9.2.3'!C16,'9.3.3'!C16,'9.4.3'!C16)</f>
        <v>0</v>
      </c>
      <c r="D14" s="204">
        <f>SUM('9.1.2.'!D16,'9.2.2'!D16,'9.3.2'!D16,'9.4.2'!D16)</f>
        <v>0</v>
      </c>
      <c r="E14" s="763"/>
      <c r="F14" s="768"/>
    </row>
    <row r="15" spans="1:6" s="22" customFormat="1" ht="27">
      <c r="A15" s="109" t="s">
        <v>81</v>
      </c>
      <c r="B15" s="138" t="s">
        <v>334</v>
      </c>
      <c r="C15" s="103">
        <f>SUM('9.1.3'!C17,'9.2.3'!C17,'9.3.3'!C17,'9.4.3'!C17)</f>
        <v>0</v>
      </c>
      <c r="D15" s="204">
        <f>SUM('9.1.2.'!D17,'9.2.2'!D17,'9.3.2'!D17,'9.4.2'!D17)</f>
        <v>0</v>
      </c>
      <c r="E15" s="763"/>
      <c r="F15" s="768"/>
    </row>
    <row r="16" spans="1:6" s="22" customFormat="1" ht="27">
      <c r="A16" s="109" t="s">
        <v>82</v>
      </c>
      <c r="B16" s="138" t="s">
        <v>335</v>
      </c>
      <c r="C16" s="103">
        <f>SUM('9.1.3'!C18,'9.2.3'!C18,'9.3.3'!C18,'9.4.3'!C18)</f>
        <v>0</v>
      </c>
      <c r="D16" s="204">
        <f>SUM('9.1.2.'!D18,'9.2.2'!D18,'9.3.2'!D18,'9.4.2'!D18)</f>
        <v>0</v>
      </c>
      <c r="E16" s="763"/>
      <c r="F16" s="768"/>
    </row>
    <row r="17" spans="1:6" s="22" customFormat="1" ht="25.5">
      <c r="A17" s="109" t="s">
        <v>83</v>
      </c>
      <c r="B17" s="100" t="s">
        <v>356</v>
      </c>
      <c r="C17" s="103">
        <f>SUM('9.1.3'!C19,'9.2.3'!C19,'9.3.3'!C19,'9.4.3'!C19)</f>
        <v>0</v>
      </c>
      <c r="D17" s="204">
        <f>SUM('9.1.2.'!D19,'9.2.2'!D19,'9.3.2'!D19,'9.4.2'!D19)</f>
        <v>0</v>
      </c>
      <c r="E17" s="763"/>
      <c r="F17" s="768"/>
    </row>
    <row r="18" spans="1:6" s="22" customFormat="1" ht="19.5" thickBot="1">
      <c r="A18" s="110" t="s">
        <v>89</v>
      </c>
      <c r="B18" s="153" t="s">
        <v>188</v>
      </c>
      <c r="C18" s="103">
        <f>SUM('9.1.3'!C20,'9.2.3'!C20,'9.3.3'!C20,'9.4.3'!C20)</f>
        <v>0</v>
      </c>
      <c r="D18" s="204">
        <f>SUM('9.1.2.'!D20,'9.2.2'!D20,'9.3.2'!D20,'9.4.2'!D20)</f>
        <v>0</v>
      </c>
      <c r="E18" s="763"/>
      <c r="F18" s="768"/>
    </row>
    <row r="19" spans="1:6" s="22" customFormat="1" ht="18" customHeight="1" thickBot="1">
      <c r="A19" s="107" t="s">
        <v>12</v>
      </c>
      <c r="B19" s="154" t="s">
        <v>392</v>
      </c>
      <c r="C19" s="102">
        <f>+C20+C21+C22+C23+C24</f>
        <v>0</v>
      </c>
      <c r="D19" s="201">
        <f>+D20+D21+D22+D23+D24</f>
        <v>0</v>
      </c>
      <c r="E19" s="762">
        <f>+E20+E21+E22+E23+E24</f>
        <v>0</v>
      </c>
      <c r="F19" s="768"/>
    </row>
    <row r="20" spans="1:6" s="22" customFormat="1" ht="27">
      <c r="A20" s="108" t="s">
        <v>62</v>
      </c>
      <c r="B20" s="145" t="s">
        <v>348</v>
      </c>
      <c r="C20" s="103">
        <f>SUM('9.1.3'!C22,'9.2.3'!C22,'9.3.3'!C22,'9.4.3'!C22)</f>
        <v>0</v>
      </c>
      <c r="D20" s="204">
        <f>SUM('9.1.2.'!D22,'9.2.2'!D22,'9.3.2'!D22,'9.4.2'!D22)</f>
        <v>0</v>
      </c>
      <c r="E20" s="763"/>
      <c r="F20" s="768"/>
    </row>
    <row r="21" spans="1:6" s="22" customFormat="1" ht="27">
      <c r="A21" s="109" t="s">
        <v>63</v>
      </c>
      <c r="B21" s="138" t="s">
        <v>189</v>
      </c>
      <c r="C21" s="103">
        <f>SUM('9.1.3'!C23,'9.2.3'!C23,'9.3.3'!C23,'9.4.3'!C23)</f>
        <v>0</v>
      </c>
      <c r="D21" s="204">
        <f>SUM('9.1.2.'!D23,'9.2.2'!D23,'9.3.2'!D23,'9.4.2'!D23)</f>
        <v>0</v>
      </c>
      <c r="E21" s="763"/>
      <c r="F21" s="768"/>
    </row>
    <row r="22" spans="1:6" s="22" customFormat="1" ht="27">
      <c r="A22" s="109" t="s">
        <v>64</v>
      </c>
      <c r="B22" s="138" t="s">
        <v>336</v>
      </c>
      <c r="C22" s="103">
        <f>SUM('9.1.3'!C24,'9.2.3'!C24,'9.3.3'!C24,'9.4.3'!C24)</f>
        <v>0</v>
      </c>
      <c r="D22" s="204">
        <f>SUM('9.1.2.'!D24,'9.2.2'!D24,'9.3.2'!D24,'9.4.2'!D24)</f>
        <v>0</v>
      </c>
      <c r="E22" s="763"/>
      <c r="F22" s="768"/>
    </row>
    <row r="23" spans="1:6" s="22" customFormat="1" ht="27">
      <c r="A23" s="109" t="s">
        <v>65</v>
      </c>
      <c r="B23" s="138" t="s">
        <v>337</v>
      </c>
      <c r="C23" s="103">
        <f>SUM('9.1.3'!C25,'9.2.3'!C25,'9.3.3'!C25,'9.4.3'!C25)</f>
        <v>0</v>
      </c>
      <c r="D23" s="204">
        <f>SUM('9.1.2.'!D25,'9.2.2'!D25,'9.3.2'!D25,'9.4.2'!D25)</f>
        <v>0</v>
      </c>
      <c r="E23" s="763"/>
      <c r="F23" s="768"/>
    </row>
    <row r="24" spans="1:6" s="22" customFormat="1" ht="18.75">
      <c r="A24" s="109" t="s">
        <v>126</v>
      </c>
      <c r="B24" s="138" t="s">
        <v>190</v>
      </c>
      <c r="C24" s="103">
        <f>SUM('9.1.3'!C26,'9.2.3'!C26,'9.3.3'!C26,'9.4.3'!C26)</f>
        <v>0</v>
      </c>
      <c r="D24" s="204">
        <f>SUM('9.1.2.'!D26,'9.2.2'!D26,'9.3.2'!D26,'9.4.2'!D26)</f>
        <v>0</v>
      </c>
      <c r="E24" s="763"/>
      <c r="F24" s="768"/>
    </row>
    <row r="25" spans="1:6" s="22" customFormat="1" ht="18" customHeight="1" thickBot="1">
      <c r="A25" s="110" t="s">
        <v>127</v>
      </c>
      <c r="B25" s="153" t="s">
        <v>191</v>
      </c>
      <c r="C25" s="103">
        <f>SUM('9.1.3'!C27,'9.2.3'!C27,'9.3.3'!C27,'9.4.3'!C27)</f>
        <v>0</v>
      </c>
      <c r="D25" s="204">
        <f>SUM('9.1.2.'!D27,'9.2.2'!D27,'9.3.2'!D27,'9.4.2'!D27)</f>
        <v>0</v>
      </c>
      <c r="E25" s="763"/>
      <c r="F25" s="768"/>
    </row>
    <row r="26" spans="1:6" s="22" customFormat="1" ht="18" customHeight="1" thickBot="1">
      <c r="A26" s="107" t="s">
        <v>128</v>
      </c>
      <c r="B26" s="154" t="s">
        <v>192</v>
      </c>
      <c r="C26" s="102">
        <f>+C27+C30+C31+C32</f>
        <v>0</v>
      </c>
      <c r="D26" s="201">
        <f>+D27+D30+D31+D32</f>
        <v>0</v>
      </c>
      <c r="E26" s="762">
        <f>+E27+E30+E31+E32</f>
        <v>0</v>
      </c>
      <c r="F26" s="768"/>
    </row>
    <row r="27" spans="1:6" s="22" customFormat="1" ht="18" customHeight="1">
      <c r="A27" s="108" t="s">
        <v>193</v>
      </c>
      <c r="B27" s="145" t="s">
        <v>199</v>
      </c>
      <c r="C27" s="112">
        <f>SUM(C28:C29)</f>
        <v>0</v>
      </c>
      <c r="D27" s="214">
        <f>SUM(D28:D29)</f>
        <v>0</v>
      </c>
      <c r="E27" s="766">
        <f>+E28+E29</f>
        <v>0</v>
      </c>
      <c r="F27" s="768"/>
    </row>
    <row r="28" spans="1:6" s="22" customFormat="1" ht="18" customHeight="1">
      <c r="A28" s="109" t="s">
        <v>194</v>
      </c>
      <c r="B28" s="138" t="s">
        <v>358</v>
      </c>
      <c r="C28" s="103">
        <f>SUM('9.1.3'!C30,'9.2.3'!C30,'9.3.3'!C30,'9.4.3'!C30)</f>
        <v>0</v>
      </c>
      <c r="D28" s="204">
        <f>SUM('9.1.2.'!D30,'9.2.2'!D30,'9.3.2'!D30,'9.4.2'!D30)</f>
        <v>0</v>
      </c>
      <c r="E28" s="763"/>
      <c r="F28" s="768"/>
    </row>
    <row r="29" spans="1:6" s="22" customFormat="1" ht="18" customHeight="1">
      <c r="A29" s="109" t="s">
        <v>195</v>
      </c>
      <c r="B29" s="138" t="s">
        <v>359</v>
      </c>
      <c r="C29" s="103">
        <f>SUM('9.1.3'!C31,'9.2.3'!C31,'9.3.3'!C31,'9.4.3'!C31)</f>
        <v>0</v>
      </c>
      <c r="D29" s="204">
        <f>SUM('9.1.2.'!D31,'9.2.2'!D31,'9.3.2'!D31,'9.4.2'!D31)</f>
        <v>0</v>
      </c>
      <c r="E29" s="763"/>
      <c r="F29" s="768"/>
    </row>
    <row r="30" spans="1:6" s="22" customFormat="1" ht="18" customHeight="1">
      <c r="A30" s="109" t="s">
        <v>196</v>
      </c>
      <c r="B30" s="138" t="s">
        <v>360</v>
      </c>
      <c r="C30" s="103">
        <f>SUM('9.1.3'!C32,'9.2.3'!C32,'9.3.3'!C32,'9.4.3'!C32)</f>
        <v>0</v>
      </c>
      <c r="D30" s="204">
        <f>SUM('9.1.2.'!D32,'9.2.2'!D32,'9.3.2'!D32,'9.4.2'!D32)</f>
        <v>0</v>
      </c>
      <c r="E30" s="763"/>
      <c r="F30" s="768"/>
    </row>
    <row r="31" spans="1:6" s="22" customFormat="1" ht="18.75">
      <c r="A31" s="109" t="s">
        <v>197</v>
      </c>
      <c r="B31" s="138" t="s">
        <v>200</v>
      </c>
      <c r="C31" s="103">
        <f>SUM('9.1.3'!C33,'9.2.3'!C33,'9.3.3'!C33,'9.4.3'!C33)</f>
        <v>0</v>
      </c>
      <c r="D31" s="204">
        <f>SUM('9.1.2.'!D33,'9.2.2'!D33,'9.3.2'!D33,'9.4.2'!D33)</f>
        <v>0</v>
      </c>
      <c r="E31" s="763"/>
      <c r="F31" s="768"/>
    </row>
    <row r="32" spans="1:6" s="22" customFormat="1" ht="18" customHeight="1" thickBot="1">
      <c r="A32" s="110" t="s">
        <v>198</v>
      </c>
      <c r="B32" s="153" t="s">
        <v>201</v>
      </c>
      <c r="C32" s="103">
        <f>SUM('9.1.3'!C34,'9.2.3'!C34,'9.3.3'!C34,'9.4.3'!C34)</f>
        <v>0</v>
      </c>
      <c r="D32" s="204">
        <f>SUM('9.1.2.'!D34,'9.2.2'!D34,'9.3.2'!D34,'9.4.2'!D34)</f>
        <v>0</v>
      </c>
      <c r="E32" s="763"/>
      <c r="F32" s="768"/>
    </row>
    <row r="33" spans="1:6" s="22" customFormat="1" ht="18" customHeight="1" thickBot="1">
      <c r="A33" s="107" t="s">
        <v>14</v>
      </c>
      <c r="B33" s="154" t="s">
        <v>202</v>
      </c>
      <c r="C33" s="102">
        <f>SUM(C34:C43)</f>
        <v>0</v>
      </c>
      <c r="D33" s="201">
        <f>SUM(D34:D43)</f>
        <v>0</v>
      </c>
      <c r="E33" s="762">
        <f>SUM(E34:E43)</f>
        <v>0</v>
      </c>
      <c r="F33" s="768"/>
    </row>
    <row r="34" spans="1:6" s="22" customFormat="1" ht="18" customHeight="1">
      <c r="A34" s="108" t="s">
        <v>66</v>
      </c>
      <c r="B34" s="145" t="s">
        <v>205</v>
      </c>
      <c r="C34" s="103">
        <f>SUM('9.1.3'!C36,'9.2.3'!C36,'9.3.3'!C36,'9.4.3'!C36)</f>
        <v>0</v>
      </c>
      <c r="D34" s="204">
        <f>SUM('9.1.2.'!D36,'9.2.2'!D36,'9.3.2'!D36,'9.4.2'!D36)</f>
        <v>0</v>
      </c>
      <c r="E34" s="763"/>
      <c r="F34" s="768"/>
    </row>
    <row r="35" spans="1:6" s="22" customFormat="1" ht="18" customHeight="1">
      <c r="A35" s="109" t="s">
        <v>67</v>
      </c>
      <c r="B35" s="138" t="s">
        <v>361</v>
      </c>
      <c r="C35" s="103">
        <f>SUM('9.1.3'!C37,'9.2.3'!C37,'9.3.3'!C37,'9.4.3'!C37)</f>
        <v>0</v>
      </c>
      <c r="D35" s="204">
        <f>SUM('9.1.2.'!D37,'9.2.2'!D37,'9.3.2'!D37,'9.4.2'!D37)</f>
        <v>0</v>
      </c>
      <c r="E35" s="763"/>
      <c r="F35" s="768"/>
    </row>
    <row r="36" spans="1:6" s="22" customFormat="1" ht="18" customHeight="1">
      <c r="A36" s="109" t="s">
        <v>68</v>
      </c>
      <c r="B36" s="138" t="s">
        <v>362</v>
      </c>
      <c r="C36" s="103">
        <f>SUM('9.1.3'!C38,'9.2.3'!C38,'9.3.3'!C38,'9.4.3'!C38)</f>
        <v>0</v>
      </c>
      <c r="D36" s="204">
        <f>SUM('9.1.2.'!D38,'9.2.2'!D38,'9.3.2'!D38,'9.4.2'!D38)</f>
        <v>0</v>
      </c>
      <c r="E36" s="763"/>
      <c r="F36" s="768"/>
    </row>
    <row r="37" spans="1:6" s="22" customFormat="1" ht="18" customHeight="1">
      <c r="A37" s="109" t="s">
        <v>130</v>
      </c>
      <c r="B37" s="138" t="s">
        <v>363</v>
      </c>
      <c r="C37" s="103">
        <f>SUM('9.1.3'!C39,'9.2.3'!C39,'9.3.3'!C39,'9.4.3'!C39)</f>
        <v>0</v>
      </c>
      <c r="D37" s="204">
        <f>SUM('9.1.2.'!D39,'9.2.2'!D39,'9.3.2'!D39,'9.4.2'!D39)</f>
        <v>0</v>
      </c>
      <c r="E37" s="763"/>
      <c r="F37" s="768"/>
    </row>
    <row r="38" spans="1:6" s="22" customFormat="1" ht="18" customHeight="1">
      <c r="A38" s="109" t="s">
        <v>131</v>
      </c>
      <c r="B38" s="138" t="s">
        <v>364</v>
      </c>
      <c r="C38" s="103">
        <f>SUM('9.1.3'!C40,'9.2.3'!C40,'9.3.3'!C40,'9.4.3'!C40)</f>
        <v>0</v>
      </c>
      <c r="D38" s="204">
        <f>SUM('9.1.2.'!D40,'9.2.2'!D40,'9.3.2'!D40,'9.4.2'!D40)</f>
        <v>0</v>
      </c>
      <c r="E38" s="763"/>
      <c r="F38" s="768"/>
    </row>
    <row r="39" spans="1:6" s="22" customFormat="1" ht="18" customHeight="1">
      <c r="A39" s="109" t="s">
        <v>132</v>
      </c>
      <c r="B39" s="138" t="s">
        <v>365</v>
      </c>
      <c r="C39" s="103">
        <f>SUM('9.1.3'!C41,'9.2.3'!C41,'9.3.3'!C41,'9.4.3'!C41)</f>
        <v>0</v>
      </c>
      <c r="D39" s="204">
        <f>SUM('9.1.2.'!D41,'9.2.2'!D41,'9.3.2'!D41,'9.4.2'!D41)</f>
        <v>0</v>
      </c>
      <c r="E39" s="763"/>
      <c r="F39" s="768"/>
    </row>
    <row r="40" spans="1:6" s="22" customFormat="1" ht="18" customHeight="1">
      <c r="A40" s="109" t="s">
        <v>133</v>
      </c>
      <c r="B40" s="138" t="s">
        <v>206</v>
      </c>
      <c r="C40" s="103">
        <f>SUM('9.1.3'!C42,'9.2.3'!C42,'9.3.3'!C42,'9.4.3'!C42)</f>
        <v>0</v>
      </c>
      <c r="D40" s="204">
        <f>SUM('9.1.2.'!D42,'9.2.2'!D42,'9.3.2'!D42,'9.4.2'!D42)</f>
        <v>0</v>
      </c>
      <c r="E40" s="763"/>
      <c r="F40" s="768"/>
    </row>
    <row r="41" spans="1:6" s="22" customFormat="1" ht="18" customHeight="1">
      <c r="A41" s="109" t="s">
        <v>134</v>
      </c>
      <c r="B41" s="138" t="s">
        <v>207</v>
      </c>
      <c r="C41" s="103">
        <f>SUM('9.1.3'!C43,'9.2.3'!C43,'9.3.3'!C43,'9.4.3'!C43)</f>
        <v>0</v>
      </c>
      <c r="D41" s="204">
        <f>SUM('9.1.2.'!D43,'9.2.2'!D43,'9.3.2'!D43,'9.4.2'!D43)</f>
        <v>0</v>
      </c>
      <c r="E41" s="763"/>
      <c r="F41" s="768"/>
    </row>
    <row r="42" spans="1:6" s="22" customFormat="1" ht="18" customHeight="1">
      <c r="A42" s="109" t="s">
        <v>203</v>
      </c>
      <c r="B42" s="138" t="s">
        <v>208</v>
      </c>
      <c r="C42" s="103">
        <f>SUM('9.1.3'!C44,'9.2.3'!C44,'9.3.3'!C44,'9.4.3'!C44)</f>
        <v>0</v>
      </c>
      <c r="D42" s="204">
        <f>SUM('9.1.2.'!D44,'9.2.2'!D44,'9.3.2'!D44,'9.4.2'!D44)</f>
        <v>0</v>
      </c>
      <c r="E42" s="763"/>
      <c r="F42" s="768"/>
    </row>
    <row r="43" spans="1:6" s="22" customFormat="1" ht="18" customHeight="1" thickBot="1">
      <c r="A43" s="110" t="s">
        <v>204</v>
      </c>
      <c r="B43" s="153" t="s">
        <v>366</v>
      </c>
      <c r="C43" s="103">
        <f>SUM('9.1.3'!C45,'9.2.3'!C45,'9.3.3'!C45,'9.4.3'!C45)</f>
        <v>0</v>
      </c>
      <c r="D43" s="204">
        <f>SUM('9.1.2.'!D45,'9.2.2'!D45,'9.3.2'!D45,'9.4.2'!D45)</f>
        <v>0</v>
      </c>
      <c r="E43" s="763"/>
      <c r="F43" s="768"/>
    </row>
    <row r="44" spans="1:6" s="22" customFormat="1" ht="18" customHeight="1" thickBot="1">
      <c r="A44" s="107" t="s">
        <v>15</v>
      </c>
      <c r="B44" s="154" t="s">
        <v>209</v>
      </c>
      <c r="C44" s="102">
        <f>SUM(C45:C49)</f>
        <v>0</v>
      </c>
      <c r="D44" s="201">
        <f>SUM(D45:D49)</f>
        <v>0</v>
      </c>
      <c r="E44" s="762">
        <f>SUM(E45:E49)</f>
        <v>0</v>
      </c>
      <c r="F44" s="768"/>
    </row>
    <row r="45" spans="1:6" s="22" customFormat="1" ht="18" customHeight="1">
      <c r="A45" s="108" t="s">
        <v>69</v>
      </c>
      <c r="B45" s="145" t="s">
        <v>213</v>
      </c>
      <c r="C45" s="103">
        <f>SUM('9.1.3'!C47,'9.2.3'!C47,'9.3.3'!C47,'9.4.3'!C47)</f>
        <v>0</v>
      </c>
      <c r="D45" s="204">
        <f>SUM('9.1.2.'!D47,'9.2.2'!D47,'9.3.2'!D47,'9.4.2'!D47)</f>
        <v>0</v>
      </c>
      <c r="E45" s="763"/>
      <c r="F45" s="768"/>
    </row>
    <row r="46" spans="1:6" s="22" customFormat="1" ht="18" customHeight="1">
      <c r="A46" s="109" t="s">
        <v>70</v>
      </c>
      <c r="B46" s="138" t="s">
        <v>214</v>
      </c>
      <c r="C46" s="103">
        <f>SUM('9.1.3'!C48,'9.2.3'!C48,'9.3.3'!C48,'9.4.3'!C48)</f>
        <v>0</v>
      </c>
      <c r="D46" s="204">
        <f>SUM('9.1.2.'!D48,'9.2.2'!D48,'9.3.2'!D48,'9.4.2'!D48)</f>
        <v>0</v>
      </c>
      <c r="E46" s="763"/>
      <c r="F46" s="768"/>
    </row>
    <row r="47" spans="1:6" s="22" customFormat="1" ht="18" customHeight="1">
      <c r="A47" s="109" t="s">
        <v>210</v>
      </c>
      <c r="B47" s="138" t="s">
        <v>215</v>
      </c>
      <c r="C47" s="103">
        <f>SUM('9.1.3'!C49,'9.2.3'!C49,'9.3.3'!C49,'9.4.3'!C49)</f>
        <v>0</v>
      </c>
      <c r="D47" s="204">
        <f>SUM('9.1.2.'!D49,'9.2.2'!D49,'9.3.2'!D49,'9.4.2'!D49)</f>
        <v>0</v>
      </c>
      <c r="E47" s="763"/>
      <c r="F47" s="768"/>
    </row>
    <row r="48" spans="1:6" s="22" customFormat="1" ht="18" customHeight="1">
      <c r="A48" s="109" t="s">
        <v>211</v>
      </c>
      <c r="B48" s="138" t="s">
        <v>216</v>
      </c>
      <c r="C48" s="103">
        <f>SUM('9.1.3'!C50,'9.2.3'!C50,'9.3.3'!C50,'9.4.3'!C50)</f>
        <v>0</v>
      </c>
      <c r="D48" s="204">
        <f>SUM('9.1.2.'!D50,'9.2.2'!D50,'9.3.2'!D50,'9.4.2'!D50)</f>
        <v>0</v>
      </c>
      <c r="E48" s="763"/>
      <c r="F48" s="768"/>
    </row>
    <row r="49" spans="1:6" s="22" customFormat="1" ht="18" customHeight="1" thickBot="1">
      <c r="A49" s="110" t="s">
        <v>212</v>
      </c>
      <c r="B49" s="153" t="s">
        <v>217</v>
      </c>
      <c r="C49" s="103">
        <f>SUM('9.1.3'!C51,'9.2.3'!C51,'9.3.3'!C51,'9.4.3'!C51)</f>
        <v>0</v>
      </c>
      <c r="D49" s="204">
        <f>SUM('9.1.2.'!D51,'9.2.2'!D51,'9.3.2'!D51,'9.4.2'!D51)</f>
        <v>0</v>
      </c>
      <c r="E49" s="763"/>
      <c r="F49" s="768"/>
    </row>
    <row r="50" spans="1:6" s="22" customFormat="1" ht="26.25" thickBot="1">
      <c r="A50" s="107" t="s">
        <v>135</v>
      </c>
      <c r="B50" s="154" t="s">
        <v>357</v>
      </c>
      <c r="C50" s="102" t="e">
        <f>SUM(C51:C53)</f>
        <v>#REF!</v>
      </c>
      <c r="D50" s="201">
        <f>SUM(D51:D53)</f>
        <v>0</v>
      </c>
      <c r="E50" s="762">
        <f>SUM(E51:E53)</f>
        <v>0</v>
      </c>
      <c r="F50" s="768"/>
    </row>
    <row r="51" spans="1:6" s="22" customFormat="1" ht="27">
      <c r="A51" s="108" t="s">
        <v>71</v>
      </c>
      <c r="B51" s="145" t="s">
        <v>340</v>
      </c>
      <c r="C51" s="103" t="e">
        <f>SUM('6. tájékoztató t.'!#REF!,'9.2.3'!C53,'9.3.3'!C53,'9.4.3'!C53)</f>
        <v>#REF!</v>
      </c>
      <c r="D51" s="204">
        <f>SUM('9.1.2.'!D53,'9.2.2'!D53,'9.3.2'!D53,'9.4.2'!D53)</f>
        <v>0</v>
      </c>
      <c r="E51" s="763"/>
      <c r="F51" s="768"/>
    </row>
    <row r="52" spans="1:6" s="22" customFormat="1" ht="27">
      <c r="A52" s="109" t="s">
        <v>72</v>
      </c>
      <c r="B52" s="138" t="s">
        <v>341</v>
      </c>
      <c r="C52" s="103" t="e">
        <f>SUM('6. tájékoztató t.'!#REF!,'9.2.3'!C54,'9.3.3'!C54,'9.4.3'!C54)</f>
        <v>#REF!</v>
      </c>
      <c r="D52" s="204">
        <f>SUM('9.1.2.'!D54,'9.2.2'!D54,'9.3.2'!D54,'9.4.2'!D54)</f>
        <v>0</v>
      </c>
      <c r="E52" s="763"/>
      <c r="F52" s="768"/>
    </row>
    <row r="53" spans="1:6" s="22" customFormat="1" ht="18.75">
      <c r="A53" s="109" t="s">
        <v>220</v>
      </c>
      <c r="B53" s="138" t="s">
        <v>218</v>
      </c>
      <c r="C53" s="103" t="e">
        <f>SUM('6. tájékoztató t.'!#REF!,'9.2.3'!C55,'9.3.3'!C55,'9.4.3'!C55)</f>
        <v>#REF!</v>
      </c>
      <c r="D53" s="204">
        <f>SUM('9.1.2.'!D55,'9.2.2'!D55,'9.3.2'!D55,'9.4.2'!D55)</f>
        <v>0</v>
      </c>
      <c r="E53" s="763"/>
      <c r="F53" s="768"/>
    </row>
    <row r="54" spans="1:6" s="22" customFormat="1" ht="19.5" thickBot="1">
      <c r="A54" s="110" t="s">
        <v>221</v>
      </c>
      <c r="B54" s="153" t="s">
        <v>219</v>
      </c>
      <c r="C54" s="103" t="e">
        <f>SUM('6. tájékoztató t.'!#REF!,'9.2.3'!C56,'9.3.3'!C56,'9.4.3'!C56)</f>
        <v>#REF!</v>
      </c>
      <c r="D54" s="204">
        <f>SUM('9.1.2.'!D56,'9.2.2'!D56,'9.3.2'!D56,'9.4.2'!D56)</f>
        <v>0</v>
      </c>
      <c r="E54" s="763"/>
      <c r="F54" s="768"/>
    </row>
    <row r="55" spans="1:6" s="22" customFormat="1" ht="18" customHeight="1" thickBot="1">
      <c r="A55" s="107" t="s">
        <v>17</v>
      </c>
      <c r="B55" s="152" t="s">
        <v>222</v>
      </c>
      <c r="C55" s="102">
        <f>SUM(C56:C58)</f>
        <v>0</v>
      </c>
      <c r="D55" s="201">
        <f>SUM(D56:D58)</f>
        <v>0</v>
      </c>
      <c r="E55" s="762">
        <f>SUM(E56:E58)</f>
        <v>0</v>
      </c>
      <c r="F55" s="768"/>
    </row>
    <row r="56" spans="1:6" s="22" customFormat="1" ht="27">
      <c r="A56" s="108" t="s">
        <v>136</v>
      </c>
      <c r="B56" s="145" t="s">
        <v>342</v>
      </c>
      <c r="C56" s="103">
        <f>SUM('9.1.3'!C58,'9.2.3'!C58,'9.3.3'!C58,'9.4.3'!C58)</f>
        <v>0</v>
      </c>
      <c r="D56" s="204">
        <f>SUM('9.1.2.'!D58,'9.2.2'!D58,'9.3.2'!D58,'9.4.2'!D58)</f>
        <v>0</v>
      </c>
      <c r="E56" s="763"/>
      <c r="F56" s="768"/>
    </row>
    <row r="57" spans="1:6" s="22" customFormat="1" ht="27">
      <c r="A57" s="109" t="s">
        <v>137</v>
      </c>
      <c r="B57" s="138" t="s">
        <v>343</v>
      </c>
      <c r="C57" s="103">
        <f>SUM('9.1.3'!C59,'9.2.3'!C59,'9.3.3'!C59,'9.4.3'!C59)</f>
        <v>0</v>
      </c>
      <c r="D57" s="204">
        <f>SUM('9.1.2.'!D59,'9.2.2'!D59,'9.3.2'!D59,'9.4.2'!D59)</f>
        <v>0</v>
      </c>
      <c r="E57" s="763"/>
      <c r="F57" s="768"/>
    </row>
    <row r="58" spans="1:6" s="22" customFormat="1" ht="18.75">
      <c r="A58" s="109" t="s">
        <v>165</v>
      </c>
      <c r="B58" s="138" t="s">
        <v>224</v>
      </c>
      <c r="C58" s="103">
        <f>SUM('9.1.3'!C60,'9.2.3'!C60,'9.3.3'!C60,'9.4.3'!C60)</f>
        <v>0</v>
      </c>
      <c r="D58" s="204">
        <f>SUM('9.1.2.'!D60,'9.2.2'!D60,'9.3.2'!D60,'9.4.2'!D60)</f>
        <v>0</v>
      </c>
      <c r="E58" s="763"/>
      <c r="F58" s="768"/>
    </row>
    <row r="59" spans="1:6" s="22" customFormat="1" ht="19.5" thickBot="1">
      <c r="A59" s="110" t="s">
        <v>223</v>
      </c>
      <c r="B59" s="153" t="s">
        <v>225</v>
      </c>
      <c r="C59" s="103">
        <f>SUM('9.1.3'!C61,'9.2.3'!C61,'9.3.3'!C61,'9.4.3'!C61)</f>
        <v>0</v>
      </c>
      <c r="D59" s="204">
        <f>SUM('9.1.2.'!D61,'9.2.2'!D61,'9.3.2'!D61,'9.4.2'!D61)</f>
        <v>0</v>
      </c>
      <c r="E59" s="763"/>
      <c r="F59" s="768"/>
    </row>
    <row r="60" spans="1:6" s="22" customFormat="1" ht="19.5" thickBot="1">
      <c r="A60" s="107" t="s">
        <v>18</v>
      </c>
      <c r="B60" s="154" t="s">
        <v>226</v>
      </c>
      <c r="C60" s="102" t="e">
        <f>+C5+C12+C19+C26+C33+C44+C50+C55</f>
        <v>#REF!</v>
      </c>
      <c r="D60" s="201">
        <f>+D5+D12+D19+D26+D33+D44+D50+D55</f>
        <v>0</v>
      </c>
      <c r="E60" s="762">
        <f>+E5+E12+E19+E26+E33+E44+E50+E55</f>
        <v>0</v>
      </c>
      <c r="F60" s="768"/>
    </row>
    <row r="61" spans="1:6" s="22" customFormat="1" ht="18" customHeight="1" thickBot="1">
      <c r="A61" s="113" t="s">
        <v>328</v>
      </c>
      <c r="B61" s="152" t="s">
        <v>393</v>
      </c>
      <c r="C61" s="102">
        <f>SUM(C62:C64)</f>
        <v>0</v>
      </c>
      <c r="D61" s="201">
        <f>SUM(D62:D64)</f>
        <v>0</v>
      </c>
      <c r="E61" s="762">
        <f>SUM(E62:E64)</f>
        <v>0</v>
      </c>
      <c r="F61" s="768"/>
    </row>
    <row r="62" spans="1:6" s="22" customFormat="1" ht="18" customHeight="1">
      <c r="A62" s="108" t="s">
        <v>255</v>
      </c>
      <c r="B62" s="145" t="s">
        <v>227</v>
      </c>
      <c r="C62" s="103">
        <f>SUM('9.1.3'!C64,'9.2.3'!C64,'9.3.3'!C64,'9.4.3'!C64)</f>
        <v>0</v>
      </c>
      <c r="D62" s="204">
        <f>SUM('9.1.2.'!D64,'9.2.2'!D64,'9.3.2'!D64,'9.4.2'!D64)</f>
        <v>0</v>
      </c>
      <c r="E62" s="763"/>
      <c r="F62" s="768"/>
    </row>
    <row r="63" spans="1:6" s="22" customFormat="1" ht="27">
      <c r="A63" s="109" t="s">
        <v>264</v>
      </c>
      <c r="B63" s="138" t="s">
        <v>228</v>
      </c>
      <c r="C63" s="103">
        <f>SUM('9.1.3'!C65,'9.2.3'!C65,'9.3.3'!C65,'9.4.3'!C65)</f>
        <v>0</v>
      </c>
      <c r="D63" s="204">
        <f>SUM('9.1.2.'!D65,'9.2.2'!D65,'9.3.2'!D65,'9.4.2'!D65)</f>
        <v>0</v>
      </c>
      <c r="E63" s="763"/>
      <c r="F63" s="768"/>
    </row>
    <row r="64" spans="1:6" s="22" customFormat="1" ht="19.5" thickBot="1">
      <c r="A64" s="110" t="s">
        <v>265</v>
      </c>
      <c r="B64" s="155" t="s">
        <v>229</v>
      </c>
      <c r="C64" s="103">
        <f>SUM('9.1.3'!C66,'9.2.3'!C66,'9.3.3'!C66,'9.4.3'!C66)</f>
        <v>0</v>
      </c>
      <c r="D64" s="204">
        <f>SUM('9.1.2.'!D66,'9.2.2'!D66,'9.3.2'!D66,'9.4.2'!D66)</f>
        <v>0</v>
      </c>
      <c r="E64" s="763"/>
      <c r="F64" s="768"/>
    </row>
    <row r="65" spans="1:6" s="22" customFormat="1" ht="18" customHeight="1" thickBot="1">
      <c r="A65" s="113" t="s">
        <v>230</v>
      </c>
      <c r="B65" s="152" t="s">
        <v>231</v>
      </c>
      <c r="C65" s="102">
        <f>SUM(C66:C69)</f>
        <v>0</v>
      </c>
      <c r="D65" s="201">
        <f>SUM(D66:D69)</f>
        <v>0</v>
      </c>
      <c r="E65" s="762">
        <f>SUM(E66:E69)</f>
        <v>0</v>
      </c>
      <c r="F65" s="768"/>
    </row>
    <row r="66" spans="1:6" s="22" customFormat="1" ht="27">
      <c r="A66" s="108" t="s">
        <v>111</v>
      </c>
      <c r="B66" s="145" t="s">
        <v>232</v>
      </c>
      <c r="C66" s="103">
        <f>SUM('9.1.3'!C68,'9.2.3'!C68,'9.3.3'!C68,'9.4.3'!C68)</f>
        <v>0</v>
      </c>
      <c r="D66" s="204">
        <f>SUM('9.1.2.'!D68,'9.2.2'!D68,'9.3.2'!D68,'9.4.2'!D68)</f>
        <v>0</v>
      </c>
      <c r="E66" s="763"/>
      <c r="F66" s="768"/>
    </row>
    <row r="67" spans="1:6" s="22" customFormat="1" ht="18.75">
      <c r="A67" s="109" t="s">
        <v>112</v>
      </c>
      <c r="B67" s="138" t="s">
        <v>233</v>
      </c>
      <c r="C67" s="103">
        <f>SUM('9.1.3'!C69,'9.2.3'!C69,'9.3.3'!C69,'9.4.3'!C69)</f>
        <v>0</v>
      </c>
      <c r="D67" s="204">
        <f>SUM('9.1.2.'!D69,'9.2.2'!D69,'9.3.2'!D69,'9.4.2'!D69)</f>
        <v>0</v>
      </c>
      <c r="E67" s="763"/>
      <c r="F67" s="768"/>
    </row>
    <row r="68" spans="1:6" s="22" customFormat="1" ht="27">
      <c r="A68" s="109" t="s">
        <v>256</v>
      </c>
      <c r="B68" s="138" t="s">
        <v>234</v>
      </c>
      <c r="C68" s="103">
        <f>SUM('9.1.3'!C70,'9.2.3'!C70,'9.3.3'!C70,'9.4.3'!C70)</f>
        <v>0</v>
      </c>
      <c r="D68" s="204">
        <f>SUM('9.1.2.'!D70,'9.2.2'!D70,'9.3.2'!D70,'9.4.2'!D70)</f>
        <v>0</v>
      </c>
      <c r="E68" s="763"/>
      <c r="F68" s="768"/>
    </row>
    <row r="69" spans="1:6" s="22" customFormat="1" ht="19.5" thickBot="1">
      <c r="A69" s="110" t="s">
        <v>257</v>
      </c>
      <c r="B69" s="153" t="s">
        <v>235</v>
      </c>
      <c r="C69" s="103">
        <f>SUM('9.1.3'!C71,'9.2.3'!C71,'9.3.3'!C71,'9.4.3'!C71)</f>
        <v>0</v>
      </c>
      <c r="D69" s="204">
        <f>SUM('9.1.2.'!D71,'9.2.2'!D71,'9.3.2'!D71,'9.4.2'!D71)</f>
        <v>0</v>
      </c>
      <c r="E69" s="763"/>
      <c r="F69" s="768"/>
    </row>
    <row r="70" spans="1:6" s="22" customFormat="1" ht="18" customHeight="1" thickBot="1">
      <c r="A70" s="113" t="s">
        <v>236</v>
      </c>
      <c r="B70" s="152" t="s">
        <v>237</v>
      </c>
      <c r="C70" s="102">
        <f>SUM(C71:C72)</f>
        <v>0</v>
      </c>
      <c r="D70" s="201">
        <f>SUM(D71:D72)</f>
        <v>2760000</v>
      </c>
      <c r="E70" s="762">
        <f>SUM(E71:E72)</f>
        <v>0</v>
      </c>
      <c r="F70" s="768"/>
    </row>
    <row r="71" spans="1:6" s="22" customFormat="1" ht="18" customHeight="1">
      <c r="A71" s="108" t="s">
        <v>258</v>
      </c>
      <c r="B71" s="145" t="s">
        <v>238</v>
      </c>
      <c r="C71" s="103">
        <f>SUM('9.1.3'!C73,'9.2.3'!C73,'9.3.3'!C73,'9.4.3'!C73)</f>
        <v>0</v>
      </c>
      <c r="D71" s="204">
        <f>SUM('9.1.2.'!D73,'9.2.2'!D73,'9.3.2'!D73,'9.4.2'!D73)</f>
        <v>2760000</v>
      </c>
      <c r="E71" s="763">
        <v>0</v>
      </c>
      <c r="F71" s="768"/>
    </row>
    <row r="72" spans="1:6" s="22" customFormat="1" ht="18" customHeight="1" thickBot="1">
      <c r="A72" s="110" t="s">
        <v>259</v>
      </c>
      <c r="B72" s="145" t="s">
        <v>398</v>
      </c>
      <c r="C72" s="103">
        <f>SUM('9.1.3'!C74,'9.2.3'!C74,'9.3.3'!C74,'9.4.3'!C74)</f>
        <v>0</v>
      </c>
      <c r="D72" s="204"/>
      <c r="E72" s="763"/>
      <c r="F72" s="768"/>
    </row>
    <row r="73" spans="1:6" s="22" customFormat="1" ht="18" customHeight="1" thickBot="1">
      <c r="A73" s="113" t="s">
        <v>239</v>
      </c>
      <c r="B73" s="152" t="s">
        <v>240</v>
      </c>
      <c r="C73" s="102">
        <f>SUM(C74:C76)</f>
        <v>0</v>
      </c>
      <c r="D73" s="201">
        <f>SUM(D74:D76)</f>
        <v>0</v>
      </c>
      <c r="E73" s="762">
        <f>SUM(E74:E76)</f>
        <v>0</v>
      </c>
      <c r="F73" s="768"/>
    </row>
    <row r="74" spans="1:6" s="22" customFormat="1" ht="18" customHeight="1">
      <c r="A74" s="108" t="s">
        <v>260</v>
      </c>
      <c r="B74" s="145" t="s">
        <v>372</v>
      </c>
      <c r="C74" s="103">
        <f>SUM('9.1.3'!C76,'9.2.3'!C76,'9.3.3'!C76,'9.4.3'!C76)</f>
        <v>0</v>
      </c>
      <c r="D74" s="204">
        <f>SUM('9.1.2.'!D76,'9.2.2'!D76,'9.3.2'!D76,'9.4.2'!D76)</f>
        <v>0</v>
      </c>
      <c r="E74" s="763"/>
      <c r="F74" s="768"/>
    </row>
    <row r="75" spans="1:6" s="22" customFormat="1" ht="18" customHeight="1">
      <c r="A75" s="109" t="s">
        <v>261</v>
      </c>
      <c r="B75" s="138" t="s">
        <v>241</v>
      </c>
      <c r="C75" s="103">
        <f>SUM('9.1.3'!C77,'9.2.3'!C77,'9.3.3'!C77,'9.4.3'!C77)</f>
        <v>0</v>
      </c>
      <c r="D75" s="204">
        <f>SUM('9.1.2.'!D77,'9.2.2'!D77,'9.3.2'!D77,'9.4.2'!D77)</f>
        <v>0</v>
      </c>
      <c r="E75" s="763"/>
      <c r="F75" s="768"/>
    </row>
    <row r="76" spans="1:6" s="22" customFormat="1" ht="18" customHeight="1" thickBot="1">
      <c r="A76" s="110" t="s">
        <v>262</v>
      </c>
      <c r="B76" s="153" t="s">
        <v>242</v>
      </c>
      <c r="C76" s="103">
        <f>SUM('9.1.3'!C78,'9.2.3'!C78,'9.3.3'!C78,'9.4.3'!C78)</f>
        <v>0</v>
      </c>
      <c r="D76" s="204">
        <f>SUM('9.1.2.'!D78,'9.2.2'!D78,'9.3.2'!D78,'9.4.2'!D78)</f>
        <v>0</v>
      </c>
      <c r="E76" s="763"/>
      <c r="F76" s="768"/>
    </row>
    <row r="77" spans="1:6" s="22" customFormat="1" ht="18" customHeight="1" thickBot="1">
      <c r="A77" s="113" t="s">
        <v>243</v>
      </c>
      <c r="B77" s="152" t="s">
        <v>263</v>
      </c>
      <c r="C77" s="102">
        <f>SUM(C78:C81)</f>
        <v>0</v>
      </c>
      <c r="D77" s="201">
        <f>SUM(D78:D81)</f>
        <v>0</v>
      </c>
      <c r="E77" s="762">
        <f>SUM(E78:E81)</f>
        <v>0</v>
      </c>
      <c r="F77" s="768"/>
    </row>
    <row r="78" spans="1:6" s="22" customFormat="1" ht="18" customHeight="1">
      <c r="A78" s="114" t="s">
        <v>244</v>
      </c>
      <c r="B78" s="145" t="s">
        <v>245</v>
      </c>
      <c r="C78" s="103">
        <f>SUM('9.1.3'!C80,'9.2.3'!C80,'9.3.3'!C80,'9.4.3'!C80)</f>
        <v>0</v>
      </c>
      <c r="D78" s="204">
        <f>SUM('9.1.2.'!D80,'9.2.2'!D80,'9.3.2'!D80,'9.4.2'!D80)</f>
        <v>0</v>
      </c>
      <c r="E78" s="763"/>
      <c r="F78" s="768"/>
    </row>
    <row r="79" spans="1:6" s="22" customFormat="1" ht="30">
      <c r="A79" s="115" t="s">
        <v>246</v>
      </c>
      <c r="B79" s="138" t="s">
        <v>247</v>
      </c>
      <c r="C79" s="103">
        <f>SUM('9.1.3'!C81,'9.2.3'!C81,'9.3.3'!C81,'9.4.3'!C81)</f>
        <v>0</v>
      </c>
      <c r="D79" s="204">
        <f>SUM('9.1.2.'!D81,'9.2.2'!D81,'9.3.2'!D81,'9.4.2'!D81)</f>
        <v>0</v>
      </c>
      <c r="E79" s="763"/>
      <c r="F79" s="768"/>
    </row>
    <row r="80" spans="1:6" s="22" customFormat="1" ht="20.25" customHeight="1">
      <c r="A80" s="115" t="s">
        <v>248</v>
      </c>
      <c r="B80" s="138" t="s">
        <v>249</v>
      </c>
      <c r="C80" s="103">
        <f>SUM('9.1.3'!C82,'9.2.3'!C82,'9.3.3'!C82,'9.4.3'!C82)</f>
        <v>0</v>
      </c>
      <c r="D80" s="204">
        <f>SUM('9.1.2.'!D82,'9.2.2'!D82,'9.3.2'!D82,'9.4.2'!D82)</f>
        <v>0</v>
      </c>
      <c r="E80" s="763"/>
      <c r="F80" s="768"/>
    </row>
    <row r="81" spans="1:6" s="22" customFormat="1" ht="18" customHeight="1" thickBot="1">
      <c r="A81" s="116" t="s">
        <v>250</v>
      </c>
      <c r="B81" s="153" t="s">
        <v>251</v>
      </c>
      <c r="C81" s="103">
        <f>SUM('9.1.3'!C83,'9.2.3'!C83,'9.3.3'!C83,'9.4.3'!C83)</f>
        <v>0</v>
      </c>
      <c r="D81" s="204">
        <f>SUM('9.1.2.'!D83,'9.2.2'!D83,'9.3.2'!D83,'9.4.2'!D83)</f>
        <v>0</v>
      </c>
      <c r="E81" s="763"/>
      <c r="F81" s="768"/>
    </row>
    <row r="82" spans="1:6" s="22" customFormat="1" ht="18" customHeight="1" thickBot="1">
      <c r="A82" s="113" t="s">
        <v>252</v>
      </c>
      <c r="B82" s="152" t="s">
        <v>389</v>
      </c>
      <c r="C82" s="103" t="e">
        <f>SUM('6. tájékoztató t.'!#REF!,'9.2.3'!C84,'9.3.3'!C84,'9.4.3'!C84)</f>
        <v>#REF!</v>
      </c>
      <c r="D82" s="204">
        <f>SUM('9.1.2.'!D84,'9.2.2'!D84,'9.3.2'!D84,'9.4.2'!D84)</f>
        <v>0</v>
      </c>
      <c r="E82" s="763"/>
      <c r="F82" s="768"/>
    </row>
    <row r="83" spans="1:6" s="22" customFormat="1" ht="27.75" thickBot="1">
      <c r="A83" s="113" t="s">
        <v>253</v>
      </c>
      <c r="B83" s="156" t="s">
        <v>254</v>
      </c>
      <c r="C83" s="102" t="e">
        <f>+C61+C65+C70+C73+C77+C82</f>
        <v>#REF!</v>
      </c>
      <c r="D83" s="201">
        <f>+D61+D65+D70+D73+D77+D82</f>
        <v>2760000</v>
      </c>
      <c r="E83" s="762">
        <f>+E61+E65+E70+E73+E77+E82</f>
        <v>0</v>
      </c>
      <c r="F83" s="768"/>
    </row>
    <row r="84" spans="1:6" s="22" customFormat="1" ht="18" customHeight="1" thickBot="1">
      <c r="A84" s="118" t="s">
        <v>266</v>
      </c>
      <c r="B84" s="157" t="s">
        <v>332</v>
      </c>
      <c r="C84" s="102" t="e">
        <f>+C60+C83</f>
        <v>#REF!</v>
      </c>
      <c r="D84" s="201">
        <f>+D60+D83</f>
        <v>2760000</v>
      </c>
      <c r="E84" s="762">
        <f>+E60+E83</f>
        <v>0</v>
      </c>
      <c r="F84" s="768"/>
    </row>
    <row r="85" spans="1:5" s="22" customFormat="1" ht="19.5" thickBot="1">
      <c r="A85" s="119"/>
      <c r="B85" s="158"/>
      <c r="C85" s="120"/>
      <c r="D85" s="225"/>
      <c r="E85" s="120"/>
    </row>
    <row r="86" spans="1:5" s="17" customFormat="1" ht="18" customHeight="1" thickBot="1">
      <c r="A86" s="122" t="s">
        <v>43</v>
      </c>
      <c r="B86" s="159"/>
      <c r="C86" s="123"/>
      <c r="D86" s="228"/>
      <c r="E86" s="148"/>
    </row>
    <row r="87" spans="1:5" s="23" customFormat="1" ht="18" customHeight="1" thickBot="1">
      <c r="A87" s="124" t="s">
        <v>10</v>
      </c>
      <c r="B87" s="160" t="s">
        <v>387</v>
      </c>
      <c r="C87" s="125" t="e">
        <f>SUM(C88:C92)</f>
        <v>#REF!</v>
      </c>
      <c r="D87" s="231">
        <f>SUM(D88:D92)</f>
        <v>2760000</v>
      </c>
      <c r="E87" s="149">
        <f>SUM(E88:E92)</f>
        <v>0</v>
      </c>
    </row>
    <row r="88" spans="1:5" s="17" customFormat="1" ht="18" customHeight="1">
      <c r="A88" s="126" t="s">
        <v>73</v>
      </c>
      <c r="B88" s="161" t="s">
        <v>38</v>
      </c>
      <c r="C88" s="103" t="e">
        <f>SUM('6. tájékoztató t.'!#REF!,'9.2.3'!C90,'9.3.3'!C90,'9.4.3'!C90)</f>
        <v>#REF!</v>
      </c>
      <c r="D88" s="204">
        <f>SUM('9.1.2.'!D90,'9.2.2'!D90,'9.3.2'!D90,'9.4.2'!D90)</f>
        <v>0</v>
      </c>
      <c r="E88" s="103"/>
    </row>
    <row r="89" spans="1:5" s="22" customFormat="1" ht="18" customHeight="1">
      <c r="A89" s="109" t="s">
        <v>74</v>
      </c>
      <c r="B89" s="140" t="s">
        <v>138</v>
      </c>
      <c r="C89" s="103"/>
      <c r="D89" s="204">
        <f>SUM('9.1.2.'!D91,'9.2.2'!D91,'9.3.2'!D91,'9.4.2'!D91)</f>
        <v>0</v>
      </c>
      <c r="E89" s="103"/>
    </row>
    <row r="90" spans="1:5" s="17" customFormat="1" ht="18" customHeight="1">
      <c r="A90" s="109" t="s">
        <v>75</v>
      </c>
      <c r="B90" s="140" t="s">
        <v>105</v>
      </c>
      <c r="C90" s="103"/>
      <c r="D90" s="204">
        <f>SUM('9.1.2.'!D92,'9.2.2'!D92,'9.3.2'!D92,'9.4.2'!D92)</f>
        <v>1200000</v>
      </c>
      <c r="E90" s="103">
        <v>0</v>
      </c>
    </row>
    <row r="91" spans="1:5" s="17" customFormat="1" ht="18" customHeight="1">
      <c r="A91" s="109" t="s">
        <v>76</v>
      </c>
      <c r="B91" s="162" t="s">
        <v>139</v>
      </c>
      <c r="C91" s="103">
        <f>SUM('9.1.3'!C93,'9.2.3'!C93,'9.3.3'!C93,'9.4.3'!C93)</f>
        <v>0</v>
      </c>
      <c r="D91" s="204">
        <f>SUM('9.1.2.'!D93,'9.2.2'!D93,'9.3.2'!D93,'9.4.2'!D93)</f>
        <v>0</v>
      </c>
      <c r="E91" s="103"/>
    </row>
    <row r="92" spans="1:5" s="17" customFormat="1" ht="18" customHeight="1">
      <c r="A92" s="109" t="s">
        <v>84</v>
      </c>
      <c r="B92" s="163" t="s">
        <v>140</v>
      </c>
      <c r="C92" s="103" t="e">
        <f>SUM('6. tájékoztató t.'!#REF!,'9.2.3'!C94,'9.3.3'!C94,'9.4.3'!C94)</f>
        <v>#REF!</v>
      </c>
      <c r="D92" s="204">
        <f>SUM('9.1.2.'!D94,'9.2.2'!D94,'9.3.2'!D94,'9.4.2'!D94)</f>
        <v>1560000</v>
      </c>
      <c r="E92" s="111">
        <f>SUM(E93:E102)</f>
        <v>0</v>
      </c>
    </row>
    <row r="93" spans="1:5" s="17" customFormat="1" ht="18" customHeight="1">
      <c r="A93" s="109" t="s">
        <v>77</v>
      </c>
      <c r="B93" s="140" t="s">
        <v>269</v>
      </c>
      <c r="C93" s="103" t="e">
        <f>SUM('6. tájékoztató t.'!#REF!,'9.2.3'!C95,'9.3.3'!C95,'9.4.3'!C95)</f>
        <v>#REF!</v>
      </c>
      <c r="D93" s="204">
        <f>SUM('9.1.2.'!D95,'9.2.2'!D95,'9.3.2'!D95,'9.4.2'!D95)</f>
        <v>0</v>
      </c>
      <c r="E93" s="103">
        <v>0</v>
      </c>
    </row>
    <row r="94" spans="1:5" s="17" customFormat="1" ht="18" customHeight="1">
      <c r="A94" s="109" t="s">
        <v>78</v>
      </c>
      <c r="B94" s="141" t="s">
        <v>270</v>
      </c>
      <c r="C94" s="103" t="e">
        <f>SUM('6. tájékoztató t.'!#REF!,'9.2.3'!C96,'9.3.3'!C96,'9.4.3'!C96)</f>
        <v>#REF!</v>
      </c>
      <c r="D94" s="204">
        <f>SUM('9.1.2.'!D96,'9.2.2'!D96,'9.3.2'!D96,'9.4.2'!D96)</f>
        <v>0</v>
      </c>
      <c r="E94" s="103">
        <v>0</v>
      </c>
    </row>
    <row r="95" spans="1:5" s="17" customFormat="1" ht="18" customHeight="1">
      <c r="A95" s="109" t="s">
        <v>85</v>
      </c>
      <c r="B95" s="140" t="s">
        <v>271</v>
      </c>
      <c r="C95" s="103" t="e">
        <f>SUM('6. tájékoztató t.'!#REF!,'9.2.3'!C97,'9.3.3'!C97,'9.4.3'!C97)</f>
        <v>#REF!</v>
      </c>
      <c r="D95" s="204">
        <f>SUM('9.1.2.'!D97,'9.2.2'!D97,'9.3.2'!D97,'9.4.2'!D97)</f>
        <v>0</v>
      </c>
      <c r="E95" s="103">
        <v>0</v>
      </c>
    </row>
    <row r="96" spans="1:5" s="17" customFormat="1" ht="18" customHeight="1">
      <c r="A96" s="109" t="s">
        <v>86</v>
      </c>
      <c r="B96" s="140" t="s">
        <v>394</v>
      </c>
      <c r="C96" s="103" t="e">
        <f>SUM('6. tájékoztató t.'!#REF!,'9.2.3'!C98,'9.3.3'!C98,'9.4.3'!C98)</f>
        <v>#REF!</v>
      </c>
      <c r="D96" s="204">
        <f>SUM('9.1.2.'!D98,'9.2.2'!D98,'9.3.2'!D98,'9.4.2'!D98)</f>
        <v>0</v>
      </c>
      <c r="E96" s="103">
        <v>0</v>
      </c>
    </row>
    <row r="97" spans="1:5" s="17" customFormat="1" ht="18" customHeight="1">
      <c r="A97" s="109" t="s">
        <v>87</v>
      </c>
      <c r="B97" s="141" t="s">
        <v>273</v>
      </c>
      <c r="C97" s="103" t="e">
        <f>SUM('6. tájékoztató t.'!#REF!,'9.2.3'!C99,'9.3.3'!C99,'9.4.3'!C99)</f>
        <v>#REF!</v>
      </c>
      <c r="D97" s="204">
        <f>SUM('9.1.2.'!D99,'9.2.2'!D99,'9.3.2'!D99,'9.4.2'!D99)</f>
        <v>0</v>
      </c>
      <c r="E97" s="103">
        <v>0</v>
      </c>
    </row>
    <row r="98" spans="1:5" s="17" customFormat="1" ht="18" customHeight="1">
      <c r="A98" s="109" t="s">
        <v>88</v>
      </c>
      <c r="B98" s="141" t="s">
        <v>274</v>
      </c>
      <c r="C98" s="103" t="e">
        <f>SUM('6. tájékoztató t.'!#REF!,'9.2.3'!C100,'9.3.3'!C100,'9.4.3'!C100)</f>
        <v>#REF!</v>
      </c>
      <c r="D98" s="204">
        <f>SUM('9.1.2.'!D100,'9.2.2'!D100,'9.3.2'!D100,'9.4.2'!D100)</f>
        <v>0</v>
      </c>
      <c r="E98" s="103">
        <v>0</v>
      </c>
    </row>
    <row r="99" spans="1:5" s="17" customFormat="1" ht="18" customHeight="1">
      <c r="A99" s="109" t="s">
        <v>90</v>
      </c>
      <c r="B99" s="140" t="s">
        <v>395</v>
      </c>
      <c r="C99" s="103" t="e">
        <f>SUM('6. tájékoztató t.'!#REF!,'9.2.3'!C101,'9.3.3'!C101,'9.4.3'!C101)</f>
        <v>#REF!</v>
      </c>
      <c r="D99" s="204">
        <f>SUM('9.1.2.'!D101,'9.2.2'!D101,'9.3.2'!D101,'9.4.2'!D101)</f>
        <v>0</v>
      </c>
      <c r="E99" s="103">
        <v>0</v>
      </c>
    </row>
    <row r="100" spans="1:5" s="17" customFormat="1" ht="18" customHeight="1">
      <c r="A100" s="127" t="s">
        <v>141</v>
      </c>
      <c r="B100" s="142" t="s">
        <v>276</v>
      </c>
      <c r="C100" s="103" t="e">
        <f>SUM('6. tájékoztató t.'!#REF!,'9.2.3'!C102,'9.3.3'!C102,'9.4.3'!C102)</f>
        <v>#REF!</v>
      </c>
      <c r="D100" s="204">
        <f>SUM('9.1.2.'!D102,'9.2.2'!D102,'9.3.2'!D102,'9.4.2'!D102)</f>
        <v>0</v>
      </c>
      <c r="E100" s="103">
        <v>0</v>
      </c>
    </row>
    <row r="101" spans="1:5" s="17" customFormat="1" ht="18" customHeight="1">
      <c r="A101" s="109" t="s">
        <v>267</v>
      </c>
      <c r="B101" s="142" t="s">
        <v>277</v>
      </c>
      <c r="C101" s="103" t="e">
        <f>SUM('6. tájékoztató t.'!#REF!,'9.2.3'!C103,'9.3.3'!C103,'9.4.3'!C103)</f>
        <v>#REF!</v>
      </c>
      <c r="D101" s="204">
        <f>SUM('9.1.2.'!D103,'9.2.2'!D103,'9.3.2'!D103,'9.4.2'!D103)</f>
        <v>0</v>
      </c>
      <c r="E101" s="103">
        <v>0</v>
      </c>
    </row>
    <row r="102" spans="1:5" s="17" customFormat="1" ht="18" customHeight="1" thickBot="1">
      <c r="A102" s="128" t="s">
        <v>268</v>
      </c>
      <c r="B102" s="143" t="s">
        <v>278</v>
      </c>
      <c r="C102" s="103" t="e">
        <f>SUM('6. tájékoztató t.'!#REF!,'9.2.3'!C104,'9.3.3'!C104,'9.4.3'!C104)</f>
        <v>#REF!</v>
      </c>
      <c r="D102" s="204">
        <f>SUM('9.1.2.'!D104,'9.2.2'!D104,'9.3.2'!D104,'9.4.2'!D104)</f>
        <v>1560000</v>
      </c>
      <c r="E102" s="103">
        <v>0</v>
      </c>
    </row>
    <row r="103" spans="1:5" s="17" customFormat="1" ht="18" customHeight="1" thickBot="1">
      <c r="A103" s="107" t="s">
        <v>11</v>
      </c>
      <c r="B103" s="164" t="s">
        <v>388</v>
      </c>
      <c r="C103" s="102" t="e">
        <f>+C104+C106+C108</f>
        <v>#REF!</v>
      </c>
      <c r="D103" s="201">
        <f>+D104+D106+D108</f>
        <v>0</v>
      </c>
      <c r="E103" s="102">
        <f>+E104+E106+E108</f>
        <v>0</v>
      </c>
    </row>
    <row r="104" spans="1:5" s="17" customFormat="1" ht="18" customHeight="1">
      <c r="A104" s="108" t="s">
        <v>79</v>
      </c>
      <c r="B104" s="140" t="s">
        <v>164</v>
      </c>
      <c r="C104" s="103" t="e">
        <f>SUM('6. tájékoztató t.'!#REF!,'9.2.3'!C106,'9.3.3'!C106,'9.4.3'!C106)</f>
        <v>#REF!</v>
      </c>
      <c r="D104" s="204">
        <f>SUM('9.1.2.'!D106,'9.2.2'!D106,'9.3.2'!D106,'9.4.2'!D106)</f>
        <v>0</v>
      </c>
      <c r="E104" s="103">
        <v>0</v>
      </c>
    </row>
    <row r="105" spans="1:5" s="17" customFormat="1" ht="18" customHeight="1">
      <c r="A105" s="108" t="s">
        <v>80</v>
      </c>
      <c r="B105" s="142" t="s">
        <v>282</v>
      </c>
      <c r="C105" s="103" t="e">
        <f>SUM('6. tájékoztató t.'!#REF!,'9.2.3'!C107,'9.3.3'!C107,'9.4.3'!C107)</f>
        <v>#REF!</v>
      </c>
      <c r="D105" s="204">
        <f>SUM('9.1.2.'!D107,'9.2.2'!D107,'9.3.2'!D107,'9.4.2'!D107)</f>
        <v>0</v>
      </c>
      <c r="E105" s="103">
        <v>0</v>
      </c>
    </row>
    <row r="106" spans="1:5" s="17" customFormat="1" ht="18" customHeight="1">
      <c r="A106" s="108" t="s">
        <v>81</v>
      </c>
      <c r="B106" s="142" t="s">
        <v>142</v>
      </c>
      <c r="C106" s="103" t="e">
        <f>SUM('6. tájékoztató t.'!#REF!,'9.2.3'!C108,'9.3.3'!C108,'9.4.3'!C108)</f>
        <v>#REF!</v>
      </c>
      <c r="D106" s="204">
        <f>SUM('9.1.2.'!D108,'9.2.2'!D108,'9.3.2'!D108,'9.4.2'!D108)</f>
        <v>0</v>
      </c>
      <c r="E106" s="103">
        <v>0</v>
      </c>
    </row>
    <row r="107" spans="1:5" s="17" customFormat="1" ht="18" customHeight="1">
      <c r="A107" s="108" t="s">
        <v>82</v>
      </c>
      <c r="B107" s="142" t="s">
        <v>283</v>
      </c>
      <c r="C107" s="103" t="e">
        <f>SUM('6. tájékoztató t.'!#REF!,'9.2.3'!C109,'9.3.3'!C109,'9.4.3'!C109)</f>
        <v>#REF!</v>
      </c>
      <c r="D107" s="204">
        <f>SUM('9.1.2.'!D109,'9.2.2'!D109,'9.3.2'!D109,'9.4.2'!D109)</f>
        <v>0</v>
      </c>
      <c r="E107" s="103">
        <v>0</v>
      </c>
    </row>
    <row r="108" spans="1:5" s="17" customFormat="1" ht="18" customHeight="1">
      <c r="A108" s="108" t="s">
        <v>83</v>
      </c>
      <c r="B108" s="165" t="s">
        <v>166</v>
      </c>
      <c r="C108" s="103" t="e">
        <f>SUM('6. tájékoztató t.'!#REF!,'9.2.3'!C110,'9.3.3'!C110,'9.4.3'!C110)</f>
        <v>#REF!</v>
      </c>
      <c r="D108" s="204">
        <f>SUM('9.1.2.'!D110,'9.2.2'!D110,'9.3.2'!D110,'9.4.2'!D110)</f>
        <v>0</v>
      </c>
      <c r="E108" s="129">
        <f>SUM(E109:E116)</f>
        <v>0</v>
      </c>
    </row>
    <row r="109" spans="1:5" s="17" customFormat="1" ht="25.5">
      <c r="A109" s="108" t="s">
        <v>89</v>
      </c>
      <c r="B109" s="166" t="s">
        <v>338</v>
      </c>
      <c r="C109" s="103" t="e">
        <f>SUM('6. tájékoztató t.'!#REF!,'9.2.3'!C111,'9.3.3'!C111,'9.4.3'!C111)</f>
        <v>#REF!</v>
      </c>
      <c r="D109" s="204">
        <f>SUM('9.1.2.'!D111,'9.2.2'!D111,'9.3.2'!D111,'9.4.2'!D111)</f>
        <v>0</v>
      </c>
      <c r="E109" s="103">
        <v>0</v>
      </c>
    </row>
    <row r="110" spans="1:5" s="17" customFormat="1" ht="25.5">
      <c r="A110" s="108" t="s">
        <v>91</v>
      </c>
      <c r="B110" s="144" t="s">
        <v>288</v>
      </c>
      <c r="C110" s="103" t="e">
        <f>SUM('6. tájékoztató t.'!#REF!,'9.2.3'!C112,'9.3.3'!C112,'9.4.3'!C112)</f>
        <v>#REF!</v>
      </c>
      <c r="D110" s="204">
        <f>SUM('9.1.2.'!D112,'9.2.2'!D112,'9.3.2'!D112,'9.4.2'!D112)</f>
        <v>0</v>
      </c>
      <c r="E110" s="103"/>
    </row>
    <row r="111" spans="1:5" s="17" customFormat="1" ht="25.5">
      <c r="A111" s="108" t="s">
        <v>143</v>
      </c>
      <c r="B111" s="140" t="s">
        <v>272</v>
      </c>
      <c r="C111" s="103" t="e">
        <f>SUM('6. tájékoztató t.'!#REF!,'9.2.3'!C113,'9.3.3'!C113,'9.4.3'!C113)</f>
        <v>#REF!</v>
      </c>
      <c r="D111" s="204">
        <f>SUM('9.1.2.'!D113,'9.2.2'!D113,'9.3.2'!D113,'9.4.2'!D113)</f>
        <v>0</v>
      </c>
      <c r="E111" s="103"/>
    </row>
    <row r="112" spans="1:5" s="17" customFormat="1" ht="18.75">
      <c r="A112" s="108" t="s">
        <v>144</v>
      </c>
      <c r="B112" s="140" t="s">
        <v>287</v>
      </c>
      <c r="C112" s="103" t="e">
        <f>SUM('6. tájékoztató t.'!#REF!,'9.2.3'!C114,'9.3.3'!C114,'9.4.3'!C114)</f>
        <v>#REF!</v>
      </c>
      <c r="D112" s="204">
        <f>SUM('9.1.2.'!D114,'9.2.2'!D114,'9.3.2'!D114,'9.4.2'!D114)</f>
        <v>0</v>
      </c>
      <c r="E112" s="103"/>
    </row>
    <row r="113" spans="1:5" s="17" customFormat="1" ht="25.5">
      <c r="A113" s="108" t="s">
        <v>145</v>
      </c>
      <c r="B113" s="140" t="s">
        <v>286</v>
      </c>
      <c r="C113" s="103" t="e">
        <f>SUM('6. tájékoztató t.'!#REF!,'9.2.3'!C115,'9.3.3'!C115,'9.4.3'!C115)</f>
        <v>#REF!</v>
      </c>
      <c r="D113" s="204">
        <f>SUM('9.1.2.'!D115,'9.2.2'!D115,'9.3.2'!D115,'9.4.2'!D115)</f>
        <v>0</v>
      </c>
      <c r="E113" s="103"/>
    </row>
    <row r="114" spans="1:5" s="17" customFormat="1" ht="25.5">
      <c r="A114" s="108" t="s">
        <v>279</v>
      </c>
      <c r="B114" s="140" t="s">
        <v>275</v>
      </c>
      <c r="C114" s="103" t="e">
        <f>SUM('6. tájékoztató t.'!#REF!,'9.2.3'!C116,'9.3.3'!C116,'9.4.3'!C116)</f>
        <v>#REF!</v>
      </c>
      <c r="D114" s="204">
        <f>SUM('9.1.2.'!D116,'9.2.2'!D116,'9.3.2'!D116,'9.4.2'!D116)</f>
        <v>0</v>
      </c>
      <c r="E114" s="103"/>
    </row>
    <row r="115" spans="1:5" s="17" customFormat="1" ht="18.75">
      <c r="A115" s="108" t="s">
        <v>280</v>
      </c>
      <c r="B115" s="140" t="s">
        <v>285</v>
      </c>
      <c r="C115" s="103" t="e">
        <f>SUM('6. tájékoztató t.'!#REF!,'9.2.3'!C117,'9.3.3'!C117,'9.4.3'!C117)</f>
        <v>#REF!</v>
      </c>
      <c r="D115" s="204">
        <f>SUM('9.1.2.'!D117,'9.2.2'!D117,'9.3.2'!D117,'9.4.2'!D117)</f>
        <v>0</v>
      </c>
      <c r="E115" s="103"/>
    </row>
    <row r="116" spans="1:5" s="17" customFormat="1" ht="26.25" thickBot="1">
      <c r="A116" s="127" t="s">
        <v>281</v>
      </c>
      <c r="B116" s="140" t="s">
        <v>284</v>
      </c>
      <c r="C116" s="103" t="e">
        <f>SUM('6. tájékoztató t.'!#REF!,'9.2.3'!C118,'9.3.3'!C118,'9.4.3'!C118)</f>
        <v>#REF!</v>
      </c>
      <c r="D116" s="204">
        <f>SUM('9.1.2.'!D118,'9.2.2'!D118,'9.3.2'!D118,'9.4.2'!D118)</f>
        <v>0</v>
      </c>
      <c r="E116" s="103"/>
    </row>
    <row r="117" spans="1:5" s="17" customFormat="1" ht="18" customHeight="1" thickBot="1">
      <c r="A117" s="107" t="s">
        <v>12</v>
      </c>
      <c r="B117" s="154" t="s">
        <v>289</v>
      </c>
      <c r="C117" s="102" t="e">
        <f>+C118+C119</f>
        <v>#REF!</v>
      </c>
      <c r="D117" s="201">
        <f>+D118+D119</f>
        <v>0</v>
      </c>
      <c r="E117" s="102">
        <f>+E118+E119</f>
        <v>0</v>
      </c>
    </row>
    <row r="118" spans="1:5" s="17" customFormat="1" ht="18" customHeight="1">
      <c r="A118" s="108" t="s">
        <v>62</v>
      </c>
      <c r="B118" s="144" t="s">
        <v>44</v>
      </c>
      <c r="C118" s="103" t="e">
        <f>SUM('6. tájékoztató t.'!#REF!,'9.2.3'!C120,'9.3.3'!C120,'9.4.3'!C120)</f>
        <v>#REF!</v>
      </c>
      <c r="D118" s="204">
        <f>SUM('9.1.2.'!D120,'9.2.2'!D120,'9.3.2'!D120,'9.4.2'!D120)</f>
        <v>0</v>
      </c>
      <c r="E118" s="103"/>
    </row>
    <row r="119" spans="1:5" s="17" customFormat="1" ht="18" customHeight="1" thickBot="1">
      <c r="A119" s="110" t="s">
        <v>63</v>
      </c>
      <c r="B119" s="142" t="s">
        <v>45</v>
      </c>
      <c r="C119" s="103" t="e">
        <f>SUM('6. tájékoztató t.'!#REF!,'9.2.3'!C121,'9.3.3'!C121,'9.4.3'!C121)</f>
        <v>#REF!</v>
      </c>
      <c r="D119" s="204">
        <f>SUM('9.1.2.'!D121,'9.2.2'!D121,'9.3.2'!D121,'9.4.2'!D121)</f>
        <v>0</v>
      </c>
      <c r="E119" s="103"/>
    </row>
    <row r="120" spans="1:5" s="17" customFormat="1" ht="18" customHeight="1" thickBot="1">
      <c r="A120" s="107" t="s">
        <v>13</v>
      </c>
      <c r="B120" s="154" t="s">
        <v>290</v>
      </c>
      <c r="C120" s="102" t="e">
        <f>+C87+C103+C117</f>
        <v>#REF!</v>
      </c>
      <c r="D120" s="201">
        <f>+D87+D103+D117</f>
        <v>2760000</v>
      </c>
      <c r="E120" s="102">
        <f>+E87+E103+E117</f>
        <v>0</v>
      </c>
    </row>
    <row r="121" spans="1:5" s="17" customFormat="1" ht="18" customHeight="1" thickBot="1">
      <c r="A121" s="107" t="s">
        <v>14</v>
      </c>
      <c r="B121" s="154" t="s">
        <v>396</v>
      </c>
      <c r="C121" s="102" t="e">
        <f>+C122+C123+C124</f>
        <v>#REF!</v>
      </c>
      <c r="D121" s="201">
        <f>+D122+D123+D124</f>
        <v>0</v>
      </c>
      <c r="E121" s="102">
        <f>+E122+E123+E124</f>
        <v>0</v>
      </c>
    </row>
    <row r="122" spans="1:5" s="17" customFormat="1" ht="18" customHeight="1">
      <c r="A122" s="108" t="s">
        <v>66</v>
      </c>
      <c r="B122" s="144" t="s">
        <v>291</v>
      </c>
      <c r="C122" s="103" t="e">
        <f>SUM('6. tájékoztató t.'!#REF!,'9.2.3'!C124,'9.3.3'!C124,'9.4.3'!C124)</f>
        <v>#REF!</v>
      </c>
      <c r="D122" s="204">
        <f>SUM('9.1.2.'!D124,'9.2.2'!D124,'9.3.2'!D124,'9.4.2'!D124)</f>
        <v>0</v>
      </c>
      <c r="E122" s="103"/>
    </row>
    <row r="123" spans="1:5" s="17" customFormat="1" ht="18" customHeight="1">
      <c r="A123" s="108" t="s">
        <v>67</v>
      </c>
      <c r="B123" s="144" t="s">
        <v>397</v>
      </c>
      <c r="C123" s="103" t="e">
        <f>SUM('6. tájékoztató t.'!#REF!,'9.2.3'!C125,'9.3.3'!C125,'9.4.3'!C125)</f>
        <v>#REF!</v>
      </c>
      <c r="D123" s="204">
        <f>SUM('9.1.2.'!D125,'9.2.2'!D125,'9.3.2'!D125,'9.4.2'!D125)</f>
        <v>0</v>
      </c>
      <c r="E123" s="103"/>
    </row>
    <row r="124" spans="1:5" s="17" customFormat="1" ht="18" customHeight="1" thickBot="1">
      <c r="A124" s="127" t="s">
        <v>68</v>
      </c>
      <c r="B124" s="167" t="s">
        <v>292</v>
      </c>
      <c r="C124" s="103" t="e">
        <f>SUM('6. tájékoztató t.'!#REF!,'9.2.3'!C126,'9.3.3'!C126,'9.4.3'!C126)</f>
        <v>#REF!</v>
      </c>
      <c r="D124" s="204">
        <f>SUM('9.1.2.'!D126,'9.2.2'!D126,'9.3.2'!D126,'9.4.2'!D126)</f>
        <v>0</v>
      </c>
      <c r="E124" s="103"/>
    </row>
    <row r="125" spans="1:5" s="17" customFormat="1" ht="18" customHeight="1" thickBot="1">
      <c r="A125" s="107" t="s">
        <v>15</v>
      </c>
      <c r="B125" s="154" t="s">
        <v>327</v>
      </c>
      <c r="C125" s="102" t="e">
        <f>+C126+C127+C128+C129</f>
        <v>#REF!</v>
      </c>
      <c r="D125" s="201">
        <f>+D126+D127+D128+D129</f>
        <v>0</v>
      </c>
      <c r="E125" s="102">
        <f>+E126+E127+E128+E129</f>
        <v>0</v>
      </c>
    </row>
    <row r="126" spans="1:5" s="17" customFormat="1" ht="18" customHeight="1">
      <c r="A126" s="108" t="s">
        <v>69</v>
      </c>
      <c r="B126" s="144" t="s">
        <v>293</v>
      </c>
      <c r="C126" s="103" t="e">
        <f>SUM('6. tájékoztató t.'!#REF!,'9.2.3'!C128,'9.3.3'!C128,'9.4.3'!C128)</f>
        <v>#REF!</v>
      </c>
      <c r="D126" s="204">
        <f>SUM('9.1.2.'!D128,'9.2.2'!D128,'9.3.2'!D128,'9.4.2'!D128)</f>
        <v>0</v>
      </c>
      <c r="E126" s="103"/>
    </row>
    <row r="127" spans="1:5" s="17" customFormat="1" ht="18" customHeight="1">
      <c r="A127" s="108" t="s">
        <v>70</v>
      </c>
      <c r="B127" s="144" t="s">
        <v>294</v>
      </c>
      <c r="C127" s="103" t="e">
        <f>SUM('6. tájékoztató t.'!#REF!,'9.2.3'!C129,'9.3.3'!C129,'9.4.3'!C129)</f>
        <v>#REF!</v>
      </c>
      <c r="D127" s="204">
        <f>SUM('9.1.2.'!D129,'9.2.2'!D129,'9.3.2'!D129,'9.4.2'!D129)</f>
        <v>0</v>
      </c>
      <c r="E127" s="103"/>
    </row>
    <row r="128" spans="1:5" s="17" customFormat="1" ht="18" customHeight="1">
      <c r="A128" s="108" t="s">
        <v>210</v>
      </c>
      <c r="B128" s="144" t="s">
        <v>295</v>
      </c>
      <c r="C128" s="103" t="e">
        <f>SUM('6. tájékoztató t.'!#REF!,'9.2.3'!C130,'9.3.3'!C130,'9.4.3'!C130)</f>
        <v>#REF!</v>
      </c>
      <c r="D128" s="204">
        <f>SUM('9.1.2.'!D130,'9.2.2'!D130,'9.3.2'!D130,'9.4.2'!D130)</f>
        <v>0</v>
      </c>
      <c r="E128" s="103"/>
    </row>
    <row r="129" spans="1:5" s="17" customFormat="1" ht="18" customHeight="1" thickBot="1">
      <c r="A129" s="127" t="s">
        <v>211</v>
      </c>
      <c r="B129" s="167" t="s">
        <v>296</v>
      </c>
      <c r="C129" s="103" t="e">
        <f>SUM('6. tájékoztató t.'!#REF!,'9.2.3'!C131,'9.3.3'!C131,'9.4.3'!C131)</f>
        <v>#REF!</v>
      </c>
      <c r="D129" s="204">
        <f>SUM('9.1.2.'!D131,'9.2.2'!D131,'9.3.2'!D131,'9.4.2'!D131)</f>
        <v>0</v>
      </c>
      <c r="E129" s="103"/>
    </row>
    <row r="130" spans="1:5" s="17" customFormat="1" ht="18" customHeight="1" thickBot="1">
      <c r="A130" s="107" t="s">
        <v>16</v>
      </c>
      <c r="B130" s="154" t="s">
        <v>297</v>
      </c>
      <c r="C130" s="102" t="e">
        <f>+C131+C132+C133+C134</f>
        <v>#REF!</v>
      </c>
      <c r="D130" s="201">
        <f>+D131+D132+D133+D134</f>
        <v>0</v>
      </c>
      <c r="E130" s="102">
        <f>SUM(E131:E134)</f>
        <v>0</v>
      </c>
    </row>
    <row r="131" spans="1:5" s="17" customFormat="1" ht="18" customHeight="1">
      <c r="A131" s="108" t="s">
        <v>71</v>
      </c>
      <c r="B131" s="144" t="s">
        <v>298</v>
      </c>
      <c r="C131" s="103" t="e">
        <f>SUM('6. tájékoztató t.'!#REF!,'9.2.3'!C133,'9.3.3'!C133,'9.4.3'!C133)</f>
        <v>#REF!</v>
      </c>
      <c r="D131" s="204">
        <f>SUM('9.1.2.'!D133,'9.2.2'!D133,'9.3.2'!D133,'9.4.2'!D133)</f>
        <v>0</v>
      </c>
      <c r="E131" s="103"/>
    </row>
    <row r="132" spans="1:5" s="17" customFormat="1" ht="18" customHeight="1">
      <c r="A132" s="108" t="s">
        <v>72</v>
      </c>
      <c r="B132" s="144" t="s">
        <v>307</v>
      </c>
      <c r="C132" s="103" t="e">
        <f>SUM('6. tájékoztató t.'!#REF!,'9.2.3'!C134,'9.3.3'!C134,'9.4.3'!C134)</f>
        <v>#REF!</v>
      </c>
      <c r="D132" s="204">
        <f>SUM('9.1.2.'!D134,'9.2.2'!D134,'9.3.2'!D134,'9.4.2'!D134)</f>
        <v>0</v>
      </c>
      <c r="E132" s="103"/>
    </row>
    <row r="133" spans="1:5" s="17" customFormat="1" ht="18" customHeight="1">
      <c r="A133" s="108" t="s">
        <v>220</v>
      </c>
      <c r="B133" s="144" t="s">
        <v>299</v>
      </c>
      <c r="C133" s="103" t="e">
        <f>SUM('6. tájékoztató t.'!#REF!,'9.2.3'!C135,'9.3.3'!C135,'9.4.3'!C135)</f>
        <v>#REF!</v>
      </c>
      <c r="D133" s="204">
        <f>SUM('9.1.2.'!D135,'9.2.2'!D135,'9.3.2'!D135,'9.4.2'!D135)</f>
        <v>0</v>
      </c>
      <c r="E133" s="103"/>
    </row>
    <row r="134" spans="1:5" s="17" customFormat="1" ht="18" customHeight="1" thickBot="1">
      <c r="A134" s="127" t="s">
        <v>221</v>
      </c>
      <c r="B134" s="167" t="s">
        <v>349</v>
      </c>
      <c r="C134" s="103">
        <v>0</v>
      </c>
      <c r="D134" s="204">
        <v>0</v>
      </c>
      <c r="E134" s="103"/>
    </row>
    <row r="135" spans="1:5" s="17" customFormat="1" ht="18" customHeight="1" thickBot="1">
      <c r="A135" s="107" t="s">
        <v>17</v>
      </c>
      <c r="B135" s="154" t="s">
        <v>300</v>
      </c>
      <c r="C135" s="130"/>
      <c r="D135" s="270"/>
      <c r="E135" s="130"/>
    </row>
    <row r="136" spans="1:5" s="17" customFormat="1" ht="18" customHeight="1">
      <c r="A136" s="108" t="s">
        <v>136</v>
      </c>
      <c r="B136" s="144" t="s">
        <v>301</v>
      </c>
      <c r="C136" s="103" t="e">
        <f>SUM('6. tájékoztató t.'!#REF!,'9.2.3'!C138,'9.3.3'!C138,'9.4.3'!C138)</f>
        <v>#REF!</v>
      </c>
      <c r="D136" s="204">
        <f>SUM('9.1.2.'!D138,'9.2.2'!D138,'9.3.2'!D138,'9.4.2'!D138)</f>
        <v>0</v>
      </c>
      <c r="E136" s="103"/>
    </row>
    <row r="137" spans="1:5" s="17" customFormat="1" ht="18" customHeight="1">
      <c r="A137" s="108" t="s">
        <v>137</v>
      </c>
      <c r="B137" s="144" t="s">
        <v>302</v>
      </c>
      <c r="C137" s="103" t="e">
        <f>SUM('6. tájékoztató t.'!#REF!,'9.2.3'!C139,'9.3.3'!C139,'9.4.3'!C139)</f>
        <v>#REF!</v>
      </c>
      <c r="D137" s="204">
        <f>SUM('9.1.2.'!D139,'9.2.2'!D139,'9.3.2'!D139,'9.4.2'!D139)</f>
        <v>0</v>
      </c>
      <c r="E137" s="103"/>
    </row>
    <row r="138" spans="1:5" s="17" customFormat="1" ht="18" customHeight="1">
      <c r="A138" s="108" t="s">
        <v>165</v>
      </c>
      <c r="B138" s="144" t="s">
        <v>303</v>
      </c>
      <c r="C138" s="103" t="e">
        <f>SUM('6. tájékoztató t.'!#REF!,'9.2.3'!C140,'9.3.3'!C140,'9.4.3'!C140)</f>
        <v>#REF!</v>
      </c>
      <c r="D138" s="204">
        <f>SUM('9.1.2.'!D140,'9.2.2'!D140,'9.3.2'!D140,'9.4.2'!D140)</f>
        <v>0</v>
      </c>
      <c r="E138" s="103"/>
    </row>
    <row r="139" spans="1:5" s="17" customFormat="1" ht="18" customHeight="1" thickBot="1">
      <c r="A139" s="108" t="s">
        <v>223</v>
      </c>
      <c r="B139" s="144" t="s">
        <v>304</v>
      </c>
      <c r="C139" s="103" t="e">
        <f>SUM('6. tájékoztató t.'!#REF!,'9.2.3'!C141,'9.3.3'!C141,'9.4.3'!C141)</f>
        <v>#REF!</v>
      </c>
      <c r="D139" s="204">
        <f>SUM('9.1.2.'!D141,'9.2.2'!D141,'9.3.2'!D141,'9.4.2'!D141)</f>
        <v>0</v>
      </c>
      <c r="E139" s="103"/>
    </row>
    <row r="140" spans="1:5" s="17" customFormat="1" ht="18" customHeight="1" thickBot="1">
      <c r="A140" s="107" t="s">
        <v>18</v>
      </c>
      <c r="B140" s="154" t="s">
        <v>305</v>
      </c>
      <c r="C140" s="131" t="e">
        <f>+C121+C125+C130+C135</f>
        <v>#REF!</v>
      </c>
      <c r="D140" s="250">
        <f>+D121+D125+D130+D135</f>
        <v>0</v>
      </c>
      <c r="E140" s="131">
        <f>+E121+E125+E130+E135</f>
        <v>0</v>
      </c>
    </row>
    <row r="141" spans="1:5" s="17" customFormat="1" ht="18" customHeight="1" thickBot="1">
      <c r="A141" s="132" t="s">
        <v>19</v>
      </c>
      <c r="B141" s="168" t="s">
        <v>306</v>
      </c>
      <c r="C141" s="131" t="e">
        <f>+C120+C140</f>
        <v>#REF!</v>
      </c>
      <c r="D141" s="250">
        <f>+D120+D140</f>
        <v>2760000</v>
      </c>
      <c r="E141" s="131">
        <f>+E120+E140</f>
        <v>0</v>
      </c>
    </row>
    <row r="142" spans="1:5" s="17" customFormat="1" ht="18" customHeight="1" thickBot="1">
      <c r="A142" s="133"/>
      <c r="B142" s="134"/>
      <c r="C142" s="121"/>
      <c r="D142" s="255"/>
      <c r="E142" s="121"/>
    </row>
    <row r="143" spans="1:7" s="17" customFormat="1" ht="18" customHeight="1" thickBot="1">
      <c r="A143" s="135" t="s">
        <v>367</v>
      </c>
      <c r="B143" s="136"/>
      <c r="C143" s="137"/>
      <c r="D143" s="269"/>
      <c r="E143" s="137"/>
      <c r="F143" s="24"/>
      <c r="G143" s="24"/>
    </row>
    <row r="144" spans="1:5" s="22" customFormat="1" ht="18" customHeight="1" thickBot="1">
      <c r="A144" s="135" t="s">
        <v>157</v>
      </c>
      <c r="B144" s="136"/>
      <c r="C144" s="137"/>
      <c r="D144" s="269"/>
      <c r="E144" s="137"/>
    </row>
    <row r="145" spans="3:5" s="17" customFormat="1" ht="18" customHeight="1">
      <c r="C145" s="25"/>
      <c r="D145" s="260"/>
      <c r="E145" s="25"/>
    </row>
  </sheetData>
  <sheetProtection/>
  <mergeCells count="2">
    <mergeCell ref="A1:C1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Nagymányok Város Önkormányzata
ÁLLAMIGAZGATÁSI  FELADATOK
2019. ÉVI KÖLTSÉGVETÉSÉNEK ÖSSZEVONT MÉRLEGE
&amp;10
&amp;R&amp;"Times New Roman CE,Félkövér dőlt"&amp;11 1.3. melléklet a  4/2020 ( VII.10. ) önkormányzati rendelethez</oddHeader>
  </headerFooter>
  <rowBreaks count="1" manualBreakCount="1">
    <brk id="85" max="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E41"/>
  <sheetViews>
    <sheetView view="pageBreakPreview" zoomScale="60" zoomScalePageLayoutView="0" workbookViewId="0" topLeftCell="A1">
      <selection activeCell="G8" sqref="G8"/>
    </sheetView>
  </sheetViews>
  <sheetFormatPr defaultColWidth="28.875" defaultRowHeight="12.75"/>
  <sheetData>
    <row r="1" spans="1:5" ht="15.75">
      <c r="A1" s="1079" t="s">
        <v>846</v>
      </c>
      <c r="B1" s="1079"/>
      <c r="C1" s="1079"/>
      <c r="D1" s="1079"/>
      <c r="E1" s="1079"/>
    </row>
    <row r="2" spans="2:5" ht="15" thickBot="1">
      <c r="B2" s="922" t="s">
        <v>881</v>
      </c>
      <c r="C2" s="922"/>
      <c r="D2" s="922"/>
      <c r="E2" s="922"/>
    </row>
    <row r="3" spans="1:5" ht="12.75">
      <c r="A3" s="1080" t="s">
        <v>46</v>
      </c>
      <c r="B3" s="1083" t="s">
        <v>589</v>
      </c>
      <c r="C3" s="1080" t="s">
        <v>597</v>
      </c>
      <c r="D3" s="1080" t="s">
        <v>598</v>
      </c>
      <c r="E3" s="1080" t="s">
        <v>599</v>
      </c>
    </row>
    <row r="4" spans="1:5" ht="12.75">
      <c r="A4" s="1081"/>
      <c r="B4" s="1084"/>
      <c r="C4" s="1081"/>
      <c r="D4" s="1081"/>
      <c r="E4" s="1081"/>
    </row>
    <row r="5" spans="1:5" ht="13.5" thickBot="1">
      <c r="A5" s="1082"/>
      <c r="B5" s="1085"/>
      <c r="C5" s="1082"/>
      <c r="D5" s="1082"/>
      <c r="E5" s="1082"/>
    </row>
    <row r="6" spans="1:5" ht="15" thickBot="1">
      <c r="A6" s="588" t="s">
        <v>600</v>
      </c>
      <c r="B6" s="589" t="s">
        <v>567</v>
      </c>
      <c r="C6" s="590" t="s">
        <v>568</v>
      </c>
      <c r="D6" s="590" t="s">
        <v>569</v>
      </c>
      <c r="E6" s="590" t="s">
        <v>570</v>
      </c>
    </row>
    <row r="7" spans="1:5" ht="14.25">
      <c r="A7" s="591" t="s">
        <v>601</v>
      </c>
      <c r="B7" s="592" t="s">
        <v>602</v>
      </c>
      <c r="C7" s="593">
        <v>2603798</v>
      </c>
      <c r="D7" s="593">
        <v>3281198</v>
      </c>
      <c r="E7" s="594">
        <f>D7/C7*100-100</f>
        <v>26.015843010863364</v>
      </c>
    </row>
    <row r="8" spans="1:5" ht="28.5">
      <c r="A8" s="595" t="s">
        <v>603</v>
      </c>
      <c r="B8" s="596" t="s">
        <v>604</v>
      </c>
      <c r="C8" s="597">
        <v>1841928738</v>
      </c>
      <c r="D8" s="597">
        <v>1975206288</v>
      </c>
      <c r="E8" s="598">
        <f>D8/C8*100-100</f>
        <v>7.235760388033</v>
      </c>
    </row>
    <row r="9" spans="1:5" ht="57.75" thickBot="1">
      <c r="A9" s="595" t="s">
        <v>605</v>
      </c>
      <c r="B9" s="596" t="s">
        <v>606</v>
      </c>
      <c r="C9" s="597">
        <v>300000</v>
      </c>
      <c r="D9" s="597">
        <v>1230000</v>
      </c>
      <c r="E9" s="598">
        <f>D9/C9*100-100</f>
        <v>309.99999999999994</v>
      </c>
    </row>
    <row r="10" spans="1:5" ht="75.75" thickBot="1">
      <c r="A10" s="599" t="s">
        <v>607</v>
      </c>
      <c r="B10" s="600" t="s">
        <v>608</v>
      </c>
      <c r="C10" s="601">
        <f>C7+C8+C9</f>
        <v>1844832536</v>
      </c>
      <c r="D10" s="601">
        <f>D7+D8+D9</f>
        <v>1979717486</v>
      </c>
      <c r="E10" s="602">
        <f>D10/C10*100-100</f>
        <v>7.31150103697</v>
      </c>
    </row>
    <row r="11" spans="1:5" ht="14.25">
      <c r="A11" s="603" t="s">
        <v>609</v>
      </c>
      <c r="B11" s="604" t="s">
        <v>610</v>
      </c>
      <c r="C11" s="605">
        <v>0</v>
      </c>
      <c r="D11" s="605">
        <v>0</v>
      </c>
      <c r="E11" s="606"/>
    </row>
    <row r="12" spans="1:5" ht="15" thickBot="1">
      <c r="A12" s="607" t="s">
        <v>611</v>
      </c>
      <c r="B12" s="608" t="s">
        <v>612</v>
      </c>
      <c r="C12" s="609"/>
      <c r="D12" s="609"/>
      <c r="E12" s="610"/>
    </row>
    <row r="13" spans="1:5" ht="45.75" thickBot="1">
      <c r="A13" s="599" t="s">
        <v>613</v>
      </c>
      <c r="B13" s="600" t="s">
        <v>614</v>
      </c>
      <c r="C13" s="601">
        <f>C11+C12</f>
        <v>0</v>
      </c>
      <c r="D13" s="601">
        <f>D11+D12</f>
        <v>0</v>
      </c>
      <c r="E13" s="602"/>
    </row>
    <row r="14" spans="1:5" ht="28.5">
      <c r="A14" s="603" t="s">
        <v>615</v>
      </c>
      <c r="B14" s="604" t="s">
        <v>616</v>
      </c>
      <c r="C14" s="605"/>
      <c r="D14" s="605"/>
      <c r="E14" s="606"/>
    </row>
    <row r="15" spans="1:5" ht="28.5">
      <c r="A15" s="595" t="s">
        <v>617</v>
      </c>
      <c r="B15" s="596" t="s">
        <v>19</v>
      </c>
      <c r="C15" s="597">
        <v>533645</v>
      </c>
      <c r="D15" s="597">
        <v>683925</v>
      </c>
      <c r="E15" s="598">
        <f>D15/C15*100-100</f>
        <v>28.161043390268816</v>
      </c>
    </row>
    <row r="16" spans="1:5" ht="28.5">
      <c r="A16" s="595" t="s">
        <v>618</v>
      </c>
      <c r="B16" s="596" t="s">
        <v>20</v>
      </c>
      <c r="C16" s="597">
        <v>554366636</v>
      </c>
      <c r="D16" s="597">
        <v>359687233</v>
      </c>
      <c r="E16" s="598">
        <f>D16/C16*100-100</f>
        <v>-35.11744581252181</v>
      </c>
    </row>
    <row r="17" spans="1:5" ht="14.25">
      <c r="A17" s="595" t="s">
        <v>619</v>
      </c>
      <c r="B17" s="596" t="s">
        <v>21</v>
      </c>
      <c r="C17" s="597"/>
      <c r="D17" s="597"/>
      <c r="E17" s="598"/>
    </row>
    <row r="18" spans="1:5" ht="29.25" thickBot="1">
      <c r="A18" s="607" t="s">
        <v>620</v>
      </c>
      <c r="B18" s="608" t="s">
        <v>22</v>
      </c>
      <c r="C18" s="609"/>
      <c r="D18" s="609"/>
      <c r="E18" s="598"/>
    </row>
    <row r="19" spans="1:5" ht="15.75" thickBot="1">
      <c r="A19" s="599" t="s">
        <v>621</v>
      </c>
      <c r="B19" s="600" t="s">
        <v>23</v>
      </c>
      <c r="C19" s="601">
        <f>C14+C15+C16+C18</f>
        <v>554900281</v>
      </c>
      <c r="D19" s="601">
        <f>D14+D15+D16+D18</f>
        <v>360371158</v>
      </c>
      <c r="E19" s="602">
        <f aca="true" t="shared" si="0" ref="E19:E27">D19/C19*100-100</f>
        <v>-35.056591185975634</v>
      </c>
    </row>
    <row r="20" spans="1:5" ht="45">
      <c r="A20" s="611" t="s">
        <v>622</v>
      </c>
      <c r="B20" s="604" t="s">
        <v>24</v>
      </c>
      <c r="C20" s="605">
        <v>82698731</v>
      </c>
      <c r="D20" s="605">
        <v>97286966</v>
      </c>
      <c r="E20" s="606">
        <f t="shared" si="0"/>
        <v>17.640216268856662</v>
      </c>
    </row>
    <row r="21" spans="1:5" ht="60">
      <c r="A21" s="612" t="s">
        <v>623</v>
      </c>
      <c r="B21" s="596" t="s">
        <v>25</v>
      </c>
      <c r="C21" s="597">
        <v>0</v>
      </c>
      <c r="D21" s="597">
        <v>0</v>
      </c>
      <c r="E21" s="598"/>
    </row>
    <row r="22" spans="1:5" ht="45.75" thickBot="1">
      <c r="A22" s="613" t="s">
        <v>624</v>
      </c>
      <c r="B22" s="608" t="s">
        <v>26</v>
      </c>
      <c r="C22" s="609">
        <v>370815</v>
      </c>
      <c r="D22" s="609">
        <v>106663444</v>
      </c>
      <c r="E22" s="598">
        <f t="shared" si="0"/>
        <v>28664.597980124858</v>
      </c>
    </row>
    <row r="23" spans="1:5" ht="15.75" thickBot="1">
      <c r="A23" s="599" t="s">
        <v>625</v>
      </c>
      <c r="B23" s="600" t="s">
        <v>27</v>
      </c>
      <c r="C23" s="601">
        <f>C20+C21+C22</f>
        <v>83069546</v>
      </c>
      <c r="D23" s="601">
        <f>D20+D21+D22</f>
        <v>203950410</v>
      </c>
      <c r="E23" s="602">
        <f t="shared" si="0"/>
        <v>145.5176654029143</v>
      </c>
    </row>
    <row r="24" spans="1:5" ht="45.75" thickBot="1">
      <c r="A24" s="614" t="s">
        <v>626</v>
      </c>
      <c r="B24" s="615" t="s">
        <v>28</v>
      </c>
      <c r="C24" s="616">
        <v>46529</v>
      </c>
      <c r="D24" s="616">
        <v>662718</v>
      </c>
      <c r="E24" s="617">
        <f t="shared" si="0"/>
        <v>1324.3117195727395</v>
      </c>
    </row>
    <row r="25" spans="1:5" ht="30.75" thickBot="1">
      <c r="A25" s="599" t="s">
        <v>627</v>
      </c>
      <c r="B25" s="600" t="s">
        <v>29</v>
      </c>
      <c r="C25" s="601">
        <v>0</v>
      </c>
      <c r="D25" s="601">
        <v>0</v>
      </c>
      <c r="E25" s="618">
        <v>0</v>
      </c>
    </row>
    <row r="26" spans="1:5" ht="30.75" thickBot="1">
      <c r="A26" s="619" t="s">
        <v>628</v>
      </c>
      <c r="B26" s="620" t="s">
        <v>30</v>
      </c>
      <c r="C26" s="621">
        <f>C10+C13+C19+C23+C24+C25</f>
        <v>2482848892</v>
      </c>
      <c r="D26" s="621">
        <f>D10+D13+D19+D23+D24+D25</f>
        <v>2544701772</v>
      </c>
      <c r="E26" s="622">
        <f t="shared" si="0"/>
        <v>2.4912059771054373</v>
      </c>
    </row>
    <row r="27" spans="1:5" ht="28.5">
      <c r="A27" s="603" t="s">
        <v>629</v>
      </c>
      <c r="B27" s="604" t="s">
        <v>31</v>
      </c>
      <c r="C27" s="623">
        <v>2165735103</v>
      </c>
      <c r="D27" s="623">
        <v>2165735103</v>
      </c>
      <c r="E27" s="606">
        <f t="shared" si="0"/>
        <v>0</v>
      </c>
    </row>
    <row r="28" spans="1:5" ht="28.5">
      <c r="A28" s="595" t="s">
        <v>630</v>
      </c>
      <c r="B28" s="604" t="s">
        <v>32</v>
      </c>
      <c r="C28" s="623">
        <v>0</v>
      </c>
      <c r="D28" s="623">
        <v>-110582</v>
      </c>
      <c r="E28" s="598"/>
    </row>
    <row r="29" spans="1:5" ht="42.75">
      <c r="A29" s="595" t="s">
        <v>631</v>
      </c>
      <c r="B29" s="604" t="s">
        <v>33</v>
      </c>
      <c r="C29" s="623">
        <v>47793754</v>
      </c>
      <c r="D29" s="623">
        <v>47793754</v>
      </c>
      <c r="E29" s="598">
        <f>D29/C29*100-100</f>
        <v>0</v>
      </c>
    </row>
    <row r="30" spans="1:5" ht="28.5">
      <c r="A30" s="595" t="s">
        <v>632</v>
      </c>
      <c r="B30" s="596" t="s">
        <v>34</v>
      </c>
      <c r="C30" s="624">
        <v>-717110572</v>
      </c>
      <c r="D30" s="624">
        <v>-704143257</v>
      </c>
      <c r="E30" s="598">
        <f>D30/C30*100-100</f>
        <v>-1.808272741515239</v>
      </c>
    </row>
    <row r="31" spans="1:5" ht="42.75">
      <c r="A31" s="595" t="s">
        <v>633</v>
      </c>
      <c r="B31" s="596" t="s">
        <v>35</v>
      </c>
      <c r="C31" s="624"/>
      <c r="E31" s="598"/>
    </row>
    <row r="32" spans="1:5" ht="29.25" thickBot="1">
      <c r="A32" s="607" t="s">
        <v>634</v>
      </c>
      <c r="B32" s="608" t="s">
        <v>36</v>
      </c>
      <c r="C32" s="625">
        <v>12967315</v>
      </c>
      <c r="D32" s="624">
        <v>-340042051</v>
      </c>
      <c r="E32" s="598" t="e">
        <f>#REF!/C32*100-100</f>
        <v>#REF!</v>
      </c>
    </row>
    <row r="33" spans="1:5" ht="15.75" thickBot="1">
      <c r="A33" s="599" t="s">
        <v>635</v>
      </c>
      <c r="B33" s="600" t="s">
        <v>37</v>
      </c>
      <c r="C33" s="626">
        <f>SUM(C27:C32)</f>
        <v>1509385600</v>
      </c>
      <c r="D33" s="626">
        <f>SUM(D27:D32)</f>
        <v>1169232967</v>
      </c>
      <c r="E33" s="602">
        <f>D33/C33*100-100</f>
        <v>-22.535833984370853</v>
      </c>
    </row>
    <row r="34" spans="1:5" ht="42.75">
      <c r="A34" s="603" t="s">
        <v>636</v>
      </c>
      <c r="B34" s="604" t="s">
        <v>637</v>
      </c>
      <c r="C34" s="623">
        <v>2253110</v>
      </c>
      <c r="D34" s="623">
        <v>3235835</v>
      </c>
      <c r="E34" s="606">
        <f>D34/C34*100-100</f>
        <v>43.61637913816904</v>
      </c>
    </row>
    <row r="35" spans="1:5" ht="42.75">
      <c r="A35" s="595" t="s">
        <v>638</v>
      </c>
      <c r="B35" s="596" t="s">
        <v>639</v>
      </c>
      <c r="C35" s="624">
        <v>8128885</v>
      </c>
      <c r="D35" s="624">
        <v>7661642</v>
      </c>
      <c r="E35" s="598">
        <f>D35/C35*100-100</f>
        <v>-5.74793467984847</v>
      </c>
    </row>
    <row r="36" spans="1:5" ht="43.5" thickBot="1">
      <c r="A36" s="607" t="s">
        <v>640</v>
      </c>
      <c r="B36" s="608" t="s">
        <v>641</v>
      </c>
      <c r="C36" s="625">
        <v>47841737</v>
      </c>
      <c r="D36" s="625">
        <v>13002943</v>
      </c>
      <c r="E36" s="610">
        <f>D36/C36*100-100</f>
        <v>-72.8209220329939</v>
      </c>
    </row>
    <row r="37" spans="1:5" ht="30.75" thickBot="1">
      <c r="A37" s="599" t="s">
        <v>642</v>
      </c>
      <c r="B37" s="600" t="s">
        <v>643</v>
      </c>
      <c r="C37" s="626">
        <f>C34+C35+C36</f>
        <v>58223732</v>
      </c>
      <c r="D37" s="626">
        <f>D34+D35+D36</f>
        <v>23900420</v>
      </c>
      <c r="E37" s="602">
        <f>D37/C37*100-100</f>
        <v>-58.95072476632037</v>
      </c>
    </row>
    <row r="38" spans="1:5" ht="45.75" thickBot="1">
      <c r="A38" s="599" t="s">
        <v>644</v>
      </c>
      <c r="B38" s="600" t="s">
        <v>645</v>
      </c>
      <c r="C38" s="627"/>
      <c r="D38" s="627"/>
      <c r="E38" s="618"/>
    </row>
    <row r="39" spans="1:5" ht="60.75" thickBot="1">
      <c r="A39" s="599" t="s">
        <v>646</v>
      </c>
      <c r="B39" s="600" t="s">
        <v>647</v>
      </c>
      <c r="C39" s="627"/>
      <c r="D39" s="627"/>
      <c r="E39" s="602"/>
    </row>
    <row r="40" spans="1:5" ht="30.75" thickBot="1">
      <c r="A40" s="614" t="s">
        <v>648</v>
      </c>
      <c r="B40" s="615" t="s">
        <v>649</v>
      </c>
      <c r="C40" s="628">
        <v>915239560</v>
      </c>
      <c r="D40" s="628">
        <v>1351568385</v>
      </c>
      <c r="E40" s="602">
        <f>D40/C40*100-100</f>
        <v>47.67372872300231</v>
      </c>
    </row>
    <row r="41" spans="1:5" ht="30.75" thickBot="1">
      <c r="A41" s="629" t="s">
        <v>650</v>
      </c>
      <c r="B41" s="620" t="s">
        <v>651</v>
      </c>
      <c r="C41" s="630">
        <f>C33+C37+C38+C40</f>
        <v>2482848892</v>
      </c>
      <c r="D41" s="630">
        <f>D33+D37+D38+D40</f>
        <v>2544701772</v>
      </c>
      <c r="E41" s="631">
        <f>D41/C41*100-100</f>
        <v>2.4912059771054373</v>
      </c>
    </row>
  </sheetData>
  <sheetProtection/>
  <mergeCells count="7">
    <mergeCell ref="A1:E1"/>
    <mergeCell ref="B2:E2"/>
    <mergeCell ref="A3:A5"/>
    <mergeCell ref="B3:B5"/>
    <mergeCell ref="C3:C5"/>
    <mergeCell ref="D3:D5"/>
    <mergeCell ref="E3:E5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55"/>
  <sheetViews>
    <sheetView view="pageBreakPreview" zoomScale="60" zoomScalePageLayoutView="0" workbookViewId="0" topLeftCell="A1">
      <selection activeCell="E11" sqref="E11"/>
    </sheetView>
  </sheetViews>
  <sheetFormatPr defaultColWidth="9.00390625" defaultRowHeight="12.75"/>
  <cols>
    <col min="1" max="1" width="24.625" style="0" customWidth="1"/>
    <col min="3" max="3" width="21.125" style="0" customWidth="1"/>
    <col min="4" max="4" width="25.625" style="0" customWidth="1"/>
    <col min="5" max="5" width="19.00390625" style="0" customWidth="1"/>
  </cols>
  <sheetData>
    <row r="1" spans="1:5" ht="15">
      <c r="A1" s="1086" t="s">
        <v>845</v>
      </c>
      <c r="B1" s="1087"/>
      <c r="C1" s="1087"/>
      <c r="D1" s="1087"/>
      <c r="E1" s="1087"/>
    </row>
    <row r="2" spans="1:5" ht="15">
      <c r="A2" s="632"/>
      <c r="B2" s="1099" t="s">
        <v>882</v>
      </c>
      <c r="C2" s="1099"/>
      <c r="D2" s="1099"/>
      <c r="E2" s="1099"/>
    </row>
    <row r="3" spans="1:5" ht="15" thickBot="1">
      <c r="A3" s="633"/>
      <c r="B3" s="634"/>
      <c r="C3" s="1088" t="s">
        <v>652</v>
      </c>
      <c r="D3" s="1088"/>
      <c r="E3" s="1088"/>
    </row>
    <row r="4" spans="1:5" ht="12.75">
      <c r="A4" s="1089" t="s">
        <v>653</v>
      </c>
      <c r="B4" s="1092" t="s">
        <v>589</v>
      </c>
      <c r="C4" s="1095" t="s">
        <v>597</v>
      </c>
      <c r="D4" s="1095" t="s">
        <v>654</v>
      </c>
      <c r="E4" s="1097" t="s">
        <v>599</v>
      </c>
    </row>
    <row r="5" spans="1:5" ht="12.75">
      <c r="A5" s="1090"/>
      <c r="B5" s="1093"/>
      <c r="C5" s="1096"/>
      <c r="D5" s="1096"/>
      <c r="E5" s="1098"/>
    </row>
    <row r="6" spans="1:5" ht="14.25">
      <c r="A6" s="1091"/>
      <c r="B6" s="1094"/>
      <c r="C6" s="635"/>
      <c r="D6" s="635"/>
      <c r="E6" s="636"/>
    </row>
    <row r="7" spans="1:5" ht="15" thickBot="1">
      <c r="A7" s="637" t="s">
        <v>600</v>
      </c>
      <c r="B7" s="638" t="s">
        <v>567</v>
      </c>
      <c r="C7" s="638" t="s">
        <v>568</v>
      </c>
      <c r="D7" s="638" t="s">
        <v>569</v>
      </c>
      <c r="E7" s="639" t="s">
        <v>570</v>
      </c>
    </row>
    <row r="8" spans="1:5" ht="30">
      <c r="A8" s="640" t="s">
        <v>655</v>
      </c>
      <c r="B8" s="641" t="s">
        <v>602</v>
      </c>
      <c r="C8" s="642">
        <v>2603798</v>
      </c>
      <c r="D8" s="642">
        <v>3281198</v>
      </c>
      <c r="E8" s="643">
        <f>D8/C8*100-100</f>
        <v>26.015843010863364</v>
      </c>
    </row>
    <row r="9" spans="1:5" ht="15">
      <c r="A9" s="644" t="s">
        <v>656</v>
      </c>
      <c r="B9" s="645" t="s">
        <v>604</v>
      </c>
      <c r="C9" s="646">
        <v>1841928738</v>
      </c>
      <c r="D9" s="646">
        <v>1975206288</v>
      </c>
      <c r="E9" s="647">
        <f>D9/C9*100-100</f>
        <v>7.235760388033</v>
      </c>
    </row>
    <row r="10" spans="1:5" ht="60">
      <c r="A10" s="644" t="s">
        <v>657</v>
      </c>
      <c r="B10" s="645" t="s">
        <v>606</v>
      </c>
      <c r="C10" s="646">
        <v>1687762734</v>
      </c>
      <c r="D10" s="646">
        <v>1700485228</v>
      </c>
      <c r="E10" s="647">
        <f>D10/C10*100-100</f>
        <v>0.753808206787923</v>
      </c>
    </row>
    <row r="11" spans="1:5" ht="85.5">
      <c r="A11" s="648" t="s">
        <v>658</v>
      </c>
      <c r="B11" s="645" t="s">
        <v>659</v>
      </c>
      <c r="C11" s="649">
        <v>663529624</v>
      </c>
      <c r="D11" s="649">
        <v>675342509</v>
      </c>
      <c r="E11" s="647">
        <f>D11/C11*100-100</f>
        <v>1.780310113177407</v>
      </c>
    </row>
    <row r="12" spans="1:5" ht="99.75">
      <c r="A12" s="650" t="s">
        <v>660</v>
      </c>
      <c r="B12" s="645" t="s">
        <v>608</v>
      </c>
      <c r="C12" s="651"/>
      <c r="D12" s="651"/>
      <c r="E12" s="647"/>
    </row>
    <row r="13" spans="1:5" ht="85.5">
      <c r="A13" s="648" t="s">
        <v>661</v>
      </c>
      <c r="B13" s="645" t="s">
        <v>610</v>
      </c>
      <c r="C13" s="649">
        <v>867444789</v>
      </c>
      <c r="D13" s="649">
        <v>861173680</v>
      </c>
      <c r="E13" s="647">
        <f>D13/C13*100-100</f>
        <v>-0.7229404199003255</v>
      </c>
    </row>
    <row r="14" spans="1:5" ht="71.25">
      <c r="A14" s="648" t="s">
        <v>662</v>
      </c>
      <c r="B14" s="645" t="s">
        <v>612</v>
      </c>
      <c r="C14" s="649">
        <v>164549909</v>
      </c>
      <c r="D14" s="649">
        <v>163969039</v>
      </c>
      <c r="E14" s="647">
        <f>D14/C14*100-100</f>
        <v>-0.3530053608233885</v>
      </c>
    </row>
    <row r="15" spans="1:5" ht="60">
      <c r="A15" s="644" t="s">
        <v>663</v>
      </c>
      <c r="B15" s="645" t="s">
        <v>614</v>
      </c>
      <c r="C15" s="646">
        <v>18345899</v>
      </c>
      <c r="D15" s="646">
        <f>SUM(D16:D19)</f>
        <v>13790098</v>
      </c>
      <c r="E15" s="647">
        <f>D15/C15*100-100</f>
        <v>-24.832803233027718</v>
      </c>
    </row>
    <row r="16" spans="1:5" ht="85.5">
      <c r="A16" s="648" t="s">
        <v>664</v>
      </c>
      <c r="B16" s="645" t="s">
        <v>616</v>
      </c>
      <c r="C16" s="652"/>
      <c r="D16" s="652"/>
      <c r="E16" s="647"/>
    </row>
    <row r="17" spans="1:5" ht="114">
      <c r="A17" s="648" t="s">
        <v>665</v>
      </c>
      <c r="B17" s="645" t="s">
        <v>19</v>
      </c>
      <c r="C17" s="652"/>
      <c r="D17" s="652"/>
      <c r="E17" s="647"/>
    </row>
    <row r="18" spans="1:5" ht="85.5">
      <c r="A18" s="648" t="s">
        <v>666</v>
      </c>
      <c r="B18" s="645" t="s">
        <v>20</v>
      </c>
      <c r="C18" s="649">
        <v>545033</v>
      </c>
      <c r="D18" s="649">
        <v>3877595</v>
      </c>
      <c r="E18" s="647">
        <f>D18/C18*100-100</f>
        <v>611.4422429467573</v>
      </c>
    </row>
    <row r="19" spans="1:5" ht="57">
      <c r="A19" s="648" t="s">
        <v>667</v>
      </c>
      <c r="B19" s="645" t="s">
        <v>21</v>
      </c>
      <c r="C19" s="651">
        <v>17800866</v>
      </c>
      <c r="D19" s="651">
        <v>9912503</v>
      </c>
      <c r="E19" s="647">
        <f>D19/C19*100-100</f>
        <v>-44.31449009278538</v>
      </c>
    </row>
    <row r="20" spans="1:5" ht="15">
      <c r="A20" s="644" t="s">
        <v>668</v>
      </c>
      <c r="B20" s="645" t="s">
        <v>22</v>
      </c>
      <c r="C20" s="653"/>
      <c r="D20" s="653"/>
      <c r="E20" s="647"/>
    </row>
    <row r="21" spans="1:5" ht="30">
      <c r="A21" s="644" t="s">
        <v>669</v>
      </c>
      <c r="B21" s="645" t="s">
        <v>23</v>
      </c>
      <c r="C21" s="646">
        <v>135820105</v>
      </c>
      <c r="D21" s="646">
        <v>260930962</v>
      </c>
      <c r="E21" s="647">
        <f>D21/C21*100-100</f>
        <v>92.11512316236247</v>
      </c>
    </row>
    <row r="22" spans="1:5" ht="57">
      <c r="A22" s="648" t="s">
        <v>670</v>
      </c>
      <c r="B22" s="645" t="s">
        <v>24</v>
      </c>
      <c r="C22" s="651">
        <v>26895083</v>
      </c>
      <c r="D22" s="651">
        <v>36100272</v>
      </c>
      <c r="E22" s="647">
        <f>D22/C22*100-100</f>
        <v>34.22628961583797</v>
      </c>
    </row>
    <row r="23" spans="1:5" ht="85.5">
      <c r="A23" s="648" t="s">
        <v>671</v>
      </c>
      <c r="B23" s="645" t="s">
        <v>25</v>
      </c>
      <c r="C23" s="651"/>
      <c r="D23" s="651"/>
      <c r="E23" s="647"/>
    </row>
    <row r="24" spans="1:5" ht="57">
      <c r="A24" s="648" t="s">
        <v>672</v>
      </c>
      <c r="B24" s="645" t="s">
        <v>26</v>
      </c>
      <c r="C24" s="651">
        <v>108098252</v>
      </c>
      <c r="D24" s="651">
        <v>224830690</v>
      </c>
      <c r="E24" s="647">
        <f>D24/C24*100-100</f>
        <v>107.98735024873483</v>
      </c>
    </row>
    <row r="25" spans="1:5" ht="42.75">
      <c r="A25" s="648" t="s">
        <v>673</v>
      </c>
      <c r="B25" s="645" t="s">
        <v>27</v>
      </c>
      <c r="C25" s="651">
        <v>826770</v>
      </c>
      <c r="D25" s="651"/>
      <c r="E25" s="647">
        <f>D25/C25*100-100</f>
        <v>-100</v>
      </c>
    </row>
    <row r="26" spans="1:5" ht="30">
      <c r="A26" s="644" t="s">
        <v>674</v>
      </c>
      <c r="B26" s="654" t="s">
        <v>28</v>
      </c>
      <c r="C26" s="655"/>
      <c r="D26" s="655"/>
      <c r="E26" s="647"/>
    </row>
    <row r="27" spans="1:5" ht="30">
      <c r="A27" s="644" t="s">
        <v>675</v>
      </c>
      <c r="B27" s="654" t="s">
        <v>29</v>
      </c>
      <c r="C27" s="646">
        <v>300000</v>
      </c>
      <c r="D27" s="646">
        <v>1230000</v>
      </c>
      <c r="E27" s="656">
        <f>D27/C27*100-100</f>
        <v>309.99999999999994</v>
      </c>
    </row>
    <row r="28" spans="1:5" ht="30">
      <c r="A28" s="644" t="s">
        <v>676</v>
      </c>
      <c r="B28" s="654" t="s">
        <v>30</v>
      </c>
      <c r="C28" s="646">
        <v>300000</v>
      </c>
      <c r="D28" s="646">
        <v>1230000</v>
      </c>
      <c r="E28" s="657">
        <f>+E29+E30+E31+E32</f>
        <v>309.99999999999994</v>
      </c>
    </row>
    <row r="29" spans="1:5" ht="57">
      <c r="A29" s="648" t="s">
        <v>677</v>
      </c>
      <c r="B29" s="645" t="s">
        <v>31</v>
      </c>
      <c r="C29" s="651"/>
      <c r="D29" s="651"/>
      <c r="E29" s="658"/>
    </row>
    <row r="30" spans="1:5" ht="85.5">
      <c r="A30" s="648" t="s">
        <v>678</v>
      </c>
      <c r="B30" s="645" t="s">
        <v>32</v>
      </c>
      <c r="C30" s="651"/>
      <c r="D30" s="651"/>
      <c r="E30" s="658"/>
    </row>
    <row r="31" spans="1:5" ht="57">
      <c r="A31" s="648" t="s">
        <v>679</v>
      </c>
      <c r="B31" s="645" t="s">
        <v>33</v>
      </c>
      <c r="C31" s="651"/>
      <c r="D31" s="651"/>
      <c r="E31" s="658"/>
    </row>
    <row r="32" spans="1:5" ht="28.5">
      <c r="A32" s="648" t="s">
        <v>680</v>
      </c>
      <c r="B32" s="645" t="s">
        <v>34</v>
      </c>
      <c r="C32" s="649">
        <v>300000</v>
      </c>
      <c r="D32" s="649">
        <v>1230000</v>
      </c>
      <c r="E32" s="659">
        <f>D32/C32*100-100</f>
        <v>309.99999999999994</v>
      </c>
    </row>
    <row r="33" spans="1:5" ht="60">
      <c r="A33" s="644" t="s">
        <v>681</v>
      </c>
      <c r="B33" s="645" t="s">
        <v>35</v>
      </c>
      <c r="C33" s="655">
        <f>+C34+C35+C36+C37</f>
        <v>0</v>
      </c>
      <c r="D33" s="655"/>
      <c r="E33" s="660">
        <f>+E34+E35+E36+E37</f>
        <v>0</v>
      </c>
    </row>
    <row r="34" spans="1:5" ht="71.25">
      <c r="A34" s="648" t="s">
        <v>682</v>
      </c>
      <c r="B34" s="645" t="s">
        <v>36</v>
      </c>
      <c r="C34" s="651"/>
      <c r="D34" s="651"/>
      <c r="E34" s="658"/>
    </row>
    <row r="35" spans="1:5" ht="99.75">
      <c r="A35" s="648" t="s">
        <v>683</v>
      </c>
      <c r="B35" s="645" t="s">
        <v>37</v>
      </c>
      <c r="C35" s="651"/>
      <c r="D35" s="651"/>
      <c r="E35" s="658"/>
    </row>
    <row r="36" spans="1:5" ht="71.25">
      <c r="A36" s="648" t="s">
        <v>684</v>
      </c>
      <c r="B36" s="645" t="s">
        <v>637</v>
      </c>
      <c r="C36" s="651"/>
      <c r="D36" s="651"/>
      <c r="E36" s="658"/>
    </row>
    <row r="37" spans="1:5" ht="57">
      <c r="A37" s="648" t="s">
        <v>685</v>
      </c>
      <c r="B37" s="645" t="s">
        <v>639</v>
      </c>
      <c r="C37" s="651"/>
      <c r="D37" s="651"/>
      <c r="E37" s="658"/>
    </row>
    <row r="38" spans="1:5" ht="45">
      <c r="A38" s="644" t="s">
        <v>686</v>
      </c>
      <c r="B38" s="645" t="s">
        <v>641</v>
      </c>
      <c r="C38" s="655"/>
      <c r="D38" s="655"/>
      <c r="E38" s="660"/>
    </row>
    <row r="39" spans="1:5" ht="45.75" thickBot="1">
      <c r="A39" s="661" t="s">
        <v>687</v>
      </c>
      <c r="B39" s="662" t="s">
        <v>643</v>
      </c>
      <c r="C39" s="663"/>
      <c r="D39" s="663"/>
      <c r="E39" s="664"/>
    </row>
    <row r="40" spans="1:5" ht="90.75" thickBot="1">
      <c r="A40" s="665" t="s">
        <v>688</v>
      </c>
      <c r="B40" s="666" t="s">
        <v>645</v>
      </c>
      <c r="C40" s="667">
        <f>C8+C9+C27+C39</f>
        <v>1844832536</v>
      </c>
      <c r="D40" s="667">
        <f>D8+D9+D27+D39</f>
        <v>1979717486</v>
      </c>
      <c r="E40" s="668">
        <f>D40/C40*100-100</f>
        <v>7.31150103697</v>
      </c>
    </row>
    <row r="41" spans="1:5" ht="15">
      <c r="A41" s="669" t="s">
        <v>689</v>
      </c>
      <c r="B41" s="670" t="s">
        <v>647</v>
      </c>
      <c r="C41" s="671">
        <v>0</v>
      </c>
      <c r="D41" s="671"/>
      <c r="E41" s="672"/>
    </row>
    <row r="42" spans="1:5" ht="15.75" thickBot="1">
      <c r="A42" s="661" t="s">
        <v>690</v>
      </c>
      <c r="B42" s="662" t="s">
        <v>649</v>
      </c>
      <c r="C42" s="663"/>
      <c r="D42" s="663"/>
      <c r="E42" s="673"/>
    </row>
    <row r="43" spans="1:5" ht="75.75" thickBot="1">
      <c r="A43" s="665" t="s">
        <v>613</v>
      </c>
      <c r="B43" s="666" t="s">
        <v>651</v>
      </c>
      <c r="C43" s="667">
        <f>+C41+C42</f>
        <v>0</v>
      </c>
      <c r="D43" s="667"/>
      <c r="E43" s="668"/>
    </row>
    <row r="44" spans="1:5" ht="30">
      <c r="A44" s="669" t="s">
        <v>691</v>
      </c>
      <c r="B44" s="670" t="s">
        <v>692</v>
      </c>
      <c r="C44" s="671"/>
      <c r="D44" s="671"/>
      <c r="E44" s="674"/>
    </row>
    <row r="45" spans="1:5" ht="45">
      <c r="A45" s="644" t="s">
        <v>693</v>
      </c>
      <c r="B45" s="645" t="s">
        <v>694</v>
      </c>
      <c r="C45" s="651">
        <v>533645</v>
      </c>
      <c r="D45" s="651">
        <v>683925</v>
      </c>
      <c r="E45" s="675">
        <f>D45/C45*100-100</f>
        <v>28.161043390268816</v>
      </c>
    </row>
    <row r="46" spans="1:5" ht="15">
      <c r="A46" s="644" t="s">
        <v>695</v>
      </c>
      <c r="B46" s="645" t="s">
        <v>696</v>
      </c>
      <c r="C46" s="651">
        <v>554366636</v>
      </c>
      <c r="D46" s="651">
        <v>359687233</v>
      </c>
      <c r="E46" s="675">
        <f>D46/C46*100-100</f>
        <v>-35.11744581252181</v>
      </c>
    </row>
    <row r="47" spans="1:5" ht="15.75" thickBot="1">
      <c r="A47" s="644" t="s">
        <v>697</v>
      </c>
      <c r="B47" s="645" t="s">
        <v>698</v>
      </c>
      <c r="C47" s="651"/>
      <c r="D47" s="651"/>
      <c r="E47" s="675"/>
    </row>
    <row r="48" spans="1:5" ht="30.75" thickBot="1">
      <c r="A48" s="665" t="s">
        <v>621</v>
      </c>
      <c r="B48" s="666" t="s">
        <v>699</v>
      </c>
      <c r="C48" s="667">
        <f>SUM(C45:C47)</f>
        <v>554900281</v>
      </c>
      <c r="D48" s="667">
        <f>SUM(D45:D47)</f>
        <v>360371158</v>
      </c>
      <c r="E48" s="668">
        <f>D48/C48*100-100</f>
        <v>-35.056591185975634</v>
      </c>
    </row>
    <row r="49" spans="1:5" ht="45">
      <c r="A49" s="669" t="s">
        <v>700</v>
      </c>
      <c r="B49" s="670" t="s">
        <v>701</v>
      </c>
      <c r="C49" s="671">
        <v>82698731</v>
      </c>
      <c r="D49" s="671">
        <v>97286966</v>
      </c>
      <c r="E49" s="672">
        <f>D49/C49*100-100</f>
        <v>17.640216268856662</v>
      </c>
    </row>
    <row r="50" spans="1:5" ht="60">
      <c r="A50" s="644" t="s">
        <v>702</v>
      </c>
      <c r="B50" s="645" t="s">
        <v>703</v>
      </c>
      <c r="C50" s="651"/>
      <c r="D50" s="651"/>
      <c r="E50" s="675">
        <v>0</v>
      </c>
    </row>
    <row r="51" spans="1:5" ht="45.75" thickBot="1">
      <c r="A51" s="661" t="s">
        <v>704</v>
      </c>
      <c r="B51" s="662" t="s">
        <v>705</v>
      </c>
      <c r="C51" s="663">
        <v>370815</v>
      </c>
      <c r="D51" s="663">
        <v>106663444</v>
      </c>
      <c r="E51" s="664">
        <f>D51/C51*100-100</f>
        <v>28664.597980124858</v>
      </c>
    </row>
    <row r="52" spans="1:5" ht="15.75" thickBot="1">
      <c r="A52" s="665" t="s">
        <v>706</v>
      </c>
      <c r="B52" s="666" t="s">
        <v>707</v>
      </c>
      <c r="C52" s="676">
        <f>SUM(C49:C51)</f>
        <v>83069546</v>
      </c>
      <c r="D52" s="676">
        <f>SUM(D49:D51)</f>
        <v>203950410</v>
      </c>
      <c r="E52" s="668">
        <f>D52/C52*100-100</f>
        <v>145.5176654029143</v>
      </c>
    </row>
    <row r="53" spans="1:5" ht="60.75" thickBot="1">
      <c r="A53" s="665" t="s">
        <v>626</v>
      </c>
      <c r="B53" s="677" t="s">
        <v>708</v>
      </c>
      <c r="C53" s="678">
        <v>46529</v>
      </c>
      <c r="D53" s="678">
        <v>662718</v>
      </c>
      <c r="E53" s="679">
        <f>D53/C53*100-100</f>
        <v>1324.3117195727395</v>
      </c>
    </row>
    <row r="54" spans="1:5" ht="30.75" thickBot="1">
      <c r="A54" s="665" t="s">
        <v>627</v>
      </c>
      <c r="B54" s="677" t="s">
        <v>709</v>
      </c>
      <c r="C54" s="678"/>
      <c r="D54" s="678"/>
      <c r="E54" s="679">
        <v>0</v>
      </c>
    </row>
    <row r="55" spans="1:5" ht="30.75" thickBot="1">
      <c r="A55" s="665" t="s">
        <v>628</v>
      </c>
      <c r="B55" s="677" t="s">
        <v>710</v>
      </c>
      <c r="C55" s="667">
        <f>C40+C43+C48+C52+C53+C54</f>
        <v>2482848892</v>
      </c>
      <c r="D55" s="667">
        <f>D40+D43+D48+D52+D53+D54</f>
        <v>2544701772</v>
      </c>
      <c r="E55" s="668">
        <f>D55/C55*100-100</f>
        <v>2.4912059771054373</v>
      </c>
    </row>
  </sheetData>
  <sheetProtection/>
  <mergeCells count="8">
    <mergeCell ref="A1:E1"/>
    <mergeCell ref="C3:E3"/>
    <mergeCell ref="A4:A6"/>
    <mergeCell ref="B4:B6"/>
    <mergeCell ref="C4:C5"/>
    <mergeCell ref="D4:D5"/>
    <mergeCell ref="E4:E5"/>
    <mergeCell ref="B2:E2"/>
  </mergeCells>
  <printOptions/>
  <pageMargins left="0.7" right="0.7" top="0.75" bottom="0.75" header="0.3" footer="0.3"/>
  <pageSetup horizontalDpi="600" verticalDpi="600" orientation="portrait" paperSize="9" scale="53" r:id="rId1"/>
  <rowBreaks count="1" manualBreakCount="1">
    <brk id="29" max="4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60" zoomScalePageLayoutView="0" workbookViewId="0" topLeftCell="A1">
      <selection activeCell="F7" sqref="F7"/>
    </sheetView>
  </sheetViews>
  <sheetFormatPr defaultColWidth="64.125" defaultRowHeight="26.25" customHeight="1"/>
  <cols>
    <col min="1" max="1" width="64.125" style="0" customWidth="1"/>
    <col min="2" max="2" width="10.625" style="0" customWidth="1"/>
    <col min="3" max="3" width="25.625" style="0" customWidth="1"/>
    <col min="4" max="4" width="21.50390625" style="0" bestFit="1" customWidth="1"/>
    <col min="5" max="5" width="14.875" style="0" bestFit="1" customWidth="1"/>
  </cols>
  <sheetData>
    <row r="1" spans="1:5" ht="44.25" customHeight="1">
      <c r="A1" s="1100" t="s">
        <v>711</v>
      </c>
      <c r="B1" s="1100"/>
      <c r="C1" s="1100"/>
      <c r="D1" s="1100"/>
      <c r="E1" s="1100"/>
    </row>
    <row r="2" spans="1:5" ht="26.25" customHeight="1">
      <c r="A2" s="1100" t="s">
        <v>844</v>
      </c>
      <c r="B2" s="1100"/>
      <c r="C2" s="1100"/>
      <c r="D2" s="1100"/>
      <c r="E2" s="1100"/>
    </row>
    <row r="3" spans="1:5" ht="26.25" customHeight="1">
      <c r="A3" s="680"/>
      <c r="B3" s="1101" t="s">
        <v>883</v>
      </c>
      <c r="C3" s="1101"/>
      <c r="D3" s="1101"/>
      <c r="E3" s="1101"/>
    </row>
    <row r="4" spans="1:5" ht="26.25" customHeight="1" thickBot="1">
      <c r="A4" s="680"/>
      <c r="B4" s="1102"/>
      <c r="C4" s="1102"/>
      <c r="D4" s="1102" t="s">
        <v>652</v>
      </c>
      <c r="E4" s="1102"/>
    </row>
    <row r="5" spans="1:5" ht="26.25" customHeight="1">
      <c r="A5" s="1103" t="s">
        <v>712</v>
      </c>
      <c r="B5" s="1105" t="s">
        <v>589</v>
      </c>
      <c r="C5" s="1107" t="s">
        <v>597</v>
      </c>
      <c r="D5" s="1107" t="s">
        <v>654</v>
      </c>
      <c r="E5" s="1107" t="s">
        <v>599</v>
      </c>
    </row>
    <row r="6" spans="1:5" ht="26.25" customHeight="1">
      <c r="A6" s="1104"/>
      <c r="B6" s="1106"/>
      <c r="C6" s="1108"/>
      <c r="D6" s="1108"/>
      <c r="E6" s="1108"/>
    </row>
    <row r="7" spans="1:5" ht="26.25" customHeight="1" thickBot="1">
      <c r="A7" s="681" t="s">
        <v>566</v>
      </c>
      <c r="B7" s="682" t="s">
        <v>567</v>
      </c>
      <c r="C7" s="683" t="s">
        <v>568</v>
      </c>
      <c r="D7" s="683" t="s">
        <v>569</v>
      </c>
      <c r="E7" s="683" t="s">
        <v>569</v>
      </c>
    </row>
    <row r="8" spans="1:5" ht="26.25" customHeight="1">
      <c r="A8" s="612" t="s">
        <v>713</v>
      </c>
      <c r="B8" s="604" t="s">
        <v>602</v>
      </c>
      <c r="C8" s="684">
        <v>2165735103</v>
      </c>
      <c r="D8" s="684">
        <v>2165735103</v>
      </c>
      <c r="E8" s="685">
        <f>D8/C8*100-100</f>
        <v>0</v>
      </c>
    </row>
    <row r="9" spans="1:5" ht="26.25" customHeight="1">
      <c r="A9" s="612" t="s">
        <v>714</v>
      </c>
      <c r="B9" s="596" t="s">
        <v>604</v>
      </c>
      <c r="C9" s="684">
        <v>0</v>
      </c>
      <c r="D9" s="684">
        <v>-110582</v>
      </c>
      <c r="E9" s="684"/>
    </row>
    <row r="10" spans="1:5" ht="26.25" customHeight="1">
      <c r="A10" s="612" t="s">
        <v>715</v>
      </c>
      <c r="B10" s="596" t="s">
        <v>606</v>
      </c>
      <c r="C10" s="684">
        <v>47793754</v>
      </c>
      <c r="D10" s="684">
        <v>47793754</v>
      </c>
      <c r="E10" s="685">
        <f>D10/C10*100-100</f>
        <v>0</v>
      </c>
    </row>
    <row r="11" spans="1:5" ht="26.25" customHeight="1">
      <c r="A11" s="612" t="s">
        <v>716</v>
      </c>
      <c r="B11" s="596" t="s">
        <v>659</v>
      </c>
      <c r="C11" s="684">
        <v>-717110572</v>
      </c>
      <c r="D11" s="684">
        <v>-704143257</v>
      </c>
      <c r="E11" s="685">
        <f aca="true" t="shared" si="0" ref="E11:E18">D11/C11*100-100</f>
        <v>-1.808272741515239</v>
      </c>
    </row>
    <row r="12" spans="1:5" ht="26.25" customHeight="1">
      <c r="A12" s="612" t="s">
        <v>717</v>
      </c>
      <c r="B12" s="596" t="s">
        <v>608</v>
      </c>
      <c r="C12" s="684">
        <f>'[1]15.'!C32</f>
        <v>0</v>
      </c>
      <c r="D12" s="684">
        <f>'[1]15.'!D32</f>
        <v>0</v>
      </c>
      <c r="E12" s="685"/>
    </row>
    <row r="13" spans="1:5" ht="26.25" customHeight="1">
      <c r="A13" s="612" t="s">
        <v>718</v>
      </c>
      <c r="B13" s="596" t="s">
        <v>610</v>
      </c>
      <c r="C13" s="684">
        <v>12967315</v>
      </c>
      <c r="D13" s="684">
        <v>-340042051</v>
      </c>
      <c r="E13" s="685">
        <f t="shared" si="0"/>
        <v>-2722.301154865136</v>
      </c>
    </row>
    <row r="14" spans="1:5" ht="26.25" customHeight="1">
      <c r="A14" s="612" t="s">
        <v>635</v>
      </c>
      <c r="B14" s="596" t="s">
        <v>612</v>
      </c>
      <c r="C14" s="686">
        <f>+C8+C9+C10+C11+C12+C13</f>
        <v>1509385600</v>
      </c>
      <c r="D14" s="686">
        <f>+D8+D9+D10+D11+D12+D13</f>
        <v>1169232967</v>
      </c>
      <c r="E14" s="685">
        <f t="shared" si="0"/>
        <v>-22.535833984370853</v>
      </c>
    </row>
    <row r="15" spans="1:5" ht="26.25" customHeight="1">
      <c r="A15" s="612" t="s">
        <v>719</v>
      </c>
      <c r="B15" s="596" t="s">
        <v>614</v>
      </c>
      <c r="C15" s="687">
        <v>2253110</v>
      </c>
      <c r="D15" s="687">
        <v>3235835</v>
      </c>
      <c r="E15" s="685">
        <f t="shared" si="0"/>
        <v>43.61637913816904</v>
      </c>
    </row>
    <row r="16" spans="1:5" ht="26.25" customHeight="1">
      <c r="A16" s="612" t="s">
        <v>720</v>
      </c>
      <c r="B16" s="596" t="s">
        <v>616</v>
      </c>
      <c r="C16" s="687">
        <v>8128885</v>
      </c>
      <c r="D16" s="687">
        <v>7661642</v>
      </c>
      <c r="E16" s="685">
        <f t="shared" si="0"/>
        <v>-5.74793467984847</v>
      </c>
    </row>
    <row r="17" spans="1:5" ht="26.25" customHeight="1">
      <c r="A17" s="612" t="s">
        <v>721</v>
      </c>
      <c r="B17" s="596" t="s">
        <v>19</v>
      </c>
      <c r="C17" s="687">
        <v>47841737</v>
      </c>
      <c r="D17" s="687">
        <v>13002943</v>
      </c>
      <c r="E17" s="685">
        <f t="shared" si="0"/>
        <v>-72.8209220329939</v>
      </c>
    </row>
    <row r="18" spans="1:5" ht="26.25" customHeight="1">
      <c r="A18" s="612" t="s">
        <v>642</v>
      </c>
      <c r="B18" s="596" t="s">
        <v>20</v>
      </c>
      <c r="C18" s="686">
        <f>+C15+C16+C17</f>
        <v>58223732</v>
      </c>
      <c r="D18" s="686">
        <v>23900420</v>
      </c>
      <c r="E18" s="685">
        <f t="shared" si="0"/>
        <v>-58.95072476632037</v>
      </c>
    </row>
    <row r="19" spans="1:5" ht="26.25" customHeight="1">
      <c r="A19" s="612" t="s">
        <v>644</v>
      </c>
      <c r="B19" s="596" t="s">
        <v>21</v>
      </c>
      <c r="C19" s="688">
        <v>0</v>
      </c>
      <c r="D19" s="688">
        <v>0</v>
      </c>
      <c r="E19" s="685"/>
    </row>
    <row r="20" spans="1:5" ht="26.25" customHeight="1">
      <c r="A20" s="612" t="s">
        <v>646</v>
      </c>
      <c r="B20" s="596" t="s">
        <v>22</v>
      </c>
      <c r="C20" s="688"/>
      <c r="D20" s="688"/>
      <c r="E20" s="685"/>
    </row>
    <row r="21" spans="1:5" ht="26.25" customHeight="1" thickBot="1">
      <c r="A21" s="613" t="s">
        <v>648</v>
      </c>
      <c r="B21" s="608" t="s">
        <v>23</v>
      </c>
      <c r="C21" s="689">
        <v>915239560</v>
      </c>
      <c r="D21" s="689">
        <v>1351568385</v>
      </c>
      <c r="E21" s="685">
        <f>D21/C21*100-100</f>
        <v>47.67372872300231</v>
      </c>
    </row>
    <row r="22" spans="1:5" ht="26.25" customHeight="1" thickBot="1">
      <c r="A22" s="629" t="s">
        <v>650</v>
      </c>
      <c r="B22" s="620" t="s">
        <v>23</v>
      </c>
      <c r="C22" s="690">
        <f>+C14+C18+C19+C21</f>
        <v>2482848892</v>
      </c>
      <c r="D22" s="690">
        <f>+D14+D18+D19+D21</f>
        <v>2544701772</v>
      </c>
      <c r="E22" s="691">
        <f>D22/C22*100-100</f>
        <v>2.4912059771054373</v>
      </c>
    </row>
  </sheetData>
  <sheetProtection/>
  <mergeCells count="10">
    <mergeCell ref="A1:E1"/>
    <mergeCell ref="A2:E2"/>
    <mergeCell ref="B3:E3"/>
    <mergeCell ref="B4:C4"/>
    <mergeCell ref="D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="60" zoomScalePageLayoutView="0" workbookViewId="0" topLeftCell="A1">
      <selection activeCell="N11" sqref="N11"/>
    </sheetView>
  </sheetViews>
  <sheetFormatPr defaultColWidth="9.00390625" defaultRowHeight="12.75"/>
  <cols>
    <col min="1" max="1" width="64.625" style="0" bestFit="1" customWidth="1"/>
    <col min="2" max="3" width="9.50390625" style="0" bestFit="1" customWidth="1"/>
    <col min="4" max="4" width="15.50390625" style="0" bestFit="1" customWidth="1"/>
  </cols>
  <sheetData>
    <row r="1" spans="1:4" ht="15">
      <c r="A1" s="1086" t="s">
        <v>722</v>
      </c>
      <c r="B1" s="1086"/>
      <c r="C1" s="1086"/>
      <c r="D1" s="1086"/>
    </row>
    <row r="2" spans="1:4" ht="14.25">
      <c r="A2" s="1099" t="s">
        <v>884</v>
      </c>
      <c r="B2" s="1099"/>
      <c r="C2" s="1099"/>
      <c r="D2" s="1099"/>
    </row>
    <row r="3" spans="1:4" ht="14.25">
      <c r="A3" s="633"/>
      <c r="B3" s="633"/>
      <c r="C3" s="633"/>
      <c r="D3" s="633"/>
    </row>
    <row r="4" spans="1:4" ht="56.25">
      <c r="A4" s="692" t="s">
        <v>46</v>
      </c>
      <c r="B4" s="693" t="s">
        <v>589</v>
      </c>
      <c r="C4" s="694" t="s">
        <v>723</v>
      </c>
      <c r="D4" s="694" t="s">
        <v>724</v>
      </c>
    </row>
    <row r="5" spans="1:4" ht="15">
      <c r="A5" s="692" t="s">
        <v>566</v>
      </c>
      <c r="B5" s="694" t="s">
        <v>567</v>
      </c>
      <c r="C5" s="694" t="s">
        <v>568</v>
      </c>
      <c r="D5" s="694" t="s">
        <v>569</v>
      </c>
    </row>
    <row r="6" spans="1:4" ht="14.25">
      <c r="A6" s="695" t="s">
        <v>725</v>
      </c>
      <c r="B6" s="696">
        <v>1</v>
      </c>
      <c r="C6" s="697">
        <v>7</v>
      </c>
      <c r="D6" s="697">
        <v>6180000</v>
      </c>
    </row>
    <row r="7" spans="1:4" ht="15">
      <c r="A7" s="698" t="s">
        <v>726</v>
      </c>
      <c r="B7" s="699">
        <v>2</v>
      </c>
      <c r="C7" s="700">
        <f>SUM(C6)</f>
        <v>7</v>
      </c>
      <c r="D7" s="700">
        <f>SUM(D6)</f>
        <v>6180000</v>
      </c>
    </row>
    <row r="8" spans="1:4" ht="14.25">
      <c r="A8" s="695" t="s">
        <v>727</v>
      </c>
      <c r="B8" s="696">
        <v>3</v>
      </c>
      <c r="C8" s="697">
        <v>1</v>
      </c>
      <c r="D8" s="697">
        <v>1179453</v>
      </c>
    </row>
    <row r="9" spans="1:4" ht="15">
      <c r="A9" s="695" t="s">
        <v>728</v>
      </c>
      <c r="B9" s="699">
        <v>4</v>
      </c>
      <c r="C9" s="697">
        <v>2</v>
      </c>
      <c r="D9" s="697">
        <v>73000</v>
      </c>
    </row>
    <row r="10" spans="1:4" ht="14.25">
      <c r="A10" s="695" t="s">
        <v>729</v>
      </c>
      <c r="B10" s="696">
        <v>5</v>
      </c>
      <c r="C10" s="697">
        <v>1</v>
      </c>
      <c r="D10" s="697">
        <v>703040</v>
      </c>
    </row>
    <row r="11" spans="1:4" ht="15">
      <c r="A11" s="698" t="s">
        <v>730</v>
      </c>
      <c r="B11" s="699">
        <v>6</v>
      </c>
      <c r="C11" s="700">
        <f>SUM(C8:C10)</f>
        <v>4</v>
      </c>
      <c r="D11" s="700">
        <f>SUM(D8:D10)</f>
        <v>1955493</v>
      </c>
    </row>
    <row r="12" spans="1:4" ht="14.25">
      <c r="A12" s="695" t="s">
        <v>731</v>
      </c>
      <c r="B12" s="696">
        <v>7</v>
      </c>
      <c r="C12" s="697">
        <v>437</v>
      </c>
      <c r="D12" s="701">
        <v>46345641</v>
      </c>
    </row>
    <row r="13" spans="1:4" ht="15">
      <c r="A13" s="698" t="s">
        <v>732</v>
      </c>
      <c r="B13" s="699">
        <v>8</v>
      </c>
      <c r="C13" s="700">
        <f>SUM(C12)</f>
        <v>437</v>
      </c>
      <c r="D13" s="700">
        <f>SUM(D12)</f>
        <v>46345641</v>
      </c>
    </row>
    <row r="14" spans="1:4" ht="14.25">
      <c r="A14" s="695" t="s">
        <v>733</v>
      </c>
      <c r="B14" s="696">
        <v>9</v>
      </c>
      <c r="C14" s="697">
        <v>2</v>
      </c>
      <c r="D14" s="701">
        <v>10538000</v>
      </c>
    </row>
    <row r="15" spans="1:4" ht="15">
      <c r="A15" s="698" t="s">
        <v>734</v>
      </c>
      <c r="B15" s="699">
        <v>10</v>
      </c>
      <c r="C15" s="700">
        <f>SUM(C14)</f>
        <v>2</v>
      </c>
      <c r="D15" s="700">
        <f>SUM(D14)</f>
        <v>10538000</v>
      </c>
    </row>
    <row r="16" spans="1:12" ht="14.25">
      <c r="A16" s="702" t="s">
        <v>735</v>
      </c>
      <c r="B16" s="696">
        <v>11</v>
      </c>
      <c r="C16" s="703">
        <f>SUM(C15,C13,C11,C7)</f>
        <v>450</v>
      </c>
      <c r="D16" s="703">
        <f>SUM(D15,D13,D11,D7)</f>
        <v>65019134</v>
      </c>
      <c r="K16" t="s">
        <v>740</v>
      </c>
      <c r="L16" t="s">
        <v>740</v>
      </c>
    </row>
    <row r="17" spans="1:4" ht="15">
      <c r="A17" s="695" t="s">
        <v>736</v>
      </c>
      <c r="B17" s="699">
        <v>12</v>
      </c>
      <c r="C17" s="697">
        <v>11</v>
      </c>
      <c r="D17" s="697">
        <v>72426000</v>
      </c>
    </row>
    <row r="18" spans="1:4" ht="15">
      <c r="A18" s="698" t="s">
        <v>737</v>
      </c>
      <c r="B18" s="696">
        <v>13</v>
      </c>
      <c r="C18" s="700">
        <v>11</v>
      </c>
      <c r="D18" s="700">
        <v>72426000</v>
      </c>
    </row>
    <row r="19" spans="1:4" ht="14.25">
      <c r="A19" s="695" t="s">
        <v>738</v>
      </c>
      <c r="B19" s="696">
        <v>14</v>
      </c>
      <c r="C19" s="697">
        <v>1091</v>
      </c>
      <c r="D19" s="697">
        <v>1390574</v>
      </c>
    </row>
    <row r="20" spans="1:4" ht="15">
      <c r="A20" s="698" t="s">
        <v>739</v>
      </c>
      <c r="B20" s="699">
        <v>15</v>
      </c>
      <c r="C20" s="700">
        <f>SUM(C19)</f>
        <v>1091</v>
      </c>
      <c r="D20" s="700">
        <f>SUM(D19)</f>
        <v>1390574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scale="98" r:id="rId1"/>
  <colBreaks count="1" manualBreakCount="1">
    <brk id="4" max="6553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="60" zoomScalePageLayoutView="0" workbookViewId="0" topLeftCell="A1">
      <selection activeCell="N9" sqref="N9"/>
    </sheetView>
  </sheetViews>
  <sheetFormatPr defaultColWidth="9.00390625" defaultRowHeight="12.75"/>
  <cols>
    <col min="1" max="1" width="7.625" style="0" bestFit="1" customWidth="1"/>
    <col min="2" max="2" width="38.625" style="0" customWidth="1"/>
    <col min="3" max="3" width="23.875" style="0" customWidth="1"/>
  </cols>
  <sheetData>
    <row r="1" spans="1:3" ht="15">
      <c r="A1" s="1068" t="s">
        <v>741</v>
      </c>
      <c r="B1" s="1109"/>
      <c r="C1" s="1109"/>
    </row>
    <row r="2" spans="1:3" ht="16.5" thickBot="1">
      <c r="A2" s="704"/>
      <c r="B2" s="1110" t="s">
        <v>885</v>
      </c>
      <c r="C2" s="1110"/>
    </row>
    <row r="3" spans="1:3" ht="30.75" thickBot="1">
      <c r="A3" s="705" t="s">
        <v>742</v>
      </c>
      <c r="B3" s="706" t="s">
        <v>46</v>
      </c>
      <c r="C3" s="707" t="s">
        <v>743</v>
      </c>
    </row>
    <row r="4" spans="1:3" ht="15.75" thickBot="1">
      <c r="A4" s="705">
        <v>1</v>
      </c>
      <c r="B4" s="706">
        <v>2</v>
      </c>
      <c r="C4" s="707">
        <v>3</v>
      </c>
    </row>
    <row r="5" spans="1:3" ht="28.5">
      <c r="A5" s="708" t="s">
        <v>744</v>
      </c>
      <c r="B5" s="709" t="s">
        <v>745</v>
      </c>
      <c r="C5" s="710">
        <v>492526079</v>
      </c>
    </row>
    <row r="6" spans="1:12" ht="28.5">
      <c r="A6" s="711" t="s">
        <v>746</v>
      </c>
      <c r="B6" s="712" t="s">
        <v>747</v>
      </c>
      <c r="C6" s="713">
        <v>546741672</v>
      </c>
      <c r="L6" t="s">
        <v>740</v>
      </c>
    </row>
    <row r="7" spans="1:3" ht="45">
      <c r="A7" s="714" t="s">
        <v>748</v>
      </c>
      <c r="B7" s="715" t="s">
        <v>749</v>
      </c>
      <c r="C7" s="716">
        <f>C5-C6</f>
        <v>-54215593</v>
      </c>
    </row>
    <row r="8" spans="1:3" ht="28.5">
      <c r="A8" s="711" t="s">
        <v>750</v>
      </c>
      <c r="B8" s="712" t="s">
        <v>751</v>
      </c>
      <c r="C8" s="713">
        <v>696959986</v>
      </c>
    </row>
    <row r="9" spans="1:3" ht="28.5">
      <c r="A9" s="711" t="s">
        <v>752</v>
      </c>
      <c r="B9" s="712" t="s">
        <v>753</v>
      </c>
      <c r="C9" s="713">
        <v>184841222</v>
      </c>
    </row>
    <row r="10" spans="1:3" ht="45">
      <c r="A10" s="714" t="s">
        <v>754</v>
      </c>
      <c r="B10" s="715" t="s">
        <v>755</v>
      </c>
      <c r="C10" s="716">
        <f>C8-C9</f>
        <v>512118764</v>
      </c>
    </row>
    <row r="11" spans="1:3" ht="30">
      <c r="A11" s="714" t="s">
        <v>756</v>
      </c>
      <c r="B11" s="715" t="s">
        <v>757</v>
      </c>
      <c r="C11" s="716">
        <f>C10+C7</f>
        <v>457903171</v>
      </c>
    </row>
    <row r="12" spans="1:3" ht="28.5">
      <c r="A12" s="711" t="s">
        <v>758</v>
      </c>
      <c r="B12" s="712" t="s">
        <v>759</v>
      </c>
      <c r="C12" s="713">
        <v>0</v>
      </c>
    </row>
    <row r="13" spans="1:3" ht="28.5">
      <c r="A13" s="711" t="s">
        <v>760</v>
      </c>
      <c r="B13" s="712" t="s">
        <v>761</v>
      </c>
      <c r="C13" s="713">
        <v>0</v>
      </c>
    </row>
    <row r="14" spans="1:3" ht="45">
      <c r="A14" s="714" t="s">
        <v>374</v>
      </c>
      <c r="B14" s="715" t="s">
        <v>762</v>
      </c>
      <c r="C14" s="716">
        <f>C12-C13</f>
        <v>0</v>
      </c>
    </row>
    <row r="15" spans="1:3" ht="28.5">
      <c r="A15" s="711" t="s">
        <v>375</v>
      </c>
      <c r="B15" s="712" t="s">
        <v>763</v>
      </c>
      <c r="C15" s="713">
        <v>0</v>
      </c>
    </row>
    <row r="16" spans="1:3" ht="28.5">
      <c r="A16" s="711" t="s">
        <v>376</v>
      </c>
      <c r="B16" s="712" t="s">
        <v>764</v>
      </c>
      <c r="C16" s="713">
        <v>0</v>
      </c>
    </row>
    <row r="17" spans="1:3" ht="45">
      <c r="A17" s="714" t="s">
        <v>377</v>
      </c>
      <c r="B17" s="715" t="s">
        <v>765</v>
      </c>
      <c r="C17" s="716">
        <f>C15-C16</f>
        <v>0</v>
      </c>
    </row>
    <row r="18" spans="1:3" ht="45">
      <c r="A18" s="714" t="s">
        <v>378</v>
      </c>
      <c r="B18" s="715" t="s">
        <v>766</v>
      </c>
      <c r="C18" s="716">
        <f>C14+C17</f>
        <v>0</v>
      </c>
    </row>
    <row r="19" spans="1:3" ht="30">
      <c r="A19" s="714" t="s">
        <v>379</v>
      </c>
      <c r="B19" s="715" t="s">
        <v>767</v>
      </c>
      <c r="C19" s="716">
        <f>C11+C18</f>
        <v>457903171</v>
      </c>
    </row>
    <row r="20" spans="1:3" ht="45">
      <c r="A20" s="714" t="s">
        <v>380</v>
      </c>
      <c r="B20" s="715" t="s">
        <v>768</v>
      </c>
      <c r="C20" s="716">
        <v>0</v>
      </c>
    </row>
    <row r="21" spans="1:3" ht="30">
      <c r="A21" s="714" t="s">
        <v>417</v>
      </c>
      <c r="B21" s="715" t="s">
        <v>769</v>
      </c>
      <c r="C21" s="716">
        <f>C11-C20</f>
        <v>457903171</v>
      </c>
    </row>
    <row r="22" spans="1:3" ht="60">
      <c r="A22" s="714" t="s">
        <v>418</v>
      </c>
      <c r="B22" s="715" t="s">
        <v>770</v>
      </c>
      <c r="C22" s="716">
        <v>0</v>
      </c>
    </row>
    <row r="23" spans="1:3" ht="45.75" thickBot="1">
      <c r="A23" s="717" t="s">
        <v>381</v>
      </c>
      <c r="B23" s="718" t="s">
        <v>771</v>
      </c>
      <c r="C23" s="719">
        <v>0</v>
      </c>
    </row>
  </sheetData>
  <sheetProtection/>
  <mergeCells count="2">
    <mergeCell ref="A1:C1"/>
    <mergeCell ref="B2:C2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10"/>
  <sheetViews>
    <sheetView view="pageBreakPreview" zoomScale="60" zoomScalePageLayoutView="0" workbookViewId="0" topLeftCell="A1">
      <selection activeCell="O6" sqref="O6"/>
    </sheetView>
  </sheetViews>
  <sheetFormatPr defaultColWidth="8.375" defaultRowHeight="12.75"/>
  <cols>
    <col min="1" max="1" width="8.375" style="0" customWidth="1"/>
    <col min="2" max="2" width="20.375" style="0" customWidth="1"/>
    <col min="3" max="3" width="18.875" style="0" customWidth="1"/>
    <col min="4" max="4" width="11.375" style="0" customWidth="1"/>
    <col min="5" max="5" width="18.375" style="0" customWidth="1"/>
    <col min="6" max="6" width="15.50390625" style="0" customWidth="1"/>
    <col min="7" max="7" width="14.00390625" style="0" customWidth="1"/>
    <col min="8" max="8" width="15.875" style="0" customWidth="1"/>
  </cols>
  <sheetData>
    <row r="1" spans="1:8" ht="15">
      <c r="A1" s="1113" t="s">
        <v>843</v>
      </c>
      <c r="B1" s="1113"/>
      <c r="C1" s="1113"/>
      <c r="D1" s="1113"/>
      <c r="E1" s="1113"/>
      <c r="F1" s="1113"/>
      <c r="G1" s="1113"/>
      <c r="H1" s="1113"/>
    </row>
    <row r="2" spans="1:8" ht="15.75" thickBot="1">
      <c r="A2" s="720"/>
      <c r="B2" s="720"/>
      <c r="C2" s="720"/>
      <c r="D2" s="720"/>
      <c r="E2" s="847" t="s">
        <v>886</v>
      </c>
      <c r="F2" s="847"/>
      <c r="G2" s="847"/>
      <c r="H2" s="847"/>
    </row>
    <row r="3" spans="1:8" ht="45.75" thickBot="1">
      <c r="A3" s="1114" t="s">
        <v>8</v>
      </c>
      <c r="B3" s="1116" t="s">
        <v>772</v>
      </c>
      <c r="C3" s="1116" t="s">
        <v>773</v>
      </c>
      <c r="D3" s="1116" t="s">
        <v>774</v>
      </c>
      <c r="E3" s="1116" t="s">
        <v>775</v>
      </c>
      <c r="F3" s="721" t="s">
        <v>776</v>
      </c>
      <c r="G3" s="1118" t="s">
        <v>777</v>
      </c>
      <c r="H3" s="1118" t="s">
        <v>778</v>
      </c>
    </row>
    <row r="4" spans="1:8" ht="30.75" thickBot="1">
      <c r="A4" s="1115"/>
      <c r="B4" s="1117"/>
      <c r="C4" s="1117"/>
      <c r="D4" s="1117"/>
      <c r="E4" s="1117"/>
      <c r="F4" s="721" t="s">
        <v>779</v>
      </c>
      <c r="G4" s="1119"/>
      <c r="H4" s="1119"/>
    </row>
    <row r="5" spans="1:8" ht="15.75" thickBot="1">
      <c r="A5" s="722" t="s">
        <v>566</v>
      </c>
      <c r="B5" s="721" t="s">
        <v>567</v>
      </c>
      <c r="C5" s="721" t="s">
        <v>568</v>
      </c>
      <c r="D5" s="721" t="s">
        <v>569</v>
      </c>
      <c r="E5" s="721" t="s">
        <v>570</v>
      </c>
      <c r="F5" s="721" t="s">
        <v>571</v>
      </c>
      <c r="G5" s="721" t="s">
        <v>572</v>
      </c>
      <c r="H5" s="721" t="s">
        <v>780</v>
      </c>
    </row>
    <row r="6" spans="1:8" ht="85.5" customHeight="1">
      <c r="A6" s="723" t="s">
        <v>10</v>
      </c>
      <c r="B6" s="724" t="s">
        <v>781</v>
      </c>
      <c r="C6" s="725">
        <v>455257840</v>
      </c>
      <c r="D6" s="725">
        <v>0</v>
      </c>
      <c r="E6" s="725"/>
      <c r="F6" s="726">
        <v>455257840</v>
      </c>
      <c r="G6" s="726">
        <v>0</v>
      </c>
      <c r="H6" s="726">
        <v>455257840</v>
      </c>
    </row>
    <row r="7" spans="1:8" ht="42.75">
      <c r="A7" s="727" t="s">
        <v>11</v>
      </c>
      <c r="B7" s="728" t="s">
        <v>515</v>
      </c>
      <c r="C7" s="729">
        <v>10471</v>
      </c>
      <c r="D7" s="729">
        <v>0</v>
      </c>
      <c r="E7" s="725"/>
      <c r="F7" s="726">
        <v>10471</v>
      </c>
      <c r="G7" s="726">
        <v>0</v>
      </c>
      <c r="H7" s="726">
        <v>10471</v>
      </c>
    </row>
    <row r="8" spans="1:8" ht="42.75">
      <c r="A8" s="727" t="s">
        <v>12</v>
      </c>
      <c r="B8" s="728" t="s">
        <v>517</v>
      </c>
      <c r="C8" s="729">
        <v>2035858</v>
      </c>
      <c r="D8" s="729">
        <v>0</v>
      </c>
      <c r="E8" s="725"/>
      <c r="F8" s="726">
        <v>2035858</v>
      </c>
      <c r="G8" s="726">
        <v>0</v>
      </c>
      <c r="H8" s="726">
        <v>2035858</v>
      </c>
    </row>
    <row r="9" spans="1:8" ht="43.5" thickBot="1">
      <c r="A9" s="727" t="s">
        <v>13</v>
      </c>
      <c r="B9" s="728" t="s">
        <v>518</v>
      </c>
      <c r="C9" s="729">
        <v>599002</v>
      </c>
      <c r="D9" s="729"/>
      <c r="E9" s="725">
        <v>0</v>
      </c>
      <c r="F9" s="726">
        <v>599002</v>
      </c>
      <c r="G9" s="726">
        <v>0</v>
      </c>
      <c r="H9" s="726">
        <v>599002</v>
      </c>
    </row>
    <row r="10" spans="1:8" ht="15.75" thickBot="1">
      <c r="A10" s="1111" t="s">
        <v>41</v>
      </c>
      <c r="B10" s="1112"/>
      <c r="C10" s="730">
        <f aca="true" t="shared" si="0" ref="C10:H10">SUM(C6:C9)</f>
        <v>457903171</v>
      </c>
      <c r="D10" s="730">
        <f t="shared" si="0"/>
        <v>0</v>
      </c>
      <c r="E10" s="730">
        <f t="shared" si="0"/>
        <v>0</v>
      </c>
      <c r="F10" s="730">
        <f t="shared" si="0"/>
        <v>457903171</v>
      </c>
      <c r="G10" s="730">
        <f t="shared" si="0"/>
        <v>0</v>
      </c>
      <c r="H10" s="730">
        <f t="shared" si="0"/>
        <v>457903171</v>
      </c>
    </row>
  </sheetData>
  <sheetProtection/>
  <mergeCells count="9">
    <mergeCell ref="A10:B10"/>
    <mergeCell ref="A1:H1"/>
    <mergeCell ref="A3:A4"/>
    <mergeCell ref="B3:B4"/>
    <mergeCell ref="C3:C4"/>
    <mergeCell ref="D3:D4"/>
    <mergeCell ref="E3:E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9"/>
  <sheetViews>
    <sheetView view="pageBreakPreview" zoomScale="60" zoomScalePageLayoutView="0" workbookViewId="0" topLeftCell="A1">
      <selection activeCell="K10" sqref="K10"/>
    </sheetView>
  </sheetViews>
  <sheetFormatPr defaultColWidth="9.00390625" defaultRowHeight="12.75"/>
  <cols>
    <col min="3" max="3" width="16.625" style="0" customWidth="1"/>
    <col min="4" max="4" width="15.875" style="0" customWidth="1"/>
    <col min="5" max="5" width="11.375" style="0" customWidth="1"/>
    <col min="6" max="6" width="12.875" style="0" customWidth="1"/>
    <col min="7" max="7" width="9.625" style="0" bestFit="1" customWidth="1"/>
    <col min="8" max="8" width="16.625" style="0" customWidth="1"/>
    <col min="9" max="9" width="16.00390625" style="0" customWidth="1"/>
  </cols>
  <sheetData>
    <row r="1" spans="1:9" ht="15.75">
      <c r="A1" s="1123" t="s">
        <v>782</v>
      </c>
      <c r="B1" s="1123"/>
      <c r="C1" s="1123"/>
      <c r="D1" s="1123"/>
      <c r="E1" s="1123"/>
      <c r="F1" s="1123"/>
      <c r="G1" s="1123"/>
      <c r="H1" s="1123"/>
      <c r="I1" s="1123"/>
    </row>
    <row r="2" spans="3:9" ht="12.75">
      <c r="C2" s="1131" t="s">
        <v>887</v>
      </c>
      <c r="D2" s="1131"/>
      <c r="E2" s="1131"/>
      <c r="F2" s="1131"/>
      <c r="G2" s="1131"/>
      <c r="H2" s="1131"/>
      <c r="I2" s="1131"/>
    </row>
    <row r="4" spans="8:9" ht="13.5" thickBot="1">
      <c r="H4" s="1124" t="s">
        <v>783</v>
      </c>
      <c r="I4" s="1124"/>
    </row>
    <row r="5" spans="1:9" ht="13.5" thickBot="1">
      <c r="A5" s="731"/>
      <c r="B5" s="732"/>
      <c r="C5" s="733"/>
      <c r="D5" s="1121">
        <v>2019</v>
      </c>
      <c r="E5" s="1121"/>
      <c r="F5" s="1121"/>
      <c r="G5" s="1121"/>
      <c r="H5" s="1121"/>
      <c r="I5" s="1121"/>
    </row>
    <row r="6" spans="1:9" ht="77.25" thickBot="1">
      <c r="A6" s="1125" t="s">
        <v>784</v>
      </c>
      <c r="B6" s="1126"/>
      <c r="C6" s="1127"/>
      <c r="D6" s="734" t="s">
        <v>785</v>
      </c>
      <c r="E6" s="734" t="s">
        <v>786</v>
      </c>
      <c r="F6" s="735" t="s">
        <v>787</v>
      </c>
      <c r="G6" s="734" t="s">
        <v>788</v>
      </c>
      <c r="H6" s="736" t="s">
        <v>789</v>
      </c>
      <c r="I6" s="736" t="s">
        <v>790</v>
      </c>
    </row>
    <row r="7" spans="1:9" ht="13.5" thickBot="1">
      <c r="A7" s="737"/>
      <c r="B7" s="738"/>
      <c r="C7" s="739"/>
      <c r="D7" s="740"/>
      <c r="E7" s="740"/>
      <c r="F7" s="741"/>
      <c r="G7" s="740"/>
      <c r="H7" s="742"/>
      <c r="I7" s="742"/>
    </row>
    <row r="8" spans="1:9" ht="13.5" thickBot="1">
      <c r="A8" s="1128" t="s">
        <v>791</v>
      </c>
      <c r="B8" s="1129"/>
      <c r="C8" s="1130"/>
      <c r="D8" s="743">
        <v>203770</v>
      </c>
      <c r="E8" s="743">
        <v>1230</v>
      </c>
      <c r="F8" s="744">
        <v>238647</v>
      </c>
      <c r="G8" s="745">
        <f>F8/D8</f>
        <v>1.1711586592727095</v>
      </c>
      <c r="H8" s="743">
        <v>1230</v>
      </c>
      <c r="I8" s="743"/>
    </row>
    <row r="9" spans="1:9" ht="13.5" thickBot="1">
      <c r="A9" s="1120" t="s">
        <v>470</v>
      </c>
      <c r="B9" s="1121"/>
      <c r="C9" s="1122"/>
      <c r="D9" s="746">
        <f>SUM(D8:D8)</f>
        <v>203770</v>
      </c>
      <c r="E9" s="746">
        <f>SUM(E8:E8)</f>
        <v>1230</v>
      </c>
      <c r="F9" s="746">
        <f>SUM(F8:F8)</f>
        <v>238647</v>
      </c>
      <c r="G9" s="747"/>
      <c r="H9" s="746">
        <f>SUM(H8:H8)</f>
        <v>1230</v>
      </c>
      <c r="I9" s="746">
        <f>SUM(I8:I8)</f>
        <v>0</v>
      </c>
    </row>
  </sheetData>
  <sheetProtection/>
  <mergeCells count="7">
    <mergeCell ref="A9:C9"/>
    <mergeCell ref="A1:I1"/>
    <mergeCell ref="H4:I4"/>
    <mergeCell ref="D5:I5"/>
    <mergeCell ref="A6:C6"/>
    <mergeCell ref="A8:C8"/>
    <mergeCell ref="C2:I2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C50"/>
  <sheetViews>
    <sheetView tabSelected="1" view="pageBreakPreview" zoomScale="60" zoomScalePageLayoutView="0" workbookViewId="0" topLeftCell="A1">
      <selection activeCell="D5" sqref="D5"/>
    </sheetView>
  </sheetViews>
  <sheetFormatPr defaultColWidth="36.625" defaultRowHeight="12.75"/>
  <cols>
    <col min="1" max="1" width="36.625" style="0" customWidth="1"/>
    <col min="2" max="2" width="8.375" style="0" customWidth="1"/>
  </cols>
  <sheetData>
    <row r="1" spans="1:3" ht="33.75" customHeight="1">
      <c r="A1" s="1079" t="s">
        <v>842</v>
      </c>
      <c r="B1" s="1079"/>
      <c r="C1" s="1079"/>
    </row>
    <row r="2" spans="1:3" ht="15" thickBot="1">
      <c r="A2" s="922" t="s">
        <v>888</v>
      </c>
      <c r="B2" s="922"/>
      <c r="C2" s="922"/>
    </row>
    <row r="3" spans="1:3" ht="12.75">
      <c r="A3" s="1080" t="s">
        <v>46</v>
      </c>
      <c r="B3" s="1083" t="s">
        <v>589</v>
      </c>
      <c r="C3" s="1080" t="s">
        <v>792</v>
      </c>
    </row>
    <row r="4" spans="1:3" ht="12.75">
      <c r="A4" s="1081"/>
      <c r="B4" s="1084"/>
      <c r="C4" s="1081"/>
    </row>
    <row r="5" spans="1:3" ht="42" customHeight="1" thickBot="1">
      <c r="A5" s="1082"/>
      <c r="B5" s="1085"/>
      <c r="C5" s="1082"/>
    </row>
    <row r="6" spans="1:3" ht="14.25">
      <c r="A6" s="748" t="s">
        <v>600</v>
      </c>
      <c r="B6" s="749" t="s">
        <v>567</v>
      </c>
      <c r="C6" s="750" t="s">
        <v>568</v>
      </c>
    </row>
    <row r="7" spans="1:3" ht="25.5">
      <c r="A7" s="751" t="s">
        <v>793</v>
      </c>
      <c r="B7" s="752">
        <v>1</v>
      </c>
      <c r="C7" s="753">
        <v>63105118</v>
      </c>
    </row>
    <row r="8" spans="1:3" ht="38.25">
      <c r="A8" s="751" t="s">
        <v>794</v>
      </c>
      <c r="B8" s="752">
        <v>2</v>
      </c>
      <c r="C8" s="753">
        <v>26122137</v>
      </c>
    </row>
    <row r="9" spans="1:3" ht="25.5">
      <c r="A9" s="751" t="s">
        <v>795</v>
      </c>
      <c r="B9" s="752">
        <v>3</v>
      </c>
      <c r="C9" s="753">
        <v>50446648</v>
      </c>
    </row>
    <row r="10" spans="1:3" ht="38.25">
      <c r="A10" s="754" t="s">
        <v>796</v>
      </c>
      <c r="B10" s="752">
        <v>4</v>
      </c>
      <c r="C10" s="755">
        <v>139673903</v>
      </c>
    </row>
    <row r="11" spans="1:3" ht="25.5">
      <c r="A11" s="751" t="s">
        <v>797</v>
      </c>
      <c r="B11" s="752">
        <v>5</v>
      </c>
      <c r="C11" s="846">
        <v>0</v>
      </c>
    </row>
    <row r="12" spans="1:3" ht="25.5">
      <c r="A12" s="751" t="s">
        <v>798</v>
      </c>
      <c r="B12" s="752">
        <v>6</v>
      </c>
      <c r="C12" s="753">
        <v>2935231</v>
      </c>
    </row>
    <row r="13" spans="1:3" ht="25.5">
      <c r="A13" s="754" t="s">
        <v>799</v>
      </c>
      <c r="B13" s="752">
        <v>7</v>
      </c>
      <c r="C13" s="755">
        <v>2935231</v>
      </c>
    </row>
    <row r="14" spans="1:3" ht="38.25">
      <c r="A14" s="751" t="s">
        <v>800</v>
      </c>
      <c r="B14" s="752">
        <v>8</v>
      </c>
      <c r="C14" s="753">
        <v>365190469</v>
      </c>
    </row>
    <row r="15" spans="1:3" ht="38.25">
      <c r="A15" s="751" t="s">
        <v>801</v>
      </c>
      <c r="B15" s="752">
        <v>9</v>
      </c>
      <c r="C15" s="753">
        <v>113516357</v>
      </c>
    </row>
    <row r="16" spans="1:3" ht="25.5">
      <c r="A16" s="751" t="s">
        <v>802</v>
      </c>
      <c r="B16" s="752">
        <v>10</v>
      </c>
      <c r="C16" s="753">
        <v>0</v>
      </c>
    </row>
    <row r="17" spans="1:3" ht="25.5">
      <c r="A17" s="751" t="s">
        <v>803</v>
      </c>
      <c r="B17" s="752">
        <v>11</v>
      </c>
      <c r="C17" s="753">
        <v>16921575</v>
      </c>
    </row>
    <row r="18" spans="1:3" ht="25.5">
      <c r="A18" s="754" t="s">
        <v>804</v>
      </c>
      <c r="B18" s="752">
        <v>12</v>
      </c>
      <c r="C18" s="755">
        <v>495628401</v>
      </c>
    </row>
    <row r="19" spans="1:3" ht="12.75">
      <c r="A19" s="751" t="s">
        <v>805</v>
      </c>
      <c r="B19" s="752">
        <v>13</v>
      </c>
      <c r="C19" s="753">
        <v>12427985</v>
      </c>
    </row>
    <row r="20" spans="1:3" ht="25.5">
      <c r="A20" s="751" t="s">
        <v>806</v>
      </c>
      <c r="B20" s="752">
        <v>14</v>
      </c>
      <c r="C20" s="753">
        <v>86759772</v>
      </c>
    </row>
    <row r="21" spans="1:3" ht="12.75">
      <c r="A21" s="751" t="s">
        <v>807</v>
      </c>
      <c r="B21" s="752">
        <v>15</v>
      </c>
      <c r="C21" s="753">
        <v>0</v>
      </c>
    </row>
    <row r="22" spans="1:3" ht="25.5">
      <c r="A22" s="751" t="s">
        <v>808</v>
      </c>
      <c r="B22" s="752">
        <v>16</v>
      </c>
      <c r="C22" s="753">
        <v>519726</v>
      </c>
    </row>
    <row r="23" spans="1:3" ht="25.5">
      <c r="A23" s="754" t="s">
        <v>809</v>
      </c>
      <c r="B23" s="752">
        <v>17</v>
      </c>
      <c r="C23" s="755">
        <v>99707483</v>
      </c>
    </row>
    <row r="24" spans="1:3" ht="12.75">
      <c r="A24" s="751" t="s">
        <v>810</v>
      </c>
      <c r="B24" s="752">
        <v>18</v>
      </c>
      <c r="C24" s="753">
        <v>141804253</v>
      </c>
    </row>
    <row r="25" spans="1:3" ht="25.5">
      <c r="A25" s="751" t="s">
        <v>811</v>
      </c>
      <c r="B25" s="752">
        <v>19</v>
      </c>
      <c r="C25" s="753">
        <v>21233707</v>
      </c>
    </row>
    <row r="26" spans="1:3" ht="12.75">
      <c r="A26" s="751" t="s">
        <v>812</v>
      </c>
      <c r="B26" s="752">
        <v>20</v>
      </c>
      <c r="C26" s="753">
        <v>30655613</v>
      </c>
    </row>
    <row r="27" spans="1:3" ht="25.5">
      <c r="A27" s="754" t="s">
        <v>813</v>
      </c>
      <c r="B27" s="752">
        <v>21</v>
      </c>
      <c r="C27" s="755">
        <v>193693573</v>
      </c>
    </row>
    <row r="28" spans="1:3" ht="12.75">
      <c r="A28" s="754" t="s">
        <v>814</v>
      </c>
      <c r="B28" s="752">
        <v>22</v>
      </c>
      <c r="C28" s="755">
        <v>67863400</v>
      </c>
    </row>
    <row r="29" spans="1:3" ht="12.75">
      <c r="A29" s="754" t="s">
        <v>815</v>
      </c>
      <c r="B29" s="752">
        <v>23</v>
      </c>
      <c r="C29" s="755">
        <v>617015130</v>
      </c>
    </row>
    <row r="30" spans="1:3" ht="38.25">
      <c r="A30" s="754" t="s">
        <v>816</v>
      </c>
      <c r="B30" s="752">
        <v>24</v>
      </c>
      <c r="C30" s="755">
        <v>-340042051</v>
      </c>
    </row>
    <row r="31" spans="1:3" ht="25.5">
      <c r="A31" s="751" t="s">
        <v>817</v>
      </c>
      <c r="B31" s="752">
        <v>25</v>
      </c>
      <c r="C31" s="753">
        <v>0</v>
      </c>
    </row>
    <row r="32" spans="1:3" ht="38.25">
      <c r="A32" s="751" t="s">
        <v>818</v>
      </c>
      <c r="B32" s="752">
        <v>26</v>
      </c>
      <c r="C32" s="753">
        <v>0</v>
      </c>
    </row>
    <row r="33" spans="1:3" ht="51">
      <c r="A33" s="751" t="s">
        <v>819</v>
      </c>
      <c r="B33" s="752">
        <v>27</v>
      </c>
      <c r="C33" s="753">
        <v>0</v>
      </c>
    </row>
    <row r="34" spans="1:3" ht="38.25">
      <c r="A34" s="751" t="s">
        <v>820</v>
      </c>
      <c r="B34" s="752">
        <v>28</v>
      </c>
      <c r="C34" s="753">
        <v>0</v>
      </c>
    </row>
    <row r="35" spans="1:3" ht="38.25">
      <c r="A35" s="751" t="s">
        <v>821</v>
      </c>
      <c r="B35" s="752">
        <v>29</v>
      </c>
      <c r="C35" s="753">
        <v>0</v>
      </c>
    </row>
    <row r="36" spans="1:3" ht="51">
      <c r="A36" s="751" t="s">
        <v>822</v>
      </c>
      <c r="B36" s="752">
        <v>30</v>
      </c>
      <c r="C36" s="753">
        <v>0</v>
      </c>
    </row>
    <row r="37" spans="1:3" ht="63.75">
      <c r="A37" s="751" t="s">
        <v>823</v>
      </c>
      <c r="B37" s="752">
        <v>31</v>
      </c>
      <c r="C37" s="753">
        <v>0</v>
      </c>
    </row>
    <row r="38" spans="1:3" ht="38.25">
      <c r="A38" s="754" t="s">
        <v>824</v>
      </c>
      <c r="B38" s="752">
        <v>32</v>
      </c>
      <c r="C38" s="755">
        <v>0</v>
      </c>
    </row>
    <row r="39" spans="1:3" ht="25.5">
      <c r="A39" s="751" t="s">
        <v>825</v>
      </c>
      <c r="B39" s="752">
        <v>33</v>
      </c>
      <c r="C39" s="753">
        <v>0</v>
      </c>
    </row>
    <row r="40" spans="1:3" ht="51">
      <c r="A40" s="751" t="s">
        <v>826</v>
      </c>
      <c r="B40" s="752">
        <v>34</v>
      </c>
      <c r="C40" s="753">
        <v>0</v>
      </c>
    </row>
    <row r="41" spans="1:3" ht="25.5">
      <c r="A41" s="751" t="s">
        <v>827</v>
      </c>
      <c r="B41" s="752">
        <v>35</v>
      </c>
      <c r="C41" s="753">
        <v>0</v>
      </c>
    </row>
    <row r="42" spans="1:3" ht="38.25">
      <c r="A42" s="751" t="s">
        <v>828</v>
      </c>
      <c r="B42" s="752">
        <v>36</v>
      </c>
      <c r="C42" s="753">
        <v>0</v>
      </c>
    </row>
    <row r="43" spans="1:3" ht="25.5">
      <c r="A43" s="751" t="s">
        <v>829</v>
      </c>
      <c r="B43" s="752">
        <v>37</v>
      </c>
      <c r="C43" s="753">
        <v>0</v>
      </c>
    </row>
    <row r="44" spans="1:3" ht="25.5">
      <c r="A44" s="751" t="s">
        <v>830</v>
      </c>
      <c r="B44" s="752">
        <v>38</v>
      </c>
      <c r="C44" s="753">
        <v>0</v>
      </c>
    </row>
    <row r="45" spans="1:3" ht="25.5">
      <c r="A45" s="751" t="s">
        <v>831</v>
      </c>
      <c r="B45" s="752">
        <v>39</v>
      </c>
      <c r="C45" s="753">
        <v>0</v>
      </c>
    </row>
    <row r="46" spans="1:3" ht="51">
      <c r="A46" s="751" t="s">
        <v>832</v>
      </c>
      <c r="B46" s="752">
        <v>40</v>
      </c>
      <c r="C46" s="753">
        <v>0</v>
      </c>
    </row>
    <row r="47" spans="1:3" ht="63.75">
      <c r="A47" s="751" t="s">
        <v>833</v>
      </c>
      <c r="B47" s="752">
        <v>41</v>
      </c>
      <c r="C47" s="753">
        <v>0</v>
      </c>
    </row>
    <row r="48" spans="1:3" ht="25.5">
      <c r="A48" s="754" t="s">
        <v>834</v>
      </c>
      <c r="B48" s="752">
        <v>42</v>
      </c>
      <c r="C48" s="755">
        <v>0</v>
      </c>
    </row>
    <row r="49" spans="1:3" ht="25.5">
      <c r="A49" s="754" t="s">
        <v>835</v>
      </c>
      <c r="B49" s="752">
        <v>43</v>
      </c>
      <c r="C49" s="755">
        <v>0</v>
      </c>
    </row>
    <row r="50" spans="1:3" ht="26.25" thickBot="1">
      <c r="A50" s="756" t="s">
        <v>836</v>
      </c>
      <c r="B50" s="757">
        <v>44</v>
      </c>
      <c r="C50" s="758">
        <v>-340042051</v>
      </c>
    </row>
  </sheetData>
  <sheetProtection/>
  <mergeCells count="5">
    <mergeCell ref="A1:C1"/>
    <mergeCell ref="A2:C2"/>
    <mergeCell ref="A3:A5"/>
    <mergeCell ref="B3:B5"/>
    <mergeCell ref="C3:C5"/>
  </mergeCells>
  <printOptions/>
  <pageMargins left="0.7" right="0.7" top="0.75" bottom="0.75" header="0.3" footer="0.3"/>
  <pageSetup horizontalDpi="600" verticalDpi="600" orientation="portrait" paperSize="9" scale="97" r:id="rId1"/>
  <rowBreaks count="1" manualBreakCount="1">
    <brk id="30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26"/>
  <sheetViews>
    <sheetView view="pageLayout" workbookViewId="0" topLeftCell="A1">
      <selection activeCell="F1" sqref="F1:H1"/>
    </sheetView>
  </sheetViews>
  <sheetFormatPr defaultColWidth="9.00390625" defaultRowHeight="12.75"/>
  <cols>
    <col min="1" max="1" width="6.875" style="281" customWidth="1"/>
    <col min="2" max="2" width="22.625" style="282" customWidth="1"/>
    <col min="3" max="4" width="17.875" style="281" bestFit="1" customWidth="1"/>
    <col min="5" max="5" width="17.625" style="281" customWidth="1"/>
    <col min="6" max="6" width="21.875" style="281" customWidth="1"/>
    <col min="7" max="7" width="13.00390625" style="281" bestFit="1" customWidth="1"/>
    <col min="8" max="8" width="13.125" style="281" bestFit="1" customWidth="1"/>
    <col min="9" max="9" width="13.00390625" style="281" bestFit="1" customWidth="1"/>
    <col min="10" max="10" width="3.625" style="281" customWidth="1"/>
    <col min="11" max="16384" width="9.375" style="281" customWidth="1"/>
  </cols>
  <sheetData>
    <row r="1" spans="6:9" ht="12.75">
      <c r="F1" s="879" t="s">
        <v>868</v>
      </c>
      <c r="G1" s="879"/>
      <c r="H1" s="879"/>
      <c r="I1" s="402"/>
    </row>
    <row r="2" spans="1:9" s="274" customFormat="1" ht="27" customHeight="1">
      <c r="A2" s="271"/>
      <c r="B2" s="272" t="s">
        <v>435</v>
      </c>
      <c r="C2" s="273"/>
      <c r="D2" s="273"/>
      <c r="E2" s="273"/>
      <c r="F2" s="273"/>
      <c r="G2" s="273"/>
      <c r="H2" s="273"/>
      <c r="I2" s="273"/>
    </row>
    <row r="3" spans="1:9" s="274" customFormat="1" ht="19.5">
      <c r="A3" s="271"/>
      <c r="B3" s="275"/>
      <c r="C3" s="271"/>
      <c r="D3" s="271"/>
      <c r="E3" s="271"/>
      <c r="F3" s="271"/>
      <c r="G3" s="276"/>
      <c r="H3" s="771" t="s">
        <v>429</v>
      </c>
      <c r="I3" s="771"/>
    </row>
    <row r="4" spans="1:10" s="274" customFormat="1" ht="18" customHeight="1">
      <c r="A4" s="876" t="s">
        <v>54</v>
      </c>
      <c r="B4" s="778" t="s">
        <v>42</v>
      </c>
      <c r="C4" s="778"/>
      <c r="D4" s="778"/>
      <c r="E4" s="778"/>
      <c r="F4" s="880" t="s">
        <v>43</v>
      </c>
      <c r="G4" s="880"/>
      <c r="H4" s="880"/>
      <c r="I4" s="880"/>
      <c r="J4" s="877"/>
    </row>
    <row r="5" spans="1:10" s="277" customFormat="1" ht="35.25" customHeight="1">
      <c r="A5" s="876"/>
      <c r="B5" s="772" t="s">
        <v>46</v>
      </c>
      <c r="C5" s="772" t="s">
        <v>345</v>
      </c>
      <c r="D5" s="772" t="s">
        <v>420</v>
      </c>
      <c r="E5" s="772" t="s">
        <v>837</v>
      </c>
      <c r="F5" s="772" t="s">
        <v>46</v>
      </c>
      <c r="G5" s="772" t="s">
        <v>345</v>
      </c>
      <c r="H5" s="772" t="s">
        <v>420</v>
      </c>
      <c r="I5" s="772" t="s">
        <v>837</v>
      </c>
      <c r="J5" s="877"/>
    </row>
    <row r="6" spans="1:10" s="277" customFormat="1" ht="15.75">
      <c r="A6" s="777">
        <v>1</v>
      </c>
      <c r="B6" s="772">
        <v>2</v>
      </c>
      <c r="C6" s="772" t="s">
        <v>12</v>
      </c>
      <c r="D6" s="772">
        <v>4</v>
      </c>
      <c r="E6" s="772">
        <v>5</v>
      </c>
      <c r="F6" s="772">
        <v>6</v>
      </c>
      <c r="G6" s="772">
        <v>7</v>
      </c>
      <c r="H6" s="772">
        <v>8</v>
      </c>
      <c r="I6" s="772">
        <v>9</v>
      </c>
      <c r="J6" s="877"/>
    </row>
    <row r="7" spans="1:10" s="274" customFormat="1" ht="38.25">
      <c r="A7" s="779">
        <v>1</v>
      </c>
      <c r="B7" s="292" t="s">
        <v>308</v>
      </c>
      <c r="C7" s="780">
        <f>SUM('1 sz. tábla '!C5)</f>
        <v>173437622</v>
      </c>
      <c r="D7" s="780">
        <f>SUM('1 sz. tábla '!D5)</f>
        <v>192847917</v>
      </c>
      <c r="E7" s="780">
        <f>SUM('1 sz. tábla '!E5)</f>
        <v>192847917</v>
      </c>
      <c r="F7" s="292" t="s">
        <v>47</v>
      </c>
      <c r="G7" s="278">
        <f>SUM('1 sz. tábla '!C88)</f>
        <v>181656399</v>
      </c>
      <c r="H7" s="278">
        <f>SUM('1 sz. tábla '!D88)</f>
        <v>173103369</v>
      </c>
      <c r="I7" s="278">
        <f>SUM('1 sz. tábla '!E88)</f>
        <v>155198599</v>
      </c>
      <c r="J7" s="877"/>
    </row>
    <row r="8" spans="1:10" s="274" customFormat="1" ht="51">
      <c r="A8" s="779">
        <v>2</v>
      </c>
      <c r="B8" s="292" t="s">
        <v>309</v>
      </c>
      <c r="C8" s="780">
        <f>SUM('1 sz. tábla '!C12)</f>
        <v>20242200</v>
      </c>
      <c r="D8" s="780">
        <f>SUM('1 sz. tábla '!D12)</f>
        <v>164635151</v>
      </c>
      <c r="E8" s="780">
        <f>SUM('1 sz. tábla '!E12)</f>
        <v>158226619</v>
      </c>
      <c r="F8" s="292" t="s">
        <v>138</v>
      </c>
      <c r="G8" s="278">
        <f>SUM('1 sz. tábla '!C89)</f>
        <v>37404129</v>
      </c>
      <c r="H8" s="278">
        <f>SUM('1 sz. tábla '!D89)</f>
        <v>48455642</v>
      </c>
      <c r="I8" s="278">
        <f>SUM('1 sz. tábla '!E89)</f>
        <v>29409785</v>
      </c>
      <c r="J8" s="877"/>
    </row>
    <row r="9" spans="1:10" s="274" customFormat="1" ht="15.75">
      <c r="A9" s="779">
        <v>3</v>
      </c>
      <c r="B9" s="292" t="s">
        <v>129</v>
      </c>
      <c r="C9" s="278">
        <f>SUM('1 sz. tábla '!C26)</f>
        <v>64182140</v>
      </c>
      <c r="D9" s="278">
        <f>SUM('1 sz. tábla '!D26)</f>
        <v>64182140</v>
      </c>
      <c r="E9" s="278">
        <f>SUM('1 sz. tábla '!E26)</f>
        <v>68808468</v>
      </c>
      <c r="F9" s="292" t="s">
        <v>169</v>
      </c>
      <c r="G9" s="278">
        <f>SUM('1 sz. tábla '!C90)</f>
        <v>120181594</v>
      </c>
      <c r="H9" s="278">
        <f>SUM('1 sz. tábla '!D90)</f>
        <v>180068374</v>
      </c>
      <c r="I9" s="278">
        <f>SUM('1 sz. tábla '!E90)</f>
        <v>125284423</v>
      </c>
      <c r="J9" s="877"/>
    </row>
    <row r="10" spans="1:10" s="274" customFormat="1" ht="25.5">
      <c r="A10" s="779">
        <v>4</v>
      </c>
      <c r="B10" s="292" t="s">
        <v>333</v>
      </c>
      <c r="C10" s="278">
        <f>SUM('1 sz. tábla '!C33)</f>
        <v>97540251</v>
      </c>
      <c r="D10" s="278">
        <f>SUM('1 sz. tábla '!D33)</f>
        <v>108095911</v>
      </c>
      <c r="E10" s="278">
        <f>SUM('1 sz. tábla '!E33)</f>
        <v>65818225</v>
      </c>
      <c r="F10" s="292" t="s">
        <v>139</v>
      </c>
      <c r="G10" s="278">
        <f>SUM('1 sz. tábla '!C91)</f>
        <v>7352240</v>
      </c>
      <c r="H10" s="278">
        <f>SUM('1 sz. tábla '!D91)</f>
        <v>12950853</v>
      </c>
      <c r="I10" s="278">
        <f>SUM('1 sz. tábla '!E91)</f>
        <v>12950853</v>
      </c>
      <c r="J10" s="877"/>
    </row>
    <row r="11" spans="1:10" s="274" customFormat="1" ht="38.25">
      <c r="A11" s="779">
        <v>5</v>
      </c>
      <c r="B11" s="292" t="s">
        <v>368</v>
      </c>
      <c r="C11" s="278">
        <f>SUM('1 sz. tábla '!C50)</f>
        <v>0</v>
      </c>
      <c r="D11" s="278">
        <f>SUM('1 sz. tábla '!D50)</f>
        <v>44450</v>
      </c>
      <c r="E11" s="278">
        <f>SUM('1 sz. tábla '!E50)</f>
        <v>3394450</v>
      </c>
      <c r="F11" s="292" t="s">
        <v>140</v>
      </c>
      <c r="G11" s="278">
        <f>SUM('1 sz. tábla '!C92)</f>
        <v>10010720</v>
      </c>
      <c r="H11" s="278">
        <f>SUM('1 sz. tábla '!D92)</f>
        <v>3035000</v>
      </c>
      <c r="I11" s="278">
        <f>SUM('1 sz. tábla '!E92)</f>
        <v>3035000</v>
      </c>
      <c r="J11" s="877"/>
    </row>
    <row r="12" spans="1:10" s="274" customFormat="1" ht="15.75">
      <c r="A12" s="779">
        <v>6</v>
      </c>
      <c r="B12" s="305"/>
      <c r="C12" s="305"/>
      <c r="D12" s="305"/>
      <c r="E12" s="305"/>
      <c r="F12" s="292" t="s">
        <v>39</v>
      </c>
      <c r="G12" s="278">
        <f>SUM('1 sz. tábla '!C117)</f>
        <v>3000000</v>
      </c>
      <c r="H12" s="278">
        <f>SUM('1 sz. tábla '!D117)</f>
        <v>18756091</v>
      </c>
      <c r="I12" s="278">
        <f>SUM('1 sz. tábla '!E117)</f>
        <v>0</v>
      </c>
      <c r="J12" s="877"/>
    </row>
    <row r="13" spans="1:10" s="274" customFormat="1" ht="51">
      <c r="A13" s="779">
        <v>7</v>
      </c>
      <c r="B13" s="773" t="s">
        <v>329</v>
      </c>
      <c r="C13" s="774">
        <f>SUM(C7:C11)</f>
        <v>355402213</v>
      </c>
      <c r="D13" s="774">
        <f>SUM(D7:D11)</f>
        <v>529805569</v>
      </c>
      <c r="E13" s="774">
        <f>SUM(E7:E11)</f>
        <v>489095679</v>
      </c>
      <c r="F13" s="773" t="s">
        <v>317</v>
      </c>
      <c r="G13" s="774">
        <f>SUM(G7:G12)</f>
        <v>359605082</v>
      </c>
      <c r="H13" s="774">
        <f>SUM(H7:H12)</f>
        <v>436369329</v>
      </c>
      <c r="I13" s="774">
        <f>SUM(I7:I12)</f>
        <v>325878660</v>
      </c>
      <c r="J13" s="877"/>
    </row>
    <row r="14" spans="1:10" s="274" customFormat="1" ht="51">
      <c r="A14" s="779">
        <v>8</v>
      </c>
      <c r="B14" s="292" t="s">
        <v>312</v>
      </c>
      <c r="C14" s="279">
        <f>+C15+C16+C17+C18</f>
        <v>10430429</v>
      </c>
      <c r="D14" s="279">
        <f>+D15+D16+D17+D18</f>
        <v>0</v>
      </c>
      <c r="E14" s="279"/>
      <c r="F14" s="292" t="s">
        <v>146</v>
      </c>
      <c r="G14" s="278"/>
      <c r="H14" s="278"/>
      <c r="I14" s="278"/>
      <c r="J14" s="877"/>
    </row>
    <row r="15" spans="1:10" s="274" customFormat="1" ht="38.25">
      <c r="A15" s="779">
        <v>9</v>
      </c>
      <c r="B15" s="292" t="s">
        <v>162</v>
      </c>
      <c r="C15" s="278">
        <f>(C13-G13-G22)*-1</f>
        <v>10430429</v>
      </c>
      <c r="D15" s="278">
        <v>0</v>
      </c>
      <c r="E15" s="278"/>
      <c r="F15" s="292" t="s">
        <v>316</v>
      </c>
      <c r="G15" s="278"/>
      <c r="H15" s="278"/>
      <c r="I15" s="278"/>
      <c r="J15" s="877"/>
    </row>
    <row r="16" spans="1:10" s="274" customFormat="1" ht="38.25">
      <c r="A16" s="779">
        <v>10</v>
      </c>
      <c r="B16" s="292" t="s">
        <v>163</v>
      </c>
      <c r="C16" s="278"/>
      <c r="D16" s="278"/>
      <c r="E16" s="278"/>
      <c r="F16" s="292" t="s">
        <v>113</v>
      </c>
      <c r="G16" s="278"/>
      <c r="H16" s="278"/>
      <c r="I16" s="278"/>
      <c r="J16" s="877"/>
    </row>
    <row r="17" spans="1:10" s="274" customFormat="1" ht="38.25">
      <c r="A17" s="779">
        <v>11</v>
      </c>
      <c r="B17" s="292" t="s">
        <v>167</v>
      </c>
      <c r="C17" s="278"/>
      <c r="D17" s="278"/>
      <c r="E17" s="278"/>
      <c r="F17" s="292" t="s">
        <v>114</v>
      </c>
      <c r="G17" s="278"/>
      <c r="H17" s="278"/>
      <c r="I17" s="278"/>
      <c r="J17" s="877"/>
    </row>
    <row r="18" spans="1:10" s="274" customFormat="1" ht="38.25">
      <c r="A18" s="779">
        <v>12</v>
      </c>
      <c r="B18" s="292" t="s">
        <v>168</v>
      </c>
      <c r="C18" s="278"/>
      <c r="D18" s="278"/>
      <c r="E18" s="278"/>
      <c r="F18" s="292" t="s">
        <v>170</v>
      </c>
      <c r="G18" s="278"/>
      <c r="H18" s="278"/>
      <c r="I18" s="278"/>
      <c r="J18" s="877"/>
    </row>
    <row r="19" spans="1:10" s="274" customFormat="1" ht="51">
      <c r="A19" s="779">
        <v>13</v>
      </c>
      <c r="B19" s="292" t="s">
        <v>313</v>
      </c>
      <c r="C19" s="279">
        <f>+C20+C21</f>
        <v>0</v>
      </c>
      <c r="D19" s="279">
        <f>+D20+D21</f>
        <v>0</v>
      </c>
      <c r="E19" s="279"/>
      <c r="F19" s="292" t="s">
        <v>147</v>
      </c>
      <c r="G19" s="278"/>
      <c r="H19" s="278"/>
      <c r="I19" s="278"/>
      <c r="J19" s="877"/>
    </row>
    <row r="20" spans="1:10" s="274" customFormat="1" ht="51">
      <c r="A20" s="779">
        <v>14</v>
      </c>
      <c r="B20" s="292" t="s">
        <v>310</v>
      </c>
      <c r="C20" s="278"/>
      <c r="D20" s="278"/>
      <c r="E20" s="278"/>
      <c r="F20" s="206" t="s">
        <v>307</v>
      </c>
      <c r="G20" s="775">
        <f>SUM('1 sz. tábla '!C132)</f>
        <v>6227560</v>
      </c>
      <c r="H20" s="775">
        <f>SUM('1 sz. tábla '!D132)</f>
        <v>6301350</v>
      </c>
      <c r="I20" s="775">
        <f>SUM('1 sz. tábla '!E132)</f>
        <v>6301350</v>
      </c>
      <c r="J20" s="877"/>
    </row>
    <row r="21" spans="1:10" s="274" customFormat="1" ht="25.5">
      <c r="A21" s="779">
        <v>15</v>
      </c>
      <c r="B21" s="292" t="s">
        <v>311</v>
      </c>
      <c r="C21" s="278"/>
      <c r="D21" s="278"/>
      <c r="E21" s="278"/>
      <c r="F21" s="776"/>
      <c r="G21" s="278"/>
      <c r="H21" s="278"/>
      <c r="I21" s="278"/>
      <c r="J21" s="877"/>
    </row>
    <row r="22" spans="1:10" s="274" customFormat="1" ht="51">
      <c r="A22" s="779">
        <v>16</v>
      </c>
      <c r="B22" s="773" t="s">
        <v>314</v>
      </c>
      <c r="C22" s="774">
        <f>+C14+C19</f>
        <v>10430429</v>
      </c>
      <c r="D22" s="774">
        <f>+D14+D19</f>
        <v>0</v>
      </c>
      <c r="E22" s="774">
        <f>+E14+E19</f>
        <v>0</v>
      </c>
      <c r="F22" s="773" t="s">
        <v>318</v>
      </c>
      <c r="G22" s="774">
        <f>SUM(G14:G21)</f>
        <v>6227560</v>
      </c>
      <c r="H22" s="774">
        <f>SUM(H14:H21)</f>
        <v>6301350</v>
      </c>
      <c r="I22" s="774">
        <f>SUM(I14:I21)</f>
        <v>6301350</v>
      </c>
      <c r="J22" s="877"/>
    </row>
    <row r="23" spans="1:10" s="274" customFormat="1" ht="38.25">
      <c r="A23" s="779">
        <v>17</v>
      </c>
      <c r="B23" s="773" t="s">
        <v>315</v>
      </c>
      <c r="C23" s="774">
        <f>+C13+C22</f>
        <v>365832642</v>
      </c>
      <c r="D23" s="774">
        <f>+D13+D22</f>
        <v>529805569</v>
      </c>
      <c r="E23" s="774">
        <f>+E13+E22</f>
        <v>489095679</v>
      </c>
      <c r="F23" s="773" t="s">
        <v>319</v>
      </c>
      <c r="G23" s="774">
        <f>+G13+G22</f>
        <v>365832642</v>
      </c>
      <c r="H23" s="774">
        <f>+H13+H22</f>
        <v>442670679</v>
      </c>
      <c r="I23" s="774">
        <f>+I13+I22</f>
        <v>332180010</v>
      </c>
      <c r="J23" s="877"/>
    </row>
    <row r="24" spans="1:10" s="274" customFormat="1" ht="25.5">
      <c r="A24" s="779">
        <v>18</v>
      </c>
      <c r="B24" s="773" t="s">
        <v>124</v>
      </c>
      <c r="C24" s="774"/>
      <c r="D24" s="774"/>
      <c r="E24" s="774"/>
      <c r="F24" s="773" t="s">
        <v>125</v>
      </c>
      <c r="G24" s="774" t="str">
        <f>IF(C13-G13&gt;0,C13-G13,"-")</f>
        <v>-</v>
      </c>
      <c r="H24" s="774">
        <f>IF(D13-H13&gt;0,D13-H13,"-")</f>
        <v>93436240</v>
      </c>
      <c r="I24" s="774">
        <f>IF(E13-I13&gt;0,E13-I13,"-")</f>
        <v>163217019</v>
      </c>
      <c r="J24" s="877"/>
    </row>
    <row r="25" spans="1:10" s="274" customFormat="1" ht="15.75">
      <c r="A25" s="779">
        <v>19</v>
      </c>
      <c r="B25" s="773" t="s">
        <v>171</v>
      </c>
      <c r="C25" s="774">
        <v>0</v>
      </c>
      <c r="D25" s="774">
        <v>0</v>
      </c>
      <c r="E25" s="774"/>
      <c r="F25" s="773" t="s">
        <v>172</v>
      </c>
      <c r="G25" s="774" t="str">
        <f>IF(C13+C14-G23&gt;0,C13+C14-G23,"-")</f>
        <v>-</v>
      </c>
      <c r="H25" s="774">
        <f>IF(D13+D14-H23&gt;0,D13+D14-H23,"-")</f>
        <v>87134890</v>
      </c>
      <c r="I25" s="774">
        <f>IF(E13+E14-I23&gt;0,E13+E14-I23,"-")</f>
        <v>156915669</v>
      </c>
      <c r="J25" s="877"/>
    </row>
    <row r="26" spans="2:6" ht="18.75">
      <c r="B26" s="878"/>
      <c r="C26" s="878"/>
      <c r="D26" s="878"/>
      <c r="E26" s="878"/>
      <c r="F26" s="878"/>
    </row>
  </sheetData>
  <sheetProtection/>
  <mergeCells count="5">
    <mergeCell ref="A4:A5"/>
    <mergeCell ref="J4:J25"/>
    <mergeCell ref="B26:F26"/>
    <mergeCell ref="F1:H1"/>
    <mergeCell ref="F4:I4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scale="84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28"/>
  <sheetViews>
    <sheetView view="pageLayout" workbookViewId="0" topLeftCell="A1">
      <selection activeCell="G2" sqref="G2"/>
    </sheetView>
  </sheetViews>
  <sheetFormatPr defaultColWidth="9.00390625" defaultRowHeight="12.75"/>
  <cols>
    <col min="1" max="1" width="6.875" style="281" customWidth="1"/>
    <col min="2" max="2" width="35.125" style="282" customWidth="1"/>
    <col min="3" max="5" width="16.375" style="281" customWidth="1"/>
    <col min="6" max="6" width="32.375" style="281" customWidth="1"/>
    <col min="7" max="10" width="16.375" style="281" customWidth="1"/>
    <col min="11" max="11" width="4.875" style="281" customWidth="1"/>
    <col min="12" max="16384" width="9.375" style="281" customWidth="1"/>
  </cols>
  <sheetData>
    <row r="1" spans="4:9" ht="12.75">
      <c r="D1" s="879" t="s">
        <v>870</v>
      </c>
      <c r="E1" s="879"/>
      <c r="F1" s="879"/>
      <c r="G1" s="879"/>
      <c r="H1" s="879"/>
      <c r="I1" s="402"/>
    </row>
    <row r="2" spans="1:10" s="274" customFormat="1" ht="25.5" customHeight="1">
      <c r="A2" s="283"/>
      <c r="B2" s="284" t="s">
        <v>436</v>
      </c>
      <c r="C2" s="285"/>
      <c r="D2" s="285"/>
      <c r="E2" s="285"/>
      <c r="F2" s="285"/>
      <c r="G2" s="285"/>
      <c r="H2" s="285"/>
      <c r="I2" s="285"/>
      <c r="J2" s="286"/>
    </row>
    <row r="3" spans="1:10" s="274" customFormat="1" ht="15.75">
      <c r="A3" s="880" t="s">
        <v>54</v>
      </c>
      <c r="B3" s="778" t="s">
        <v>42</v>
      </c>
      <c r="C3" s="778"/>
      <c r="D3" s="778"/>
      <c r="E3" s="778"/>
      <c r="F3" s="880" t="s">
        <v>43</v>
      </c>
      <c r="G3" s="880"/>
      <c r="H3" s="880"/>
      <c r="I3" s="880"/>
      <c r="J3" s="272"/>
    </row>
    <row r="4" spans="1:10" s="277" customFormat="1" ht="15.75">
      <c r="A4" s="880"/>
      <c r="B4" s="772" t="s">
        <v>46</v>
      </c>
      <c r="C4" s="772" t="s">
        <v>345</v>
      </c>
      <c r="D4" s="772" t="s">
        <v>421</v>
      </c>
      <c r="E4" s="772" t="s">
        <v>837</v>
      </c>
      <c r="F4" s="772" t="s">
        <v>46</v>
      </c>
      <c r="G4" s="772" t="s">
        <v>345</v>
      </c>
      <c r="H4" s="772" t="s">
        <v>420</v>
      </c>
      <c r="I4" s="772" t="s">
        <v>837</v>
      </c>
      <c r="J4" s="287"/>
    </row>
    <row r="5" spans="1:10" s="277" customFormat="1" ht="15.75">
      <c r="A5" s="772">
        <v>1</v>
      </c>
      <c r="B5" s="772">
        <v>2</v>
      </c>
      <c r="C5" s="772">
        <v>3</v>
      </c>
      <c r="D5" s="772">
        <v>4</v>
      </c>
      <c r="E5" s="772">
        <v>5</v>
      </c>
      <c r="F5" s="772">
        <v>6</v>
      </c>
      <c r="G5" s="772">
        <v>7</v>
      </c>
      <c r="H5" s="772">
        <v>8</v>
      </c>
      <c r="I5" s="772">
        <v>9</v>
      </c>
      <c r="J5" s="287"/>
    </row>
    <row r="6" spans="1:10" s="274" customFormat="1" ht="42.75">
      <c r="A6" s="781" t="s">
        <v>10</v>
      </c>
      <c r="B6" s="289" t="s">
        <v>348</v>
      </c>
      <c r="C6" s="291">
        <f>SUM('1 sz. tábla '!C20)</f>
        <v>0</v>
      </c>
      <c r="D6" s="291">
        <f>SUM('1 sz. tábla '!D20)</f>
        <v>0</v>
      </c>
      <c r="E6" s="291"/>
      <c r="F6" s="292" t="s">
        <v>164</v>
      </c>
      <c r="G6" s="278">
        <f>SUM('1 sz. tábla '!C104)</f>
        <v>489687590</v>
      </c>
      <c r="H6" s="278">
        <f>SUM('1 sz. tábla '!D104)</f>
        <v>334221398</v>
      </c>
      <c r="I6" s="278">
        <f>SUM('1 sz. tábla '!E104)</f>
        <v>142506965</v>
      </c>
      <c r="J6" s="288"/>
    </row>
    <row r="7" spans="1:10" s="274" customFormat="1" ht="42.75">
      <c r="A7" s="781" t="s">
        <v>11</v>
      </c>
      <c r="B7" s="289" t="s">
        <v>189</v>
      </c>
      <c r="C7" s="291">
        <f>SUM('1 sz. tábla '!C21)</f>
        <v>0</v>
      </c>
      <c r="D7" s="291">
        <f>SUM('1 sz. tábla '!D21)</f>
        <v>0</v>
      </c>
      <c r="E7" s="291"/>
      <c r="F7" s="292" t="s">
        <v>321</v>
      </c>
      <c r="G7" s="278">
        <f>SUM('1 sz. tábla '!A105)</f>
        <v>0</v>
      </c>
      <c r="H7" s="278">
        <f>SUM('1 sz. tábla '!B105)</f>
        <v>0</v>
      </c>
      <c r="I7" s="278"/>
      <c r="J7" s="288"/>
    </row>
    <row r="8" spans="1:10" s="274" customFormat="1" ht="42.75">
      <c r="A8" s="781" t="s">
        <v>12</v>
      </c>
      <c r="B8" s="289" t="s">
        <v>336</v>
      </c>
      <c r="C8" s="291">
        <f>SUM('1 sz. tábla '!C22)</f>
        <v>0</v>
      </c>
      <c r="D8" s="291">
        <f>SUM('1 sz. tábla '!D22)</f>
        <v>0</v>
      </c>
      <c r="E8" s="291"/>
      <c r="F8" s="292" t="s">
        <v>142</v>
      </c>
      <c r="G8" s="278">
        <f>SUM('1 sz. tábla '!C106)</f>
        <v>30000000</v>
      </c>
      <c r="H8" s="278">
        <f>SUM('1 sz. tábla '!D106)</f>
        <v>272445606</v>
      </c>
      <c r="I8" s="278">
        <f>SUM('1 sz. tábla '!E106)</f>
        <v>78356047</v>
      </c>
      <c r="J8" s="288"/>
    </row>
    <row r="9" spans="1:10" s="274" customFormat="1" ht="42.75">
      <c r="A9" s="781" t="s">
        <v>13</v>
      </c>
      <c r="B9" s="289" t="s">
        <v>337</v>
      </c>
      <c r="C9" s="291">
        <f>SUM('1 sz. tábla '!C23)</f>
        <v>0</v>
      </c>
      <c r="D9" s="291">
        <f>SUM('1 sz. tábla '!D23)</f>
        <v>0</v>
      </c>
      <c r="E9" s="291"/>
      <c r="F9" s="292" t="s">
        <v>322</v>
      </c>
      <c r="G9" s="278">
        <f>SUM('1 sz. tábla '!A107)</f>
        <v>0</v>
      </c>
      <c r="H9" s="278">
        <f>SUM('1 sz. tábla '!B107)</f>
        <v>0</v>
      </c>
      <c r="I9" s="278"/>
      <c r="J9" s="288"/>
    </row>
    <row r="10" spans="1:10" s="274" customFormat="1" ht="42.75">
      <c r="A10" s="781" t="s">
        <v>14</v>
      </c>
      <c r="B10" s="289" t="s">
        <v>386</v>
      </c>
      <c r="C10" s="291">
        <f>SUM('1 sz. tábla '!C24)</f>
        <v>0</v>
      </c>
      <c r="D10" s="291">
        <f>SUM('1 sz. tábla '!D24)</f>
        <v>0</v>
      </c>
      <c r="E10" s="291"/>
      <c r="F10" s="292" t="s">
        <v>166</v>
      </c>
      <c r="G10" s="278">
        <f>SUM('1 sz. tábla '!C108)</f>
        <v>0</v>
      </c>
      <c r="H10" s="278">
        <f>SUM('1 sz. tábla '!D108)</f>
        <v>0</v>
      </c>
      <c r="I10" s="278"/>
      <c r="J10" s="288"/>
    </row>
    <row r="11" spans="1:10" s="274" customFormat="1" ht="15.75">
      <c r="A11" s="781" t="s">
        <v>15</v>
      </c>
      <c r="B11" s="289" t="s">
        <v>385</v>
      </c>
      <c r="C11" s="291">
        <f>SUM('1 sz. tábla '!C25)</f>
        <v>0</v>
      </c>
      <c r="D11" s="291">
        <f>SUM('1 sz. tábla '!B25)</f>
        <v>0</v>
      </c>
      <c r="E11" s="291"/>
      <c r="F11" s="776"/>
      <c r="G11" s="278"/>
      <c r="H11" s="278"/>
      <c r="I11" s="278"/>
      <c r="J11" s="288"/>
    </row>
    <row r="12" spans="1:10" s="274" customFormat="1" ht="25.5">
      <c r="A12" s="782" t="s">
        <v>21</v>
      </c>
      <c r="B12" s="773" t="s">
        <v>330</v>
      </c>
      <c r="C12" s="783">
        <f>+C6+C8+C9</f>
        <v>0</v>
      </c>
      <c r="D12" s="783">
        <f>+D6+D8+D9</f>
        <v>0</v>
      </c>
      <c r="E12" s="783"/>
      <c r="F12" s="773" t="s">
        <v>331</v>
      </c>
      <c r="G12" s="783">
        <f>+G6+G8+G11</f>
        <v>519687590</v>
      </c>
      <c r="H12" s="783">
        <f>+H6+H8+H11</f>
        <v>606667004</v>
      </c>
      <c r="I12" s="783">
        <f>+I6+I8+I11</f>
        <v>220863012</v>
      </c>
      <c r="J12" s="290"/>
    </row>
    <row r="13" spans="1:10" s="274" customFormat="1" ht="25.5">
      <c r="A13" s="781" t="s">
        <v>22</v>
      </c>
      <c r="B13" s="293" t="s">
        <v>184</v>
      </c>
      <c r="C13" s="294">
        <f>+C14+C15+C16+C17+C18</f>
        <v>519687590</v>
      </c>
      <c r="D13" s="294">
        <f>+D14+D15+D16+D17+D18</f>
        <v>510684682</v>
      </c>
      <c r="E13" s="294">
        <f>+E14+E15+E16+E17+E18</f>
        <v>510684682</v>
      </c>
      <c r="F13" s="292" t="s">
        <v>146</v>
      </c>
      <c r="G13" s="278"/>
      <c r="H13" s="278"/>
      <c r="I13" s="278"/>
      <c r="J13" s="288"/>
    </row>
    <row r="14" spans="1:10" s="274" customFormat="1" ht="25.5">
      <c r="A14" s="781" t="s">
        <v>23</v>
      </c>
      <c r="B14" s="292" t="s">
        <v>173</v>
      </c>
      <c r="C14" s="291">
        <v>519687590</v>
      </c>
      <c r="D14" s="291">
        <v>510684682</v>
      </c>
      <c r="E14" s="291">
        <v>510684682</v>
      </c>
      <c r="F14" s="292" t="s">
        <v>149</v>
      </c>
      <c r="G14" s="278"/>
      <c r="H14" s="278"/>
      <c r="I14" s="278"/>
      <c r="J14" s="288"/>
    </row>
    <row r="15" spans="1:10" s="274" customFormat="1" ht="25.5">
      <c r="A15" s="781" t="s">
        <v>24</v>
      </c>
      <c r="B15" s="292" t="s">
        <v>174</v>
      </c>
      <c r="C15" s="291"/>
      <c r="D15" s="291"/>
      <c r="E15" s="291"/>
      <c r="F15" s="292" t="s">
        <v>113</v>
      </c>
      <c r="G15" s="278"/>
      <c r="H15" s="278"/>
      <c r="I15" s="278"/>
      <c r="J15" s="288"/>
    </row>
    <row r="16" spans="1:10" s="274" customFormat="1" ht="25.5">
      <c r="A16" s="781" t="s">
        <v>25</v>
      </c>
      <c r="B16" s="292" t="s">
        <v>175</v>
      </c>
      <c r="C16" s="291"/>
      <c r="D16" s="291"/>
      <c r="E16" s="291"/>
      <c r="F16" s="292" t="s">
        <v>114</v>
      </c>
      <c r="G16" s="278"/>
      <c r="H16" s="278"/>
      <c r="I16" s="278"/>
      <c r="J16" s="288"/>
    </row>
    <row r="17" spans="1:10" s="274" customFormat="1" ht="15.75">
      <c r="A17" s="781" t="s">
        <v>26</v>
      </c>
      <c r="B17" s="292" t="s">
        <v>176</v>
      </c>
      <c r="C17" s="291"/>
      <c r="D17" s="291"/>
      <c r="E17" s="291"/>
      <c r="F17" s="292" t="s">
        <v>170</v>
      </c>
      <c r="G17" s="278"/>
      <c r="H17" s="278"/>
      <c r="I17" s="278"/>
      <c r="J17" s="288"/>
    </row>
    <row r="18" spans="1:10" s="274" customFormat="1" ht="25.5">
      <c r="A18" s="781" t="s">
        <v>27</v>
      </c>
      <c r="B18" s="292" t="s">
        <v>177</v>
      </c>
      <c r="C18" s="291"/>
      <c r="D18" s="291"/>
      <c r="E18" s="291"/>
      <c r="F18" s="292" t="s">
        <v>150</v>
      </c>
      <c r="G18" s="278"/>
      <c r="H18" s="278"/>
      <c r="I18" s="278"/>
      <c r="J18" s="288"/>
    </row>
    <row r="19" spans="1:10" s="274" customFormat="1" ht="25.5">
      <c r="A19" s="781" t="s">
        <v>28</v>
      </c>
      <c r="B19" s="293" t="s">
        <v>178</v>
      </c>
      <c r="C19" s="294">
        <f>+C20+C21+C22+C23+C24</f>
        <v>0</v>
      </c>
      <c r="D19" s="294">
        <f>+D20+D21+D22+D23+D24</f>
        <v>0</v>
      </c>
      <c r="E19" s="294"/>
      <c r="F19" s="292" t="s">
        <v>148</v>
      </c>
      <c r="G19" s="278"/>
      <c r="H19" s="278"/>
      <c r="I19" s="278"/>
      <c r="J19" s="288"/>
    </row>
    <row r="20" spans="1:10" s="274" customFormat="1" ht="25.5">
      <c r="A20" s="781" t="s">
        <v>29</v>
      </c>
      <c r="B20" s="292" t="s">
        <v>179</v>
      </c>
      <c r="C20" s="291"/>
      <c r="D20" s="291"/>
      <c r="E20" s="291"/>
      <c r="F20" s="292" t="s">
        <v>323</v>
      </c>
      <c r="G20" s="278"/>
      <c r="H20" s="278"/>
      <c r="I20" s="278"/>
      <c r="J20" s="288"/>
    </row>
    <row r="21" spans="1:10" s="274" customFormat="1" ht="25.5">
      <c r="A21" s="781" t="s">
        <v>30</v>
      </c>
      <c r="B21" s="292" t="s">
        <v>180</v>
      </c>
      <c r="C21" s="291"/>
      <c r="D21" s="291"/>
      <c r="E21" s="291"/>
      <c r="F21" s="776"/>
      <c r="G21" s="278"/>
      <c r="H21" s="278"/>
      <c r="I21" s="278"/>
      <c r="J21" s="288"/>
    </row>
    <row r="22" spans="1:10" s="274" customFormat="1" ht="25.5">
      <c r="A22" s="781" t="s">
        <v>31</v>
      </c>
      <c r="B22" s="292" t="s">
        <v>181</v>
      </c>
      <c r="C22" s="291"/>
      <c r="D22" s="291"/>
      <c r="E22" s="291"/>
      <c r="F22" s="776"/>
      <c r="G22" s="278"/>
      <c r="H22" s="278"/>
      <c r="I22" s="278"/>
      <c r="J22" s="288"/>
    </row>
    <row r="23" spans="1:10" s="274" customFormat="1" ht="15">
      <c r="A23" s="781" t="s">
        <v>32</v>
      </c>
      <c r="B23" s="292" t="s">
        <v>182</v>
      </c>
      <c r="C23" s="291"/>
      <c r="D23" s="291"/>
      <c r="E23" s="291"/>
      <c r="F23" s="776"/>
      <c r="G23" s="278"/>
      <c r="H23" s="278"/>
      <c r="I23" s="278"/>
      <c r="J23" s="288"/>
    </row>
    <row r="24" spans="1:10" s="274" customFormat="1" ht="25.5">
      <c r="A24" s="781" t="s">
        <v>33</v>
      </c>
      <c r="B24" s="292" t="s">
        <v>183</v>
      </c>
      <c r="C24" s="291"/>
      <c r="D24" s="291"/>
      <c r="E24" s="291"/>
      <c r="F24" s="776"/>
      <c r="G24" s="278"/>
      <c r="H24" s="278"/>
      <c r="I24" s="278"/>
      <c r="J24" s="288"/>
    </row>
    <row r="25" spans="1:10" s="274" customFormat="1" ht="51">
      <c r="A25" s="782" t="s">
        <v>34</v>
      </c>
      <c r="B25" s="773" t="s">
        <v>320</v>
      </c>
      <c r="C25" s="783">
        <f>+C13+C19</f>
        <v>519687590</v>
      </c>
      <c r="D25" s="783">
        <f>+D13+D19</f>
        <v>510684682</v>
      </c>
      <c r="E25" s="783">
        <f>+E13+E19</f>
        <v>510684682</v>
      </c>
      <c r="F25" s="773" t="s">
        <v>324</v>
      </c>
      <c r="G25" s="774">
        <f>SUM(G13:G24)</f>
        <v>0</v>
      </c>
      <c r="H25" s="774">
        <f>SUM(H13:H24)</f>
        <v>0</v>
      </c>
      <c r="I25" s="774"/>
      <c r="J25" s="290"/>
    </row>
    <row r="26" spans="1:10" s="274" customFormat="1" ht="25.5">
      <c r="A26" s="782" t="s">
        <v>35</v>
      </c>
      <c r="B26" s="773" t="s">
        <v>325</v>
      </c>
      <c r="C26" s="783">
        <f>+C12+C25</f>
        <v>519687590</v>
      </c>
      <c r="D26" s="783">
        <f>+D12+D25</f>
        <v>510684682</v>
      </c>
      <c r="E26" s="783">
        <f>+E12+E25</f>
        <v>510684682</v>
      </c>
      <c r="F26" s="773" t="s">
        <v>326</v>
      </c>
      <c r="G26" s="774">
        <f>+G12+G25</f>
        <v>519687590</v>
      </c>
      <c r="H26" s="774">
        <f>+H12+H25</f>
        <v>606667004</v>
      </c>
      <c r="I26" s="774">
        <f>+I12+I25</f>
        <v>220863012</v>
      </c>
      <c r="J26" s="290"/>
    </row>
    <row r="27" spans="1:10" s="274" customFormat="1" ht="15.75">
      <c r="A27" s="782" t="s">
        <v>36</v>
      </c>
      <c r="B27" s="773" t="s">
        <v>124</v>
      </c>
      <c r="C27" s="783">
        <f>C26-G26</f>
        <v>0</v>
      </c>
      <c r="D27" s="783"/>
      <c r="E27" s="783"/>
      <c r="F27" s="773" t="s">
        <v>125</v>
      </c>
      <c r="G27" s="774" t="str">
        <f>IF(C12-G12&gt;0,C12-G12,"-")</f>
        <v>-</v>
      </c>
      <c r="H27" s="774">
        <f>H26-D26</f>
        <v>95982322</v>
      </c>
      <c r="I27" s="774">
        <f>I26-E26</f>
        <v>-289821670</v>
      </c>
      <c r="J27" s="290"/>
    </row>
    <row r="28" spans="1:10" s="274" customFormat="1" ht="15.75">
      <c r="A28" s="784" t="s">
        <v>37</v>
      </c>
      <c r="B28" s="785" t="s">
        <v>171</v>
      </c>
      <c r="C28" s="786">
        <v>0</v>
      </c>
      <c r="D28" s="786"/>
      <c r="E28" s="786"/>
      <c r="F28" s="785" t="s">
        <v>172</v>
      </c>
      <c r="G28" s="787" t="str">
        <f>IF(C12+C13-G26&gt;0,C12+C13-G26,"-")</f>
        <v>-</v>
      </c>
      <c r="H28" s="774">
        <f>H27-D27</f>
        <v>95982322</v>
      </c>
      <c r="I28" s="774">
        <f>I27-E27</f>
        <v>-289821670</v>
      </c>
      <c r="J28" s="290"/>
    </row>
  </sheetData>
  <sheetProtection/>
  <mergeCells count="3">
    <mergeCell ref="A3:A4"/>
    <mergeCell ref="D1:H1"/>
    <mergeCell ref="F3:I3"/>
  </mergeCells>
  <printOptions headings="1"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40"/>
  <sheetViews>
    <sheetView view="pageLayout" zoomScaleSheetLayoutView="100" workbookViewId="0" topLeftCell="A1">
      <selection activeCell="D3" sqref="D3:H3"/>
    </sheetView>
  </sheetViews>
  <sheetFormatPr defaultColWidth="20.625" defaultRowHeight="30.75" customHeight="1"/>
  <cols>
    <col min="1" max="2" width="20.625" style="789" customWidth="1"/>
    <col min="3" max="3" width="12.50390625" style="789" bestFit="1" customWidth="1"/>
    <col min="4" max="7" width="11.50390625" style="789" bestFit="1" customWidth="1"/>
    <col min="8" max="8" width="12.625" style="789" bestFit="1" customWidth="1"/>
    <col min="9" max="16384" width="20.625" style="789" customWidth="1"/>
  </cols>
  <sheetData>
    <row r="1" spans="1:8" ht="30.75" customHeight="1">
      <c r="A1" s="881" t="s">
        <v>465</v>
      </c>
      <c r="B1" s="881"/>
      <c r="C1" s="881"/>
      <c r="D1" s="881"/>
      <c r="E1" s="881"/>
      <c r="F1" s="881"/>
      <c r="G1" s="881"/>
      <c r="H1" s="881"/>
    </row>
    <row r="2" spans="1:8" ht="30.75" customHeight="1">
      <c r="A2" s="881" t="s">
        <v>466</v>
      </c>
      <c r="B2" s="881"/>
      <c r="C2" s="881"/>
      <c r="D2" s="881"/>
      <c r="E2" s="881"/>
      <c r="F2" s="881"/>
      <c r="G2" s="881"/>
      <c r="H2" s="881"/>
    </row>
    <row r="3" spans="1:8" ht="30.75" customHeight="1">
      <c r="A3" s="790"/>
      <c r="B3" s="790"/>
      <c r="C3" s="790"/>
      <c r="D3" s="892" t="s">
        <v>869</v>
      </c>
      <c r="E3" s="892"/>
      <c r="F3" s="892"/>
      <c r="G3" s="892"/>
      <c r="H3" s="892"/>
    </row>
    <row r="4" spans="1:8" ht="30.75" customHeight="1" thickBot="1">
      <c r="A4" s="882" t="s">
        <v>467</v>
      </c>
      <c r="B4" s="882"/>
      <c r="C4" s="882"/>
      <c r="D4" s="882"/>
      <c r="E4" s="882"/>
      <c r="F4" s="882"/>
      <c r="G4" s="882"/>
      <c r="H4" s="882"/>
    </row>
    <row r="5" spans="1:8" ht="30.75" customHeight="1">
      <c r="A5" s="883" t="s">
        <v>153</v>
      </c>
      <c r="B5" s="884"/>
      <c r="C5" s="887" t="s">
        <v>468</v>
      </c>
      <c r="D5" s="889" t="s">
        <v>469</v>
      </c>
      <c r="E5" s="890"/>
      <c r="F5" s="890"/>
      <c r="G5" s="891"/>
      <c r="H5" s="791" t="s">
        <v>470</v>
      </c>
    </row>
    <row r="6" spans="1:8" ht="30.75" customHeight="1" thickBot="1">
      <c r="A6" s="885"/>
      <c r="B6" s="886"/>
      <c r="C6" s="888"/>
      <c r="D6" s="792">
        <v>2019</v>
      </c>
      <c r="E6" s="792">
        <v>2020</v>
      </c>
      <c r="F6" s="792">
        <v>2021</v>
      </c>
      <c r="G6" s="792">
        <v>2022</v>
      </c>
      <c r="H6" s="793" t="s">
        <v>471</v>
      </c>
    </row>
    <row r="7" spans="1:8" ht="30.75" customHeight="1">
      <c r="A7" s="893">
        <v>1</v>
      </c>
      <c r="B7" s="894"/>
      <c r="C7" s="794">
        <v>2</v>
      </c>
      <c r="D7" s="794">
        <v>3</v>
      </c>
      <c r="E7" s="794">
        <v>4</v>
      </c>
      <c r="F7" s="794">
        <v>5</v>
      </c>
      <c r="G7" s="794">
        <v>6</v>
      </c>
      <c r="H7" s="795">
        <v>7</v>
      </c>
    </row>
    <row r="8" spans="1:8" ht="30.75" customHeight="1">
      <c r="A8" s="895" t="s">
        <v>472</v>
      </c>
      <c r="B8" s="896"/>
      <c r="C8" s="796">
        <v>1</v>
      </c>
      <c r="D8" s="797">
        <v>60812282</v>
      </c>
      <c r="E8" s="797">
        <v>50998584</v>
      </c>
      <c r="F8" s="797">
        <v>51259854</v>
      </c>
      <c r="G8" s="797">
        <v>51268954</v>
      </c>
      <c r="H8" s="798">
        <f>D8+E8+F8+G8</f>
        <v>214339674</v>
      </c>
    </row>
    <row r="9" spans="1:8" ht="30.75" customHeight="1">
      <c r="A9" s="897" t="s">
        <v>473</v>
      </c>
      <c r="B9" s="898"/>
      <c r="C9" s="796">
        <v>2</v>
      </c>
      <c r="D9" s="799">
        <v>0</v>
      </c>
      <c r="E9" s="800">
        <v>0</v>
      </c>
      <c r="F9" s="800">
        <v>0</v>
      </c>
      <c r="G9" s="800">
        <v>0</v>
      </c>
      <c r="H9" s="798">
        <f aca="true" t="shared" si="0" ref="H9:H14">D9+E9+F9+G9</f>
        <v>0</v>
      </c>
    </row>
    <row r="10" spans="1:8" ht="30.75" customHeight="1">
      <c r="A10" s="897" t="s">
        <v>474</v>
      </c>
      <c r="B10" s="898"/>
      <c r="C10" s="796">
        <v>3</v>
      </c>
      <c r="D10" s="800">
        <v>0</v>
      </c>
      <c r="E10" s="800">
        <v>0</v>
      </c>
      <c r="F10" s="800">
        <v>0</v>
      </c>
      <c r="G10" s="800">
        <v>0</v>
      </c>
      <c r="H10" s="798">
        <f t="shared" si="0"/>
        <v>0</v>
      </c>
    </row>
    <row r="11" spans="1:8" s="803" customFormat="1" ht="30.75" customHeight="1">
      <c r="A11" s="899" t="s">
        <v>475</v>
      </c>
      <c r="B11" s="900"/>
      <c r="C11" s="801">
        <v>4</v>
      </c>
      <c r="D11" s="802">
        <v>0</v>
      </c>
      <c r="E11" s="802">
        <v>0</v>
      </c>
      <c r="F11" s="802">
        <v>0</v>
      </c>
      <c r="G11" s="802">
        <v>0</v>
      </c>
      <c r="H11" s="798">
        <f t="shared" si="0"/>
        <v>0</v>
      </c>
    </row>
    <row r="12" spans="1:8" ht="30.75" customHeight="1">
      <c r="A12" s="899" t="s">
        <v>476</v>
      </c>
      <c r="B12" s="900"/>
      <c r="C12" s="796">
        <v>5</v>
      </c>
      <c r="D12" s="804">
        <v>0</v>
      </c>
      <c r="E12" s="804">
        <v>0</v>
      </c>
      <c r="F12" s="804">
        <v>0</v>
      </c>
      <c r="G12" s="804">
        <v>0</v>
      </c>
      <c r="H12" s="798">
        <f t="shared" si="0"/>
        <v>0</v>
      </c>
    </row>
    <row r="13" spans="1:8" ht="30.75" customHeight="1">
      <c r="A13" s="895" t="s">
        <v>477</v>
      </c>
      <c r="B13" s="896"/>
      <c r="C13" s="801">
        <v>6</v>
      </c>
      <c r="D13" s="804">
        <v>0</v>
      </c>
      <c r="E13" s="804">
        <v>0</v>
      </c>
      <c r="F13" s="804">
        <v>0</v>
      </c>
      <c r="G13" s="804">
        <v>0</v>
      </c>
      <c r="H13" s="798">
        <f t="shared" si="0"/>
        <v>0</v>
      </c>
    </row>
    <row r="14" spans="1:8" ht="30.75" customHeight="1">
      <c r="A14" s="901" t="s">
        <v>478</v>
      </c>
      <c r="B14" s="901"/>
      <c r="C14" s="801">
        <v>7</v>
      </c>
      <c r="D14" s="804">
        <v>0</v>
      </c>
      <c r="E14" s="804">
        <v>0</v>
      </c>
      <c r="F14" s="804">
        <v>0</v>
      </c>
      <c r="G14" s="804">
        <v>0</v>
      </c>
      <c r="H14" s="797">
        <f t="shared" si="0"/>
        <v>0</v>
      </c>
    </row>
    <row r="15" spans="1:8" ht="30.75" customHeight="1">
      <c r="A15" s="902" t="s">
        <v>479</v>
      </c>
      <c r="B15" s="903"/>
      <c r="C15" s="807">
        <v>8</v>
      </c>
      <c r="D15" s="808">
        <f>SUM(D8:D14)</f>
        <v>60812282</v>
      </c>
      <c r="E15" s="808">
        <f>SUM(E8:E14)</f>
        <v>50998584</v>
      </c>
      <c r="F15" s="808">
        <f>SUM(F8:F14)</f>
        <v>51259854</v>
      </c>
      <c r="G15" s="808">
        <f>SUM(G8:G14)</f>
        <v>51268954</v>
      </c>
      <c r="H15" s="809">
        <f>SUM(H8:H14)</f>
        <v>214339674</v>
      </c>
    </row>
    <row r="16" spans="1:8" ht="30.75" customHeight="1">
      <c r="A16" s="902" t="s">
        <v>480</v>
      </c>
      <c r="B16" s="903"/>
      <c r="C16" s="810">
        <v>9</v>
      </c>
      <c r="D16" s="811">
        <f>D15/2</f>
        <v>30406141</v>
      </c>
      <c r="E16" s="811">
        <f>E15/2</f>
        <v>25499292</v>
      </c>
      <c r="F16" s="811">
        <f>F15/2</f>
        <v>25629927</v>
      </c>
      <c r="G16" s="811">
        <f>G15/2</f>
        <v>25634477</v>
      </c>
      <c r="H16" s="812">
        <f>H15/2</f>
        <v>107169837</v>
      </c>
    </row>
    <row r="17" spans="1:8" ht="30.75" customHeight="1">
      <c r="A17" s="902" t="s">
        <v>481</v>
      </c>
      <c r="B17" s="903"/>
      <c r="C17" s="807">
        <v>10</v>
      </c>
      <c r="D17" s="808">
        <f>SUM(D18:D24)</f>
        <v>0</v>
      </c>
      <c r="E17" s="808">
        <f>SUM(E18:E24)</f>
        <v>0</v>
      </c>
      <c r="F17" s="808">
        <f>SUM(F18:F24)</f>
        <v>0</v>
      </c>
      <c r="G17" s="808">
        <f>SUM(G18:G24)</f>
        <v>0</v>
      </c>
      <c r="H17" s="813">
        <f>D17+E17+F17+G17</f>
        <v>0</v>
      </c>
    </row>
    <row r="18" spans="1:8" ht="30.75" customHeight="1">
      <c r="A18" s="904" t="s">
        <v>482</v>
      </c>
      <c r="B18" s="905"/>
      <c r="C18" s="814">
        <v>11</v>
      </c>
      <c r="D18" s="815">
        <v>0</v>
      </c>
      <c r="E18" s="815">
        <v>0</v>
      </c>
      <c r="F18" s="815">
        <v>0</v>
      </c>
      <c r="G18" s="816">
        <v>0</v>
      </c>
      <c r="H18" s="817">
        <f>D18+E18+F18+G18</f>
        <v>0</v>
      </c>
    </row>
    <row r="19" spans="1:8" ht="30.75" customHeight="1">
      <c r="A19" s="906" t="s">
        <v>483</v>
      </c>
      <c r="B19" s="907"/>
      <c r="C19" s="801">
        <v>12</v>
      </c>
      <c r="D19" s="804">
        <v>0</v>
      </c>
      <c r="E19" s="804">
        <v>0</v>
      </c>
      <c r="F19" s="804">
        <v>0</v>
      </c>
      <c r="G19" s="804">
        <v>0</v>
      </c>
      <c r="H19" s="817">
        <f aca="true" t="shared" si="1" ref="H19:H24">D19+E19+F19+G19</f>
        <v>0</v>
      </c>
    </row>
    <row r="20" spans="1:8" ht="30.75" customHeight="1">
      <c r="A20" s="906" t="s">
        <v>484</v>
      </c>
      <c r="B20" s="907"/>
      <c r="C20" s="801">
        <v>13</v>
      </c>
      <c r="D20" s="804">
        <v>0</v>
      </c>
      <c r="E20" s="804">
        <v>0</v>
      </c>
      <c r="F20" s="804">
        <v>0</v>
      </c>
      <c r="G20" s="804">
        <v>0</v>
      </c>
      <c r="H20" s="817">
        <f t="shared" si="1"/>
        <v>0</v>
      </c>
    </row>
    <row r="21" spans="1:8" ht="30.75" customHeight="1">
      <c r="A21" s="897" t="s">
        <v>485</v>
      </c>
      <c r="B21" s="898"/>
      <c r="C21" s="796">
        <v>14</v>
      </c>
      <c r="D21" s="799">
        <v>0</v>
      </c>
      <c r="E21" s="799">
        <v>0</v>
      </c>
      <c r="F21" s="799">
        <v>0</v>
      </c>
      <c r="G21" s="799">
        <v>0</v>
      </c>
      <c r="H21" s="818">
        <f t="shared" si="1"/>
        <v>0</v>
      </c>
    </row>
    <row r="22" spans="1:8" ht="30.75" customHeight="1">
      <c r="A22" s="897" t="s">
        <v>486</v>
      </c>
      <c r="B22" s="898"/>
      <c r="C22" s="796">
        <v>15</v>
      </c>
      <c r="D22" s="799">
        <v>0</v>
      </c>
      <c r="E22" s="799">
        <v>0</v>
      </c>
      <c r="F22" s="799">
        <v>0</v>
      </c>
      <c r="G22" s="799">
        <v>0</v>
      </c>
      <c r="H22" s="818">
        <f t="shared" si="1"/>
        <v>0</v>
      </c>
    </row>
    <row r="23" spans="1:8" ht="30.75" customHeight="1">
      <c r="A23" s="899" t="s">
        <v>487</v>
      </c>
      <c r="B23" s="900"/>
      <c r="C23" s="796">
        <v>16</v>
      </c>
      <c r="D23" s="799">
        <v>0</v>
      </c>
      <c r="E23" s="799">
        <v>0</v>
      </c>
      <c r="F23" s="799">
        <v>0</v>
      </c>
      <c r="G23" s="799">
        <v>0</v>
      </c>
      <c r="H23" s="818">
        <f t="shared" si="1"/>
        <v>0</v>
      </c>
    </row>
    <row r="24" spans="1:8" ht="30.75" customHeight="1">
      <c r="A24" s="895" t="s">
        <v>488</v>
      </c>
      <c r="B24" s="896"/>
      <c r="C24" s="805">
        <v>17</v>
      </c>
      <c r="D24" s="806">
        <v>0</v>
      </c>
      <c r="E24" s="806">
        <v>0</v>
      </c>
      <c r="F24" s="806">
        <v>0</v>
      </c>
      <c r="G24" s="806">
        <v>0</v>
      </c>
      <c r="H24" s="819">
        <f t="shared" si="1"/>
        <v>0</v>
      </c>
    </row>
    <row r="25" spans="1:8" ht="30.75" customHeight="1" thickBot="1">
      <c r="A25" s="908" t="s">
        <v>489</v>
      </c>
      <c r="B25" s="909"/>
      <c r="C25" s="820">
        <v>18</v>
      </c>
      <c r="D25" s="821">
        <f>SUM(D29:D35)</f>
        <v>0</v>
      </c>
      <c r="E25" s="821">
        <f>SUM(E29:E35)</f>
        <v>0</v>
      </c>
      <c r="F25" s="821">
        <v>0</v>
      </c>
      <c r="G25" s="821">
        <f>SUM(G29:G35)</f>
        <v>0</v>
      </c>
      <c r="H25" s="822">
        <v>0</v>
      </c>
    </row>
    <row r="26" spans="1:8" ht="30.75" customHeight="1" thickBot="1">
      <c r="A26" s="823"/>
      <c r="B26" s="823"/>
      <c r="C26" s="824"/>
      <c r="D26" s="825"/>
      <c r="E26" s="825"/>
      <c r="F26" s="825"/>
      <c r="G26" s="825"/>
      <c r="H26" s="825"/>
    </row>
    <row r="27" spans="1:8" ht="30.75" customHeight="1">
      <c r="A27" s="883" t="s">
        <v>153</v>
      </c>
      <c r="B27" s="884"/>
      <c r="C27" s="887" t="s">
        <v>468</v>
      </c>
      <c r="D27" s="889" t="s">
        <v>469</v>
      </c>
      <c r="E27" s="890"/>
      <c r="F27" s="890"/>
      <c r="G27" s="891"/>
      <c r="H27" s="791" t="s">
        <v>470</v>
      </c>
    </row>
    <row r="28" spans="1:8" ht="30.75" customHeight="1" thickBot="1">
      <c r="A28" s="885"/>
      <c r="B28" s="886"/>
      <c r="C28" s="888"/>
      <c r="D28" s="792">
        <v>2019</v>
      </c>
      <c r="E28" s="792">
        <v>2020</v>
      </c>
      <c r="F28" s="792">
        <v>2021</v>
      </c>
      <c r="G28" s="792">
        <v>2022</v>
      </c>
      <c r="H28" s="826" t="s">
        <v>471</v>
      </c>
    </row>
    <row r="29" spans="1:8" ht="30.75" customHeight="1">
      <c r="A29" s="910" t="s">
        <v>482</v>
      </c>
      <c r="B29" s="911"/>
      <c r="C29" s="827">
        <v>19</v>
      </c>
      <c r="D29" s="828">
        <v>0</v>
      </c>
      <c r="E29" s="828">
        <v>0</v>
      </c>
      <c r="F29" s="828">
        <v>0</v>
      </c>
      <c r="G29" s="828">
        <v>0</v>
      </c>
      <c r="H29" s="829">
        <f aca="true" t="shared" si="2" ref="H29:H35">SUM(D29:G29)</f>
        <v>0</v>
      </c>
    </row>
    <row r="30" spans="1:8" ht="30.75" customHeight="1">
      <c r="A30" s="895" t="s">
        <v>483</v>
      </c>
      <c r="B30" s="896"/>
      <c r="C30" s="801">
        <v>20</v>
      </c>
      <c r="D30" s="804">
        <v>0</v>
      </c>
      <c r="E30" s="804">
        <v>0</v>
      </c>
      <c r="F30" s="804">
        <v>0</v>
      </c>
      <c r="G30" s="804">
        <v>0</v>
      </c>
      <c r="H30" s="830">
        <f t="shared" si="2"/>
        <v>0</v>
      </c>
    </row>
    <row r="31" spans="1:8" ht="30.75" customHeight="1">
      <c r="A31" s="895" t="s">
        <v>484</v>
      </c>
      <c r="B31" s="896"/>
      <c r="C31" s="796">
        <v>21</v>
      </c>
      <c r="D31" s="804">
        <v>0</v>
      </c>
      <c r="E31" s="804">
        <v>0</v>
      </c>
      <c r="F31" s="804">
        <v>0</v>
      </c>
      <c r="G31" s="804">
        <v>0</v>
      </c>
      <c r="H31" s="830">
        <f t="shared" si="2"/>
        <v>0</v>
      </c>
    </row>
    <row r="32" spans="1:8" ht="30.75" customHeight="1">
      <c r="A32" s="912" t="s">
        <v>485</v>
      </c>
      <c r="B32" s="913"/>
      <c r="C32" s="796">
        <v>22</v>
      </c>
      <c r="D32" s="804">
        <v>0</v>
      </c>
      <c r="E32" s="804">
        <v>0</v>
      </c>
      <c r="F32" s="804">
        <v>0</v>
      </c>
      <c r="G32" s="804">
        <v>0</v>
      </c>
      <c r="H32" s="830">
        <f t="shared" si="2"/>
        <v>0</v>
      </c>
    </row>
    <row r="33" spans="1:8" ht="30.75" customHeight="1">
      <c r="A33" s="912" t="s">
        <v>486</v>
      </c>
      <c r="B33" s="913"/>
      <c r="C33" s="796">
        <v>23</v>
      </c>
      <c r="D33" s="804">
        <v>0</v>
      </c>
      <c r="E33" s="804">
        <v>0</v>
      </c>
      <c r="F33" s="804">
        <v>0</v>
      </c>
      <c r="G33" s="804">
        <v>0</v>
      </c>
      <c r="H33" s="830">
        <f t="shared" si="2"/>
        <v>0</v>
      </c>
    </row>
    <row r="34" spans="1:8" ht="30.75" customHeight="1">
      <c r="A34" s="912" t="s">
        <v>487</v>
      </c>
      <c r="B34" s="913"/>
      <c r="C34" s="796">
        <v>24</v>
      </c>
      <c r="D34" s="804">
        <v>0</v>
      </c>
      <c r="E34" s="804">
        <v>0</v>
      </c>
      <c r="F34" s="804">
        <v>0</v>
      </c>
      <c r="G34" s="804">
        <v>0</v>
      </c>
      <c r="H34" s="830">
        <f t="shared" si="2"/>
        <v>0</v>
      </c>
    </row>
    <row r="35" spans="1:8" ht="30.75" customHeight="1">
      <c r="A35" s="915" t="s">
        <v>488</v>
      </c>
      <c r="B35" s="916"/>
      <c r="C35" s="805">
        <v>25</v>
      </c>
      <c r="D35" s="806">
        <v>0</v>
      </c>
      <c r="E35" s="806">
        <v>0</v>
      </c>
      <c r="F35" s="806">
        <v>0</v>
      </c>
      <c r="G35" s="806">
        <v>0</v>
      </c>
      <c r="H35" s="830">
        <f t="shared" si="2"/>
        <v>0</v>
      </c>
    </row>
    <row r="36" spans="1:8" ht="30.75" customHeight="1">
      <c r="A36" s="917" t="s">
        <v>490</v>
      </c>
      <c r="B36" s="918"/>
      <c r="C36" s="807">
        <v>26</v>
      </c>
      <c r="D36" s="808">
        <f>D17+D25</f>
        <v>0</v>
      </c>
      <c r="E36" s="808">
        <f>E17+E25</f>
        <v>0</v>
      </c>
      <c r="F36" s="808">
        <f>F17+F25</f>
        <v>0</v>
      </c>
      <c r="G36" s="808">
        <f>G17+G25</f>
        <v>0</v>
      </c>
      <c r="H36" s="809">
        <f>H17+H25</f>
        <v>0</v>
      </c>
    </row>
    <row r="37" spans="1:8" ht="30.75" customHeight="1" thickBot="1">
      <c r="A37" s="919" t="s">
        <v>491</v>
      </c>
      <c r="B37" s="920"/>
      <c r="C37" s="820">
        <v>27</v>
      </c>
      <c r="D37" s="821">
        <f>D16-D36</f>
        <v>30406141</v>
      </c>
      <c r="E37" s="821">
        <f>E16-E36</f>
        <v>25499292</v>
      </c>
      <c r="F37" s="821">
        <f>F16-F36</f>
        <v>25629927</v>
      </c>
      <c r="G37" s="821">
        <f>G16-G36</f>
        <v>25634477</v>
      </c>
      <c r="H37" s="822">
        <f>H16-H36</f>
        <v>107169837</v>
      </c>
    </row>
    <row r="38" spans="1:8" ht="30.75" customHeight="1">
      <c r="A38" s="788"/>
      <c r="B38" s="788"/>
      <c r="C38" s="788"/>
      <c r="D38" s="788"/>
      <c r="E38" s="788"/>
      <c r="F38" s="788"/>
      <c r="G38" s="788"/>
      <c r="H38" s="788"/>
    </row>
    <row r="39" spans="1:8" ht="30.75" customHeight="1">
      <c r="A39" s="914" t="s">
        <v>492</v>
      </c>
      <c r="B39" s="914"/>
      <c r="C39" s="914"/>
      <c r="D39" s="914"/>
      <c r="E39" s="914"/>
      <c r="F39" s="914"/>
      <c r="G39" s="914"/>
      <c r="H39" s="914"/>
    </row>
    <row r="40" spans="1:8" ht="30.75" customHeight="1">
      <c r="A40" s="914" t="s">
        <v>493</v>
      </c>
      <c r="B40" s="914"/>
      <c r="C40" s="914"/>
      <c r="D40" s="914"/>
      <c r="E40" s="914"/>
      <c r="F40" s="914"/>
      <c r="G40" s="914"/>
      <c r="H40" s="914"/>
    </row>
  </sheetData>
  <sheetProtection/>
  <mergeCells count="40">
    <mergeCell ref="A31:B31"/>
    <mergeCell ref="A32:B32"/>
    <mergeCell ref="A40:H40"/>
    <mergeCell ref="A33:B33"/>
    <mergeCell ref="A34:B34"/>
    <mergeCell ref="A35:B35"/>
    <mergeCell ref="A36:B36"/>
    <mergeCell ref="A37:B37"/>
    <mergeCell ref="A39:H39"/>
    <mergeCell ref="A25:B25"/>
    <mergeCell ref="A27:B28"/>
    <mergeCell ref="C27:C28"/>
    <mergeCell ref="D27:G27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H1"/>
    <mergeCell ref="A2:H2"/>
    <mergeCell ref="A4:H4"/>
    <mergeCell ref="A5:B6"/>
    <mergeCell ref="C5:C6"/>
    <mergeCell ref="D5:G5"/>
    <mergeCell ref="D3:H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"/>
  <sheetViews>
    <sheetView view="pageLayout" workbookViewId="0" topLeftCell="A1">
      <selection activeCell="B1" sqref="B1:L1"/>
    </sheetView>
  </sheetViews>
  <sheetFormatPr defaultColWidth="9.00390625" defaultRowHeight="37.5" customHeight="1"/>
  <cols>
    <col min="1" max="1" width="5.625" style="7" customWidth="1"/>
    <col min="2" max="2" width="68.625" style="7" customWidth="1"/>
    <col min="3" max="3" width="18.50390625" style="7" customWidth="1"/>
    <col min="4" max="10" width="9.375" style="7" hidden="1" customWidth="1"/>
    <col min="11" max="16384" width="9.375" style="7" customWidth="1"/>
  </cols>
  <sheetData>
    <row r="1" spans="1:12" s="35" customFormat="1" ht="37.5" customHeight="1">
      <c r="A1"/>
      <c r="B1" s="928" t="s">
        <v>871</v>
      </c>
      <c r="C1" s="928"/>
      <c r="D1" s="928"/>
      <c r="E1" s="928"/>
      <c r="F1" s="928"/>
      <c r="G1" s="928"/>
      <c r="H1" s="928"/>
      <c r="I1" s="928"/>
      <c r="J1" s="928"/>
      <c r="K1" s="928"/>
      <c r="L1" s="928"/>
    </row>
    <row r="2" spans="1:12" s="35" customFormat="1" ht="37.5" customHeight="1">
      <c r="A2" s="921" t="s">
        <v>339</v>
      </c>
      <c r="B2" s="921"/>
      <c r="C2" s="921"/>
      <c r="D2" s="921"/>
      <c r="E2" s="921"/>
      <c r="F2" s="921"/>
      <c r="G2" s="921"/>
      <c r="H2" s="921"/>
      <c r="I2" s="921"/>
      <c r="J2" s="921"/>
      <c r="K2" s="921"/>
      <c r="L2" s="921"/>
    </row>
    <row r="3" spans="1:12" s="35" customFormat="1" ht="37.5" customHeight="1">
      <c r="A3" s="403"/>
      <c r="B3" s="403"/>
      <c r="C3" s="403"/>
      <c r="D3" s="403"/>
      <c r="E3" s="403"/>
      <c r="F3" s="403"/>
      <c r="G3" s="403"/>
      <c r="H3" s="403"/>
      <c r="I3" s="921"/>
      <c r="J3" s="921"/>
      <c r="K3" s="921"/>
      <c r="L3" s="404"/>
    </row>
    <row r="4" spans="1:12" s="35" customFormat="1" ht="37.5" customHeight="1" thickBot="1">
      <c r="A4" s="922" t="s">
        <v>467</v>
      </c>
      <c r="B4" s="922"/>
      <c r="C4" s="922"/>
      <c r="D4" s="922"/>
      <c r="E4" s="922"/>
      <c r="F4" s="922"/>
      <c r="G4" s="922"/>
      <c r="H4" s="922"/>
      <c r="I4" s="922"/>
      <c r="J4" s="922"/>
      <c r="K4" s="922"/>
      <c r="L4" s="922"/>
    </row>
    <row r="5" spans="1:12" s="35" customFormat="1" ht="37.5" customHeight="1" thickBot="1">
      <c r="A5" s="405" t="s">
        <v>494</v>
      </c>
      <c r="B5" s="923" t="s">
        <v>151</v>
      </c>
      <c r="C5" s="924"/>
      <c r="D5" s="924"/>
      <c r="E5" s="924"/>
      <c r="F5" s="924"/>
      <c r="G5" s="924"/>
      <c r="H5" s="924"/>
      <c r="I5" s="924"/>
      <c r="J5" s="925"/>
      <c r="K5" s="926" t="s">
        <v>495</v>
      </c>
      <c r="L5" s="927"/>
    </row>
    <row r="6" spans="1:12" s="35" customFormat="1" ht="37.5" customHeight="1" thickBot="1">
      <c r="A6" s="406">
        <v>1</v>
      </c>
      <c r="B6" s="943">
        <v>2</v>
      </c>
      <c r="C6" s="944"/>
      <c r="D6" s="944"/>
      <c r="E6" s="944"/>
      <c r="F6" s="944"/>
      <c r="G6" s="944"/>
      <c r="H6" s="944"/>
      <c r="I6" s="944"/>
      <c r="J6" s="945"/>
      <c r="K6" s="929">
        <v>3</v>
      </c>
      <c r="L6" s="930"/>
    </row>
    <row r="7" spans="1:12" s="35" customFormat="1" ht="37.5" customHeight="1">
      <c r="A7" s="407" t="s">
        <v>10</v>
      </c>
      <c r="B7" s="931" t="s">
        <v>472</v>
      </c>
      <c r="C7" s="932"/>
      <c r="D7" s="932"/>
      <c r="E7" s="932"/>
      <c r="F7" s="932"/>
      <c r="G7" s="932"/>
      <c r="H7" s="932"/>
      <c r="I7" s="932"/>
      <c r="J7" s="933"/>
      <c r="K7" s="934">
        <v>60812282</v>
      </c>
      <c r="L7" s="935"/>
    </row>
    <row r="8" spans="1:12" s="35" customFormat="1" ht="37.5" customHeight="1">
      <c r="A8" s="408" t="s">
        <v>11</v>
      </c>
      <c r="B8" s="936" t="s">
        <v>496</v>
      </c>
      <c r="C8" s="937"/>
      <c r="D8" s="937"/>
      <c r="E8" s="937"/>
      <c r="F8" s="937"/>
      <c r="G8" s="937"/>
      <c r="H8" s="937"/>
      <c r="I8" s="937"/>
      <c r="J8" s="938"/>
      <c r="K8" s="939">
        <v>0</v>
      </c>
      <c r="L8" s="940"/>
    </row>
    <row r="9" spans="1:12" s="35" customFormat="1" ht="37.5" customHeight="1">
      <c r="A9" s="409" t="s">
        <v>12</v>
      </c>
      <c r="B9" s="936" t="s">
        <v>474</v>
      </c>
      <c r="C9" s="937"/>
      <c r="D9" s="937"/>
      <c r="E9" s="937"/>
      <c r="F9" s="937"/>
      <c r="G9" s="937"/>
      <c r="H9" s="937"/>
      <c r="I9" s="937"/>
      <c r="J9" s="938"/>
      <c r="K9" s="941"/>
      <c r="L9" s="942"/>
    </row>
    <row r="10" spans="1:12" s="35" customFormat="1" ht="37.5" customHeight="1">
      <c r="A10" s="410" t="s">
        <v>13</v>
      </c>
      <c r="B10" s="946" t="s">
        <v>497</v>
      </c>
      <c r="C10" s="947"/>
      <c r="D10" s="947"/>
      <c r="E10" s="947"/>
      <c r="F10" s="947"/>
      <c r="G10" s="947"/>
      <c r="H10" s="947"/>
      <c r="I10" s="947"/>
      <c r="J10" s="948"/>
      <c r="K10" s="949">
        <v>2318400</v>
      </c>
      <c r="L10" s="950"/>
    </row>
    <row r="11" spans="1:12" s="35" customFormat="1" ht="37.5" customHeight="1">
      <c r="A11" s="409" t="s">
        <v>14</v>
      </c>
      <c r="B11" s="936" t="s">
        <v>476</v>
      </c>
      <c r="C11" s="937"/>
      <c r="D11" s="937"/>
      <c r="E11" s="937"/>
      <c r="F11" s="937"/>
      <c r="G11" s="937"/>
      <c r="H11" s="937"/>
      <c r="I11" s="937"/>
      <c r="J11" s="938"/>
      <c r="K11" s="941"/>
      <c r="L11" s="942"/>
    </row>
    <row r="12" spans="1:12" s="35" customFormat="1" ht="37.5" customHeight="1">
      <c r="A12" s="409" t="s">
        <v>15</v>
      </c>
      <c r="B12" s="936" t="s">
        <v>477</v>
      </c>
      <c r="C12" s="937"/>
      <c r="D12" s="937"/>
      <c r="E12" s="937"/>
      <c r="F12" s="937"/>
      <c r="G12" s="937"/>
      <c r="H12" s="937"/>
      <c r="I12" s="937"/>
      <c r="J12" s="938"/>
      <c r="K12" s="941"/>
      <c r="L12" s="942"/>
    </row>
    <row r="13" spans="1:12" ht="37.5" customHeight="1">
      <c r="A13" s="409" t="s">
        <v>16</v>
      </c>
      <c r="B13" s="936" t="s">
        <v>152</v>
      </c>
      <c r="C13" s="937"/>
      <c r="D13" s="937"/>
      <c r="E13" s="937"/>
      <c r="F13" s="937"/>
      <c r="G13" s="937"/>
      <c r="H13" s="937"/>
      <c r="I13" s="937"/>
      <c r="J13" s="938"/>
      <c r="K13" s="941"/>
      <c r="L13" s="942"/>
    </row>
    <row r="14" spans="1:12" ht="37.5" customHeight="1" thickBot="1">
      <c r="A14" s="411"/>
      <c r="B14" s="951"/>
      <c r="C14" s="952"/>
      <c r="D14" s="952"/>
      <c r="E14" s="952"/>
      <c r="F14" s="952"/>
      <c r="G14" s="952"/>
      <c r="H14" s="952"/>
      <c r="I14" s="952"/>
      <c r="J14" s="953"/>
      <c r="K14" s="954"/>
      <c r="L14" s="955"/>
    </row>
    <row r="15" spans="1:12" ht="37.5" customHeight="1" thickBot="1">
      <c r="A15" s="956" t="s">
        <v>154</v>
      </c>
      <c r="B15" s="957"/>
      <c r="C15" s="957"/>
      <c r="D15" s="957"/>
      <c r="E15" s="957"/>
      <c r="F15" s="957"/>
      <c r="G15" s="957"/>
      <c r="H15" s="957"/>
      <c r="I15" s="957"/>
      <c r="J15" s="958"/>
      <c r="K15" s="959">
        <f>SUM(K7:L14)</f>
        <v>63130682</v>
      </c>
      <c r="L15" s="960"/>
    </row>
  </sheetData>
  <sheetProtection/>
  <mergeCells count="26">
    <mergeCell ref="B13:J13"/>
    <mergeCell ref="K13:L13"/>
    <mergeCell ref="B14:J14"/>
    <mergeCell ref="K14:L14"/>
    <mergeCell ref="A15:J15"/>
    <mergeCell ref="K15:L15"/>
    <mergeCell ref="B10:J10"/>
    <mergeCell ref="K10:L10"/>
    <mergeCell ref="B11:J11"/>
    <mergeCell ref="K11:L11"/>
    <mergeCell ref="B12:J12"/>
    <mergeCell ref="K12:L12"/>
    <mergeCell ref="K6:L6"/>
    <mergeCell ref="B7:J7"/>
    <mergeCell ref="K7:L7"/>
    <mergeCell ref="B8:J8"/>
    <mergeCell ref="K8:L8"/>
    <mergeCell ref="B9:J9"/>
    <mergeCell ref="K9:L9"/>
    <mergeCell ref="B6:J6"/>
    <mergeCell ref="A2:L2"/>
    <mergeCell ref="I3:K3"/>
    <mergeCell ref="A4:L4"/>
    <mergeCell ref="B5:J5"/>
    <mergeCell ref="K5:L5"/>
    <mergeCell ref="B1:L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M12"/>
  <sheetViews>
    <sheetView view="pageLayout" workbookViewId="0" topLeftCell="A1">
      <selection activeCell="O8" sqref="O8"/>
    </sheetView>
  </sheetViews>
  <sheetFormatPr defaultColWidth="9.00390625" defaultRowHeight="12.75"/>
  <cols>
    <col min="1" max="1" width="5.625" style="7" customWidth="1"/>
    <col min="2" max="2" width="8.50390625" style="7" customWidth="1"/>
    <col min="3" max="10" width="9.375" style="7" hidden="1" customWidth="1"/>
    <col min="11" max="11" width="40.00390625" style="7" customWidth="1"/>
    <col min="12" max="12" width="9.375" style="7" customWidth="1"/>
    <col min="13" max="16384" width="9.375" style="7" customWidth="1"/>
  </cols>
  <sheetData>
    <row r="1" spans="1:13" s="35" customFormat="1" ht="15.75" customHeight="1">
      <c r="A1"/>
      <c r="B1" s="921" t="s">
        <v>839</v>
      </c>
      <c r="C1" s="921"/>
      <c r="D1" s="921"/>
      <c r="E1" s="921"/>
      <c r="F1" s="921"/>
      <c r="G1" s="921"/>
      <c r="H1" s="921"/>
      <c r="I1" s="921"/>
      <c r="J1" s="921"/>
      <c r="K1" s="921"/>
      <c r="L1" s="921"/>
      <c r="M1" s="921"/>
    </row>
    <row r="2" spans="1:13" s="35" customFormat="1" ht="15.75">
      <c r="A2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</row>
    <row r="3" spans="1:13" s="35" customFormat="1" ht="15.75">
      <c r="A3"/>
      <c r="B3" s="968"/>
      <c r="C3" s="968"/>
      <c r="D3" s="968"/>
      <c r="E3" s="968"/>
      <c r="F3" s="968"/>
      <c r="G3" s="968"/>
      <c r="H3" s="968"/>
      <c r="I3" s="968"/>
      <c r="J3" s="968"/>
      <c r="K3" s="968"/>
      <c r="L3" s="968"/>
      <c r="M3" s="968"/>
    </row>
    <row r="4" spans="1:13" s="35" customFormat="1" ht="16.5" thickBot="1">
      <c r="A4"/>
      <c r="B4" s="969" t="s">
        <v>498</v>
      </c>
      <c r="C4" s="969"/>
      <c r="D4" s="969"/>
      <c r="E4" s="969"/>
      <c r="F4" s="969"/>
      <c r="G4" s="969"/>
      <c r="H4" s="969"/>
      <c r="I4" s="969"/>
      <c r="J4" s="969"/>
      <c r="K4" s="969"/>
      <c r="L4" s="969"/>
      <c r="M4" s="969"/>
    </row>
    <row r="5" spans="1:13" s="35" customFormat="1" ht="16.5" customHeight="1" thickBot="1">
      <c r="A5"/>
      <c r="B5" s="405" t="s">
        <v>494</v>
      </c>
      <c r="C5" s="923" t="s">
        <v>155</v>
      </c>
      <c r="D5" s="924"/>
      <c r="E5" s="924"/>
      <c r="F5" s="924"/>
      <c r="G5" s="924"/>
      <c r="H5" s="924"/>
      <c r="I5" s="924"/>
      <c r="J5" s="924"/>
      <c r="K5" s="925"/>
      <c r="L5" s="926" t="s">
        <v>161</v>
      </c>
      <c r="M5" s="927"/>
    </row>
    <row r="6" spans="1:13" s="35" customFormat="1" ht="16.5" thickBot="1">
      <c r="A6"/>
      <c r="B6" s="406">
        <v>1</v>
      </c>
      <c r="C6" s="943">
        <v>2</v>
      </c>
      <c r="D6" s="944"/>
      <c r="E6" s="944"/>
      <c r="F6" s="944"/>
      <c r="G6" s="944"/>
      <c r="H6" s="944"/>
      <c r="I6" s="944"/>
      <c r="J6" s="944"/>
      <c r="K6" s="945"/>
      <c r="L6" s="929">
        <v>3</v>
      </c>
      <c r="M6" s="930"/>
    </row>
    <row r="7" spans="1:13" s="35" customFormat="1" ht="15.75">
      <c r="A7"/>
      <c r="B7" s="408" t="s">
        <v>10</v>
      </c>
      <c r="C7" s="975"/>
      <c r="D7" s="976"/>
      <c r="E7" s="976"/>
      <c r="F7" s="976"/>
      <c r="G7" s="976"/>
      <c r="H7" s="976"/>
      <c r="I7" s="976"/>
      <c r="J7" s="976"/>
      <c r="K7" s="977"/>
      <c r="L7" s="978">
        <v>0</v>
      </c>
      <c r="M7" s="979"/>
    </row>
    <row r="8" spans="1:13" s="36" customFormat="1" ht="15.75">
      <c r="A8"/>
      <c r="B8" s="409" t="s">
        <v>11</v>
      </c>
      <c r="C8" s="936"/>
      <c r="D8" s="937"/>
      <c r="E8" s="937"/>
      <c r="F8" s="937"/>
      <c r="G8" s="937"/>
      <c r="H8" s="937"/>
      <c r="I8" s="937"/>
      <c r="J8" s="937"/>
      <c r="K8" s="938"/>
      <c r="L8" s="941">
        <v>0</v>
      </c>
      <c r="M8" s="942"/>
    </row>
    <row r="9" spans="1:13" ht="15">
      <c r="A9"/>
      <c r="B9" s="410" t="s">
        <v>12</v>
      </c>
      <c r="C9" s="946"/>
      <c r="D9" s="947"/>
      <c r="E9" s="947"/>
      <c r="F9" s="947"/>
      <c r="G9" s="947"/>
      <c r="H9" s="947"/>
      <c r="I9" s="947"/>
      <c r="J9" s="947"/>
      <c r="K9" s="948"/>
      <c r="L9" s="961">
        <v>0</v>
      </c>
      <c r="M9" s="962"/>
    </row>
    <row r="10" spans="1:13" ht="15.75" thickBot="1">
      <c r="A10"/>
      <c r="B10" s="411"/>
      <c r="C10" s="963"/>
      <c r="D10" s="964"/>
      <c r="E10" s="964"/>
      <c r="F10" s="964"/>
      <c r="G10" s="964"/>
      <c r="H10" s="964"/>
      <c r="I10" s="964"/>
      <c r="J10" s="964"/>
      <c r="K10" s="965"/>
      <c r="L10" s="966"/>
      <c r="M10" s="967"/>
    </row>
    <row r="11" spans="1:13" ht="32.25" customHeight="1" thickBot="1">
      <c r="A11"/>
      <c r="B11" s="412" t="s">
        <v>13</v>
      </c>
      <c r="C11" s="970" t="s">
        <v>156</v>
      </c>
      <c r="D11" s="971"/>
      <c r="E11" s="971"/>
      <c r="F11" s="971"/>
      <c r="G11" s="971"/>
      <c r="H11" s="971"/>
      <c r="I11" s="971"/>
      <c r="J11" s="971"/>
      <c r="K11" s="972"/>
      <c r="L11" s="973">
        <f>SUM(L7:M10)</f>
        <v>0</v>
      </c>
      <c r="M11" s="974"/>
    </row>
    <row r="12" spans="1:12" ht="15">
      <c r="A12"/>
      <c r="B12"/>
      <c r="C12"/>
      <c r="D12"/>
      <c r="E12"/>
      <c r="F12"/>
      <c r="G12"/>
      <c r="H12"/>
      <c r="I12"/>
      <c r="J12"/>
      <c r="K12"/>
      <c r="L12"/>
    </row>
  </sheetData>
  <sheetProtection/>
  <mergeCells count="17">
    <mergeCell ref="C11:K11"/>
    <mergeCell ref="L11:M11"/>
    <mergeCell ref="L5:M5"/>
    <mergeCell ref="C6:K6"/>
    <mergeCell ref="L6:M6"/>
    <mergeCell ref="C7:K7"/>
    <mergeCell ref="L7:M7"/>
    <mergeCell ref="C8:K8"/>
    <mergeCell ref="L8:M8"/>
    <mergeCell ref="C9:K9"/>
    <mergeCell ref="L9:M9"/>
    <mergeCell ref="C10:K10"/>
    <mergeCell ref="L10:M10"/>
    <mergeCell ref="B1:M1"/>
    <mergeCell ref="B3:M3"/>
    <mergeCell ref="B4:M4"/>
    <mergeCell ref="C5:K5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 a 4/2020. (VII.10.)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Kásler Anikó</cp:lastModifiedBy>
  <cp:lastPrinted>2020-07-05T04:53:25Z</cp:lastPrinted>
  <dcterms:created xsi:type="dcterms:W3CDTF">1999-10-30T10:30:45Z</dcterms:created>
  <dcterms:modified xsi:type="dcterms:W3CDTF">2020-07-15T07:58:31Z</dcterms:modified>
  <cp:category/>
  <cp:version/>
  <cp:contentType/>
  <cp:contentStatus/>
</cp:coreProperties>
</file>