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814" firstSheet="10" activeTab="15"/>
  </bookViews>
  <sheets>
    <sheet name="Tartalom" sheetId="1" r:id="rId1"/>
    <sheet name="1.kiemelt ei" sheetId="2" r:id="rId2"/>
    <sheet name="2. KIADÁSOK MINDÖSSZESEN" sheetId="3" r:id="rId3"/>
    <sheet name="3. kiadások önkorm" sheetId="4" r:id="rId4"/>
    <sheet name="4. Faluház kiadás" sheetId="5" r:id="rId5"/>
    <sheet name="5. Óvoda kiadás" sheetId="6" r:id="rId6"/>
    <sheet name="6. Pmh kiadás" sheetId="7" r:id="rId7"/>
    <sheet name="7.Bölcsőde kiadás" sheetId="8" r:id="rId8"/>
    <sheet name="8. BEVÉTELEK MINDÖSSZESEN" sheetId="9" r:id="rId9"/>
    <sheet name="9. bevételek önkormányzat" sheetId="10" r:id="rId10"/>
    <sheet name="10.Faluház bevétel" sheetId="11" r:id="rId11"/>
    <sheet name="11. Óvoda bevétel" sheetId="12" r:id="rId12"/>
    <sheet name="12. Pmh. bevétel" sheetId="13" r:id="rId13"/>
    <sheet name="13.Bölcsőde bevétel" sheetId="14" r:id="rId14"/>
    <sheet name="14. létszám" sheetId="15" r:id="rId15"/>
    <sheet name="15. beruházások felújítások" sheetId="16" r:id="rId16"/>
    <sheet name="16. tartalékok" sheetId="17" r:id="rId17"/>
    <sheet name="17. stabilitási 1" sheetId="18" r:id="rId18"/>
    <sheet name="18.stabilitási 2" sheetId="19" r:id="rId19"/>
    <sheet name="19. EU projektek" sheetId="20" r:id="rId20"/>
    <sheet name="20. hitelek" sheetId="21" r:id="rId21"/>
    <sheet name="21. finanszírozás" sheetId="22" r:id="rId22"/>
    <sheet name="22. szociális kiadások" sheetId="23" r:id="rId23"/>
    <sheet name="23. átadott" sheetId="24" r:id="rId24"/>
    <sheet name="24. átvett" sheetId="25" r:id="rId25"/>
    <sheet name="25. helyi adók" sheetId="26" r:id="rId26"/>
    <sheet name="26. MÉRLEG ÖSSZ." sheetId="27" r:id="rId27"/>
    <sheet name="27. MÉRLEG FALUHÁZ" sheetId="28" r:id="rId28"/>
    <sheet name="28. MÉRLEG óVODA" sheetId="29" r:id="rId29"/>
    <sheet name="29. MÉRLEG PMH" sheetId="30" r:id="rId30"/>
    <sheet name="30. MÉRLEG Bölcsőde" sheetId="31" r:id="rId31"/>
    <sheet name="31. MÉRLEG ÖK" sheetId="32" r:id="rId32"/>
    <sheet name="32. EI FELHASZN TERV" sheetId="33" r:id="rId33"/>
    <sheet name="33.TÖBB ÉVES" sheetId="34" r:id="rId34"/>
    <sheet name="34. KÖZVETETT" sheetId="35" r:id="rId35"/>
    <sheet name="35. GÖRDÜLŐ kiadások teljes" sheetId="36" r:id="rId36"/>
    <sheet name="36.GÖRDÜLŐ bevételek teljes" sheetId="37" r:id="rId37"/>
    <sheet name="37. GÖRDÜLŐ" sheetId="38" r:id="rId38"/>
  </sheets>
  <definedNames>
    <definedName name="foot_4_place" localSheetId="18">'18.stabilitási 2'!$A$18</definedName>
    <definedName name="foot_5_place" localSheetId="18">'18.stabilitási 2'!#REF!</definedName>
    <definedName name="foot_53_place" localSheetId="18">'18.stabilitási 2'!#REF!</definedName>
    <definedName name="_xlnm.Print_Area" localSheetId="1">'1.kiemelt ei'!$A$1:$A$26</definedName>
    <definedName name="_xlnm.Print_Area" localSheetId="10">'10.Faluház bevétel'!$A$4:$F$96</definedName>
    <definedName name="_xlnm.Print_Area" localSheetId="11">'11. Óvoda bevétel'!$A$4:$F$96</definedName>
    <definedName name="_xlnm.Print_Area" localSheetId="12">'12. Pmh. bevétel'!$A$4:$F$96</definedName>
    <definedName name="_xlnm.Print_Area" localSheetId="13">'13.Bölcsőde bevétel'!$A$4:$F$96</definedName>
    <definedName name="_xlnm.Print_Area" localSheetId="14">'14. létszám'!$A$1:$G$33</definedName>
    <definedName name="_xlnm.Print_Area" localSheetId="15">'15. beruházások felújítások'!$A$2:$G$29</definedName>
    <definedName name="_xlnm.Print_Area" localSheetId="16">'16. tartalékok'!$A$1:$H$8</definedName>
    <definedName name="_xlnm.Print_Area" localSheetId="17">'17. stabilitási 1'!$A$1:$I$3</definedName>
    <definedName name="_xlnm.Print_Area" localSheetId="18">'18.stabilitási 2'!$A$1:$H$45</definedName>
    <definedName name="_xlnm.Print_Area" localSheetId="19">'19. EU projektek'!$A$1:$C$24</definedName>
    <definedName name="_xlnm.Print_Area" localSheetId="2">'2. KIADÁSOK MINDÖSSZESEN'!$A$1:$H$122</definedName>
    <definedName name="_xlnm.Print_Area" localSheetId="20">'20. hitelek'!$A$1:$D$9</definedName>
    <definedName name="_xlnm.Print_Area" localSheetId="21">'21. finanszírozás'!$A$1:$G$9</definedName>
    <definedName name="_xlnm.Print_Area" localSheetId="22">'22. szociális kiadások'!$A$1:$C$39</definedName>
    <definedName name="_xlnm.Print_Area" localSheetId="23">'23. átadott'!$A$1:$C$117</definedName>
    <definedName name="_xlnm.Print_Area" localSheetId="24">'24. átvett'!$A$1:$C$116</definedName>
    <definedName name="_xlnm.Print_Area" localSheetId="25">'25. helyi adók'!$A$1:$C$34</definedName>
    <definedName name="_xlnm.Print_Area" localSheetId="26">'26. MÉRLEG ÖSSZ.'!$A$1:$E$154</definedName>
    <definedName name="_xlnm.Print_Area" localSheetId="27">'27. MÉRLEG FALUHÁZ'!$A$1:$E$154</definedName>
    <definedName name="_xlnm.Print_Area" localSheetId="28">'28. MÉRLEG óVODA'!$A$1:$E$154</definedName>
    <definedName name="_xlnm.Print_Area" localSheetId="29">'29. MÉRLEG PMH'!$A$1:$E$154</definedName>
    <definedName name="_xlnm.Print_Area" localSheetId="3">'3. kiadások önkorm'!$A$4:$F$122</definedName>
    <definedName name="_xlnm.Print_Area" localSheetId="30">'30. MÉRLEG Bölcsőde'!$A$1:$E$154</definedName>
    <definedName name="_xlnm.Print_Area" localSheetId="31">'31. MÉRLEG ÖK'!$A$1:$E$154</definedName>
    <definedName name="_xlnm.Print_Area" localSheetId="32">'32. EI FELHASZN TERV'!$A$1:$O$215</definedName>
    <definedName name="_xlnm.Print_Area" localSheetId="33">'33.TÖBB ÉVES'!$A$1:$I$34</definedName>
    <definedName name="_xlnm.Print_Area" localSheetId="34">'34. KÖZVETETT'!$A$1:$E$35</definedName>
    <definedName name="_xlnm.Print_Area" localSheetId="35">'35. GÖRDÜLŐ kiadások teljes'!$A$2:$F$124</definedName>
    <definedName name="_xlnm.Print_Area" localSheetId="36">'36.GÖRDÜLŐ bevételek teljes'!$A$2:$F$96</definedName>
    <definedName name="_xlnm.Print_Area" localSheetId="37">'37. GÖRDÜLŐ'!$A$2:$F$28</definedName>
    <definedName name="_xlnm.Print_Area" localSheetId="4">'4. Faluház kiadás'!$A$4:$F$122</definedName>
    <definedName name="_xlnm.Print_Area" localSheetId="5">'5. Óvoda kiadás'!$A$4:$F$122</definedName>
    <definedName name="_xlnm.Print_Area" localSheetId="6">'6. Pmh kiadás'!$A$4:$F$122</definedName>
    <definedName name="_xlnm.Print_Area" localSheetId="7">'7.Bölcsőde kiadás'!$A$4:$F$122</definedName>
    <definedName name="_xlnm.Print_Area" localSheetId="8">'8. BEVÉTELEK MINDÖSSZESEN'!$A$1:$H$96</definedName>
    <definedName name="_xlnm.Print_Area" localSheetId="9">'9. bevételek önkormányzat'!$A$4:$F$96</definedName>
    <definedName name="pr10" localSheetId="18">'18.stabilitási 2'!#REF!</definedName>
    <definedName name="pr11" localSheetId="18">'18.stabilitási 2'!#REF!</definedName>
    <definedName name="pr12" localSheetId="18">'18.stabilitási 2'!#REF!</definedName>
    <definedName name="pr21" localSheetId="17">'17. stabilitási 1'!#REF!</definedName>
    <definedName name="pr22" localSheetId="17">'17. stabilitási 1'!#REF!</definedName>
    <definedName name="pr232" localSheetId="26">'26. MÉRLEG ÖSSZ.'!#REF!</definedName>
    <definedName name="pr232" localSheetId="27">'27. MÉRLEG FALUHÁZ'!$A$17</definedName>
    <definedName name="pr232" localSheetId="28">'28. MÉRLEG óVODA'!$A$17</definedName>
    <definedName name="pr232" localSheetId="29">'29. MÉRLEG PMH'!$A$17</definedName>
    <definedName name="pr232" localSheetId="30">'30. MÉRLEG Bölcsőde'!$A$17</definedName>
    <definedName name="pr232" localSheetId="31">'31. MÉRLEG ÖK'!$A$17</definedName>
    <definedName name="pr232" localSheetId="33">'33.TÖBB ÉVES'!$A$19</definedName>
    <definedName name="pr232" localSheetId="34">'34. KÖZVETETT'!$A$11</definedName>
    <definedName name="pr232" localSheetId="37">'37. GÖRDÜLŐ'!#REF!</definedName>
    <definedName name="pr233" localSheetId="26">'26. MÉRLEG ÖSSZ.'!#REF!</definedName>
    <definedName name="pr233" localSheetId="27">'27. MÉRLEG FALUHÁZ'!$A$18</definedName>
    <definedName name="pr233" localSheetId="28">'28. MÉRLEG óVODA'!$A$18</definedName>
    <definedName name="pr233" localSheetId="29">'29. MÉRLEG PMH'!$A$18</definedName>
    <definedName name="pr233" localSheetId="30">'30. MÉRLEG Bölcsőde'!$A$18</definedName>
    <definedName name="pr233" localSheetId="31">'31. MÉRLEG ÖK'!$A$18</definedName>
    <definedName name="pr233" localSheetId="33">'33.TÖBB ÉVES'!$A$20</definedName>
    <definedName name="pr233" localSheetId="34">'34. KÖZVETETT'!$A$16</definedName>
    <definedName name="pr233" localSheetId="37">'37. GÖRDÜLŐ'!#REF!</definedName>
    <definedName name="pr234" localSheetId="26">'26. MÉRLEG ÖSSZ.'!#REF!</definedName>
    <definedName name="pr234" localSheetId="27">'27. MÉRLEG FALUHÁZ'!$A$19</definedName>
    <definedName name="pr234" localSheetId="28">'28. MÉRLEG óVODA'!$A$19</definedName>
    <definedName name="pr234" localSheetId="29">'29. MÉRLEG PMH'!$A$19</definedName>
    <definedName name="pr234" localSheetId="30">'30. MÉRLEG Bölcsőde'!$A$19</definedName>
    <definedName name="pr234" localSheetId="31">'31. MÉRLEG ÖK'!$A$19</definedName>
    <definedName name="pr234" localSheetId="33">'33.TÖBB ÉVES'!$A$21</definedName>
    <definedName name="pr234" localSheetId="34">'34. KÖZVETETT'!$A$24</definedName>
    <definedName name="pr234" localSheetId="37">'37. GÖRDÜLŐ'!#REF!</definedName>
    <definedName name="pr235" localSheetId="26">'26. MÉRLEG ÖSSZ.'!#REF!</definedName>
    <definedName name="pr235" localSheetId="27">'27. MÉRLEG FALUHÁZ'!$A$20</definedName>
    <definedName name="pr235" localSheetId="28">'28. MÉRLEG óVODA'!$A$20</definedName>
    <definedName name="pr235" localSheetId="29">'29. MÉRLEG PMH'!$A$20</definedName>
    <definedName name="pr235" localSheetId="30">'30. MÉRLEG Bölcsőde'!$A$20</definedName>
    <definedName name="pr235" localSheetId="31">'31. MÉRLEG ÖK'!$A$20</definedName>
    <definedName name="pr235" localSheetId="33">'33.TÖBB ÉVES'!$A$22</definedName>
    <definedName name="pr235" localSheetId="34">'34. KÖZVETETT'!$A$29</definedName>
    <definedName name="pr235" localSheetId="37">'37. GÖRDÜLŐ'!#REF!</definedName>
    <definedName name="pr236" localSheetId="26">'26. MÉRLEG ÖSSZ.'!#REF!</definedName>
    <definedName name="pr236" localSheetId="27">'27. MÉRLEG FALUHÁZ'!$A$21</definedName>
    <definedName name="pr236" localSheetId="28">'28. MÉRLEG óVODA'!$A$21</definedName>
    <definedName name="pr236" localSheetId="29">'29. MÉRLEG PMH'!$A$21</definedName>
    <definedName name="pr236" localSheetId="30">'30. MÉRLEG Bölcsőde'!$A$21</definedName>
    <definedName name="pr236" localSheetId="31">'31. MÉRLEG ÖK'!$A$21</definedName>
    <definedName name="pr236" localSheetId="33">'33.TÖBB ÉVES'!$A$23</definedName>
    <definedName name="pr236" localSheetId="34">'34. KÖZVETETT'!$A$34</definedName>
    <definedName name="pr236" localSheetId="37">'37. GÖRDÜLŐ'!#REF!</definedName>
    <definedName name="pr24" localSheetId="17">'17. stabilitási 1'!#REF!</definedName>
    <definedName name="pr25" localSheetId="17">'17. stabilitási 1'!#REF!</definedName>
    <definedName name="pr26" localSheetId="17">'17. stabilitási 1'!#REF!</definedName>
    <definedName name="pr27" localSheetId="17">'17. stabilitási 1'!#REF!</definedName>
    <definedName name="pr28" localSheetId="17">'17. stabilitási 1'!#REF!</definedName>
    <definedName name="pr312" localSheetId="26">'26. MÉRLEG ÖSSZ.'!#REF!</definedName>
    <definedName name="pr312" localSheetId="27">'27. MÉRLEG FALUHÁZ'!$A$8</definedName>
    <definedName name="pr312" localSheetId="28">'28. MÉRLEG óVODA'!$A$8</definedName>
    <definedName name="pr312" localSheetId="29">'29. MÉRLEG PMH'!$A$8</definedName>
    <definedName name="pr312" localSheetId="30">'30. MÉRLEG Bölcsőde'!$A$8</definedName>
    <definedName name="pr312" localSheetId="31">'31. MÉRLEG ÖK'!$A$8</definedName>
    <definedName name="pr312" localSheetId="33">'33.TÖBB ÉVES'!$A$8</definedName>
    <definedName name="pr312" localSheetId="34">'34. KÖZVETETT'!#REF!</definedName>
    <definedName name="pr312" localSheetId="37">'37. GÖRDÜLŐ'!#REF!</definedName>
    <definedName name="pr313" localSheetId="26">'26. MÉRLEG ÖSSZ.'!#REF!</definedName>
    <definedName name="pr313" localSheetId="27">'27. MÉRLEG FALUHÁZ'!$A$9</definedName>
    <definedName name="pr313" localSheetId="28">'28. MÉRLEG óVODA'!$A$9</definedName>
    <definedName name="pr313" localSheetId="29">'29. MÉRLEG PMH'!$A$9</definedName>
    <definedName name="pr313" localSheetId="30">'30. MÉRLEG Bölcsőde'!$A$9</definedName>
    <definedName name="pr313" localSheetId="31">'31. MÉRLEG ÖK'!$A$9</definedName>
    <definedName name="pr313" localSheetId="33">'33.TÖBB ÉVES'!$A$3</definedName>
    <definedName name="pr313" localSheetId="34">'34. KÖZVETETT'!#REF!</definedName>
    <definedName name="pr313" localSheetId="37">'37. GÖRDÜLŐ'!#REF!</definedName>
    <definedName name="pr314" localSheetId="26">'26. MÉRLEG ÖSSZ.'!#REF!</definedName>
    <definedName name="pr314" localSheetId="27">'27. MÉRLEG FALUHÁZ'!$A$10</definedName>
    <definedName name="pr314" localSheetId="28">'28. MÉRLEG óVODA'!$A$10</definedName>
    <definedName name="pr314" localSheetId="29">'29. MÉRLEG PMH'!$A$10</definedName>
    <definedName name="pr314" localSheetId="30">'30. MÉRLEG Bölcsőde'!$A$10</definedName>
    <definedName name="pr314" localSheetId="31">'31. MÉRLEG ÖK'!$A$10</definedName>
    <definedName name="pr314" localSheetId="33">'33.TÖBB ÉVES'!$A$10</definedName>
    <definedName name="pr314" localSheetId="34">'34. KÖZVETETT'!$A$3</definedName>
    <definedName name="pr314" localSheetId="37">'37. GÖRDÜLŐ'!#REF!</definedName>
    <definedName name="pr315" localSheetId="26">'26. MÉRLEG ÖSSZ.'!#REF!</definedName>
    <definedName name="pr315" localSheetId="27">'27. MÉRLEG FALUHÁZ'!$A$11</definedName>
    <definedName name="pr315" localSheetId="28">'28. MÉRLEG óVODA'!$A$11</definedName>
    <definedName name="pr315" localSheetId="29">'29. MÉRLEG PMH'!$A$11</definedName>
    <definedName name="pr315" localSheetId="30">'30. MÉRLEG Bölcsőde'!$A$11</definedName>
    <definedName name="pr315" localSheetId="31">'31. MÉRLEG ÖK'!$A$11</definedName>
    <definedName name="pr315" localSheetId="33">'33.TÖBB ÉVES'!$A$11</definedName>
    <definedName name="pr315" localSheetId="34">'34. KÖZVETETT'!#REF!</definedName>
    <definedName name="pr315" localSheetId="37">'37. GÖRDÜLŐ'!#REF!</definedName>
    <definedName name="pr347" localSheetId="37">'37. GÖRDÜLŐ'!#REF!</definedName>
    <definedName name="pr348" localSheetId="37">'37. GÖRDÜLŐ'!#REF!</definedName>
    <definedName name="pr349" localSheetId="37">'37. GÖRDÜLŐ'!#REF!</definedName>
    <definedName name="pr395" localSheetId="37">'37. GÖRDÜLŐ'!$A$32</definedName>
    <definedName name="pr396" localSheetId="37">'37. GÖRDÜLŐ'!$A$33</definedName>
    <definedName name="pr397" localSheetId="37">'37. GÖRDÜLŐ'!$A$34</definedName>
    <definedName name="pr7" localSheetId="18">'18.stabilitási 2'!#REF!</definedName>
    <definedName name="pr8" localSheetId="18">'18.stabilitási 2'!#REF!</definedName>
    <definedName name="pr9" localSheetId="18">'18.stabilitási 2'!#REF!</definedName>
  </definedNames>
  <calcPr fullCalcOnLoad="1"/>
</workbook>
</file>

<file path=xl/sharedStrings.xml><?xml version="1.0" encoding="utf-8"?>
<sst xmlns="http://schemas.openxmlformats.org/spreadsheetml/2006/main" count="6183" uniqueCount="825">
  <si>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</si>
  <si>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</si>
  <si>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</si>
  <si>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</si>
  <si>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</si>
  <si>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</si>
  <si>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</si>
  <si>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</si>
  <si>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</si>
  <si>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</si>
  <si>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</si>
  <si>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</si>
  <si>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</si>
  <si>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</si>
  <si>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</si>
  <si>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</si>
  <si>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</si>
  <si>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</si>
  <si>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</si>
  <si>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</si>
  <si>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</si>
  <si>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</si>
  <si>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</si>
  <si>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</si>
  <si>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</si>
  <si>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</si>
  <si>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</si>
  <si>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</si>
  <si>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</si>
  <si>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</si>
  <si>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</si>
  <si>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</si>
  <si>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</si>
  <si>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</si>
  <si>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</si>
  <si>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</si>
  <si>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</si>
  <si>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</si>
  <si>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</si>
  <si>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</si>
  <si>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</si>
  <si>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</si>
  <si>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</si>
  <si>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</si>
  <si>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</si>
  <si>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</si>
  <si>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</si>
  <si>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</si>
  <si>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</si>
  <si>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</si>
  <si>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</si>
  <si>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</si>
  <si>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</si>
  <si>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</si>
  <si>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</si>
  <si>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</si>
  <si>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</si>
  <si>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</si>
  <si>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</si>
  <si>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</si>
  <si>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2012. évi tény  (teljesítés)</t>
  </si>
  <si>
    <t>2013. évi várható (teljesítés)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</si>
  <si>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</si>
  <si>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</si>
  <si>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</si>
  <si>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</si>
  <si>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</si>
  <si>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</si>
  <si>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</si>
  <si>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</si>
  <si>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</si>
  <si>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</si>
  <si>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</si>
  <si>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</si>
  <si>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</si>
  <si>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</si>
  <si>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</si>
  <si>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</si>
  <si>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</si>
  <si>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</si>
  <si>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</si>
  <si>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</si>
  <si>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</si>
  <si>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</si>
  <si>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</si>
  <si>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</si>
  <si>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Szigetmonostor Község Önkormányzata</t>
  </si>
  <si>
    <t>Szigetmonostor Faluház</t>
  </si>
  <si>
    <t>Szigetmonostori Polgármesteri Hivatal</t>
  </si>
  <si>
    <t xml:space="preserve">Szigetmonostori Polgármesteri Hivatal </t>
  </si>
  <si>
    <t>Nyitnikék Óvoda</t>
  </si>
  <si>
    <t>Szigetmonostori Bölcsőde egységes rovatrend szerinti kiadásainak bemutatása</t>
  </si>
  <si>
    <t>Szigetmonostori Bölcsőde egységes rovatrend szerinti bevételeinek bemutatása</t>
  </si>
  <si>
    <t>Szigetmonostori Bölcsőde</t>
  </si>
  <si>
    <t>SZIGETMONOSTOR KÖZSÉG ÖNKORMÁNYZATA ÉS KÖLTSÉGVETÉSI SZERVEI ELŐIRÁNYZATA MINDÖSSZESEN</t>
  </si>
  <si>
    <t>Konszolidásciós különbözet</t>
  </si>
  <si>
    <t>Mindösszesen</t>
  </si>
  <si>
    <t>Melléklet száma</t>
  </si>
  <si>
    <t>Melléklet címe</t>
  </si>
  <si>
    <t>Szigetmonostor Község Önkormányzatának egységes rovatrend szerinti kiadásainak bemutatása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</si>
  <si>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</si>
  <si>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</si>
  <si>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</si>
  <si>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Szigetmonostor Község Önkormányzatának egységes rovatrend szerinti bevételeinek bemutatása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</si>
  <si>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</si>
  <si>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</si>
  <si>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</si>
  <si>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által foglalkoztatottak engedélyezett létszámának együttes bemutatása</t>
  </si>
  <si>
    <t>Az Önkormányzat és költségvetési szervei egységes rovatrend szerinti felhalmozási kiadásainak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</si>
  <si>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</si>
  <si>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</si>
  <si>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Gst 3.§ és 45.§ szerinti ügylete és saját bevételek bemutatása</t>
  </si>
  <si>
    <t>Az Önkormányzat európai uniós forrásból finanszírozott projetkjeinek bemutatása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</si>
  <si>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</si>
  <si>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</si>
  <si>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</si>
  <si>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által nyújtott visszatérítendő támogatások és kölcsönök bemutatása</t>
  </si>
  <si>
    <t>Az Önkormányzat kapott támogatásainak egységes rovatrend szerinti bemutatása</t>
  </si>
  <si>
    <t>Az Önkormányzat helyi adó és közhatalmi bevételeinek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</si>
  <si>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</si>
  <si>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</si>
  <si>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</si>
  <si>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</si>
  <si>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előirányzat felhasználási terve</t>
  </si>
  <si>
    <t>Az Önkormányzat többéves kihatással járó döntéseinek bemutatása</t>
  </si>
  <si>
    <t>Az Önkormányzat által nyújtott közvetett támogatások bemutatása</t>
  </si>
  <si>
    <t>Szigetmonostor Község Önkormányzatának  és költségvetési szerveinek egységes rovatrend szerinti kiadásainak bemutatása</t>
  </si>
  <si>
    <t>Beruházások és felújítások ( Ft)</t>
  </si>
  <si>
    <t>Kiadások ( Ft)</t>
  </si>
  <si>
    <t>Bevételek (Ft)</t>
  </si>
  <si>
    <t>Kiadások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</si>
  <si>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</si>
  <si>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</si>
  <si>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</si>
  <si>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saját bevételek 2020.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</si>
  <si>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</si>
  <si>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</si>
  <si>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</si>
  <si>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</si>
  <si>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</si>
  <si>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</si>
  <si>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</si>
  <si>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költségvetési mérlege közgazdasági tagolásban ( Ft)</t>
  </si>
  <si>
    <t>A helyi önkormányzat költségvetési mérlege közgazdasági tagolásban (Ft)</t>
  </si>
  <si>
    <t>Előirányzat felhasználási terv (Ft)</t>
  </si>
  <si>
    <t>A többéves kihatással járó döntések számszerűsítése évenkénti bontásban és összesítve ( Ft)</t>
  </si>
  <si>
    <t>Tárgyévi kifizetés (2017. évi ei.)</t>
  </si>
  <si>
    <t>2020. évi kifizetés</t>
  </si>
  <si>
    <t>2021. év utáni kifizetések</t>
  </si>
  <si>
    <t>A közvetett támogatások (Ft)</t>
  </si>
  <si>
    <t>2020.</t>
  </si>
  <si>
    <t>2020. évi előirányzat</t>
  </si>
  <si>
    <t>Céltartalékok</t>
  </si>
  <si>
    <t>B34,B35</t>
  </si>
  <si>
    <t>Szigetmonostor Község Önkormányzatának kezességvállalási kötelezettsége áll fenn a Szigeti Tűzoltótársulással és a Csatornázási Társulással szemben.</t>
  </si>
  <si>
    <t>Új bölcsőde a kisgyermekes családokért (KMOP-4.5.2-11-2012-0006)</t>
  </si>
  <si>
    <t>Összesen:</t>
  </si>
  <si>
    <t>Szigetmonostor Község Önkormányzatának és költségvetési szerveinek egységes rovatrend szerinti költségvetési mérlege közgazdasági tagolásban</t>
  </si>
  <si>
    <t>Felhalmozási célú kezességvállalások társulati hitelekre</t>
  </si>
  <si>
    <t>Tűzoltótársulás (30m)</t>
  </si>
  <si>
    <t>DCST (127,5m)</t>
  </si>
  <si>
    <t>Az Önkormányzat Áht. 29/A. § szerinti tervszámok és eltéréseik bemutatása kiadások</t>
  </si>
  <si>
    <t>Az Önkormányzat Áht. 29/A. § szerinti tervszámok és eltéréseik bemutatása bevételek</t>
  </si>
  <si>
    <t>Az Önkormányzat középtávú tervezése</t>
  </si>
  <si>
    <t>2013. évi tény  (teljesítés)</t>
  </si>
  <si>
    <t>2014. évi várható (teljesítés)</t>
  </si>
  <si>
    <t>2018. évi kifizetés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</si>
  <si>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</si>
  <si>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</si>
  <si>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</si>
  <si>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Külön határozatot kell erről hozni. Jogszabály lsd. Lejjebb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</si>
  <si>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</si>
  <si>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</si>
  <si>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</si>
  <si>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</si>
  <si>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</si>
  <si>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</si>
  <si>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</si>
  <si>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</si>
  <si>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</si>
  <si>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</si>
  <si>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</si>
  <si>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</si>
  <si>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</si>
  <si>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</si>
  <si>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</si>
  <si>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</si>
  <si>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</si>
  <si>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</si>
  <si>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</si>
  <si>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</si>
  <si>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</si>
  <si>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</si>
  <si>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</si>
  <si>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</si>
  <si>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</si>
  <si>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</si>
  <si>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</si>
  <si>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</si>
  <si>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</si>
  <si>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</si>
  <si>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</si>
  <si>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</si>
  <si>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</si>
  <si>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</si>
  <si>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</si>
  <si>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</si>
  <si>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</si>
  <si>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</si>
  <si>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</si>
  <si>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</si>
  <si>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</si>
  <si>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</si>
  <si>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</si>
  <si>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</si>
  <si>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</si>
  <si>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</si>
  <si>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</si>
  <si>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</si>
  <si>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</si>
  <si>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</si>
  <si>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</si>
  <si>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</si>
  <si>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</si>
  <si>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</si>
  <si>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</si>
  <si>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</si>
  <si>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</si>
  <si>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</si>
  <si>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</si>
  <si>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</si>
  <si>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</si>
  <si>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</si>
  <si>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</si>
  <si>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</si>
  <si>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</si>
  <si>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Község Önkormányzata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</si>
  <si>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Nyitnikék Óvoda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</si>
  <si>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Faluház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</si>
  <si>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Polgármesteri Hivatal</t>
    </r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</si>
  <si>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</si>
  <si>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</si>
  <si>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</si>
  <si>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</si>
  <si>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</si>
  <si>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</si>
  <si>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</si>
  <si>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</si>
  <si>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</si>
  <si>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</si>
  <si>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</si>
  <si>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</si>
  <si>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</si>
  <si>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</si>
  <si>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</si>
  <si>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</si>
  <si>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</si>
  <si>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</si>
  <si>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</si>
  <si>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</si>
  <si>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</si>
  <si>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</si>
  <si>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</si>
  <si>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</si>
  <si>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</si>
  <si>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</si>
  <si>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</si>
  <si>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</si>
  <si>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</si>
  <si>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</si>
  <si>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</si>
  <si>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</si>
  <si>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</si>
  <si>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</si>
  <si>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</si>
  <si>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</si>
  <si>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</si>
  <si>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</si>
  <si>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</si>
  <si>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</si>
  <si>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</si>
  <si>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</si>
  <si>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</si>
  <si>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</si>
  <si>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</si>
  <si>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</si>
  <si>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</si>
  <si>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</si>
  <si>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</si>
  <si>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</si>
  <si>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</si>
  <si>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</si>
  <si>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</si>
  <si>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</si>
  <si>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</si>
  <si>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</si>
  <si>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</si>
  <si>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</si>
  <si>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</si>
  <si>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</si>
  <si>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</si>
  <si>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</si>
  <si>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</si>
  <si>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</si>
  <si>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</si>
  <si>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</si>
  <si>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</si>
  <si>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</si>
  <si>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</si>
  <si>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</si>
  <si>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</si>
  <si>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</si>
  <si>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</si>
  <si>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</si>
  <si>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</si>
  <si>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</si>
  <si>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</si>
  <si>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</si>
  <si>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</si>
  <si>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</si>
  <si>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</si>
  <si>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</si>
  <si>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</si>
  <si>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</si>
  <si>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</si>
  <si>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</si>
  <si>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</si>
  <si>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</si>
  <si>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</si>
  <si>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</si>
  <si>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</si>
  <si>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</si>
  <si>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</si>
  <si>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</si>
  <si>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</si>
  <si>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</si>
  <si>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</si>
  <si>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</si>
  <si>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</si>
  <si>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</si>
  <si>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</si>
  <si>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</si>
  <si>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</si>
  <si>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</si>
  <si>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</si>
  <si>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</si>
  <si>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</si>
  <si>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</si>
  <si>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</si>
  <si>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</si>
  <si>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</si>
  <si>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</si>
  <si>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</si>
  <si>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</si>
  <si>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</si>
  <si>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</si>
  <si>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</si>
  <si>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</si>
  <si>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</si>
  <si>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</si>
  <si>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</si>
  <si>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</si>
  <si>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</si>
  <si>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</si>
  <si>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</si>
  <si>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</si>
  <si>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</si>
  <si>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</si>
  <si>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</si>
  <si>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</si>
  <si>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</si>
  <si>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</si>
  <si>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</si>
  <si>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</si>
  <si>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</si>
  <si>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</si>
  <si>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</si>
  <si>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</si>
  <si>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</si>
  <si>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</si>
  <si>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</si>
  <si>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</si>
  <si>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</si>
  <si>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</si>
  <si>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</si>
  <si>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</si>
  <si>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</si>
  <si>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</si>
  <si>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</si>
  <si>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</si>
  <si>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</si>
  <si>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</si>
  <si>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</si>
  <si>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</si>
  <si>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</si>
  <si>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</si>
  <si>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</si>
  <si>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</si>
  <si>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</si>
  <si>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</si>
  <si>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</si>
  <si>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</si>
  <si>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</si>
  <si>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</si>
  <si>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</si>
  <si>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</si>
  <si>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</si>
  <si>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</si>
  <si>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</si>
  <si>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</si>
  <si>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</si>
  <si>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</si>
  <si>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</si>
  <si>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</si>
  <si>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</si>
  <si>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</si>
  <si>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</si>
  <si>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</si>
  <si>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</si>
  <si>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</si>
  <si>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</si>
  <si>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</si>
  <si>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</si>
  <si>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</si>
  <si>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</si>
  <si>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</si>
  <si>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</si>
  <si>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</si>
  <si>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</si>
  <si>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</si>
  <si>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</si>
  <si>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</si>
  <si>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</si>
  <si>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</si>
  <si>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</si>
  <si>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</si>
  <si>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</si>
  <si>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</si>
  <si>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</si>
  <si>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</si>
  <si>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</si>
  <si>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</si>
  <si>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</si>
  <si>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</si>
  <si>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</si>
  <si>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</si>
  <si>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</si>
  <si>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</si>
  <si>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</si>
  <si>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</si>
  <si>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</si>
  <si>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</si>
  <si>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</si>
  <si>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</si>
  <si>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</si>
  <si>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</si>
  <si>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</si>
  <si>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</si>
  <si>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</si>
  <si>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</si>
  <si>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</si>
  <si>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</si>
  <si>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</si>
  <si>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</si>
  <si>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</si>
  <si>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</si>
  <si>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</si>
  <si>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</si>
  <si>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</si>
  <si>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</si>
  <si>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</si>
  <si>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</si>
  <si>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</si>
  <si>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</si>
  <si>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</si>
  <si>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</si>
  <si>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</si>
  <si>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</si>
  <si>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</si>
  <si>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</si>
  <si>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</si>
  <si>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</si>
  <si>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</si>
  <si>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</si>
  <si>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</si>
  <si>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</si>
  <si>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</si>
  <si>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</si>
  <si>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</si>
  <si>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</si>
  <si>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</si>
  <si>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</si>
  <si>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</si>
  <si>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</si>
  <si>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</si>
  <si>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</si>
  <si>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</si>
  <si>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</si>
  <si>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</si>
  <si>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</si>
  <si>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</si>
  <si>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</si>
  <si>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</si>
  <si>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</si>
  <si>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</si>
  <si>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</si>
  <si>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</si>
  <si>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</si>
  <si>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</si>
  <si>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</si>
  <si>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</si>
  <si>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</si>
  <si>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</si>
  <si>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</si>
  <si>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</si>
  <si>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</si>
  <si>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</si>
  <si>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</si>
  <si>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</si>
  <si>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</si>
  <si>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</si>
  <si>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</si>
  <si>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</si>
  <si>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</si>
  <si>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</si>
  <si>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</si>
  <si>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</si>
  <si>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</si>
  <si>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</si>
  <si>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</si>
  <si>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</si>
  <si>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</si>
  <si>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</si>
  <si>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</si>
  <si>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</si>
  <si>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</si>
  <si>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</si>
  <si>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</si>
  <si>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</si>
  <si>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</si>
  <si>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</si>
  <si>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</si>
  <si>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</si>
  <si>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</si>
  <si>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</si>
  <si>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</si>
  <si>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</si>
  <si>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</si>
  <si>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</si>
  <si>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</si>
  <si>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</si>
  <si>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</si>
  <si>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</si>
  <si>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</si>
  <si>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</si>
  <si>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</si>
  <si>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</si>
  <si>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</si>
  <si>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</si>
  <si>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</si>
  <si>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</si>
  <si>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</si>
  <si>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</si>
  <si>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</si>
  <si>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</si>
  <si>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</si>
  <si>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</si>
  <si>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</si>
  <si>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</si>
  <si>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</si>
  <si>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</si>
  <si>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</si>
  <si>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</si>
  <si>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</si>
  <si>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</si>
  <si>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</si>
  <si>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</si>
  <si>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</si>
  <si>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</si>
  <si>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</si>
  <si>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</si>
  <si>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</si>
  <si>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</si>
  <si>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</si>
  <si>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</si>
  <si>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</si>
  <si>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</si>
  <si>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</si>
  <si>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</si>
  <si>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</si>
  <si>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</si>
  <si>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</si>
  <si>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</si>
  <si>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</si>
  <si>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</si>
  <si>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</si>
  <si>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</si>
  <si>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</si>
  <si>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</si>
  <si>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</si>
  <si>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</si>
  <si>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</si>
  <si>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</si>
  <si>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</si>
  <si>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</si>
  <si>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</si>
  <si>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</si>
  <si>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</si>
  <si>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</si>
  <si>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</si>
  <si>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</si>
  <si>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</si>
  <si>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</si>
  <si>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</si>
  <si>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</si>
  <si>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</si>
  <si>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</si>
  <si>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</si>
  <si>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</si>
  <si>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</si>
  <si>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</si>
  <si>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</si>
  <si>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</si>
  <si>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</si>
  <si>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</si>
  <si>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</si>
  <si>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</si>
  <si>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</si>
  <si>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</si>
  <si>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</si>
  <si>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</si>
  <si>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</si>
  <si>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</si>
  <si>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</si>
  <si>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</si>
  <si>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</si>
  <si>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</si>
  <si>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</si>
  <si>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</si>
  <si>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</si>
  <si>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</si>
  <si>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</si>
  <si>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</si>
  <si>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</si>
  <si>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</si>
  <si>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</si>
  <si>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</si>
  <si>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</si>
  <si>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</si>
  <si>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</si>
  <si>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</si>
  <si>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</si>
  <si>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</si>
  <si>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</si>
  <si>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</si>
  <si>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</si>
  <si>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</si>
  <si>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</si>
  <si>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</si>
  <si>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</si>
  <si>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</si>
  <si>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</si>
  <si>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</si>
  <si>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</si>
  <si>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</si>
  <si>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</si>
  <si>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</si>
  <si>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</si>
  <si>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</si>
  <si>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</si>
  <si>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</si>
  <si>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</si>
  <si>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</si>
  <si>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</si>
  <si>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</si>
  <si>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</si>
  <si>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</si>
  <si>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</si>
  <si>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</si>
  <si>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</si>
  <si>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</si>
  <si>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</si>
  <si>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</si>
  <si>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</si>
  <si>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</si>
  <si>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</si>
  <si>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</si>
  <si>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</si>
  <si>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</si>
  <si>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</si>
  <si>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</si>
  <si>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</si>
  <si>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</si>
  <si>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</si>
  <si>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</si>
  <si>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</si>
  <si>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</si>
  <si>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</si>
  <si>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</si>
  <si>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</si>
  <si>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</si>
  <si>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</si>
  <si>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</si>
  <si>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</si>
  <si>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Bölcsőde</t>
    </r>
  </si>
  <si>
    <t>-</t>
  </si>
  <si>
    <t>Szigetmonostori Bölcsőde egységes rovatrend szerinti költségvetési mérlege közgazdasági tagolásban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</si>
  <si>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</si>
  <si>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</si>
  <si>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</si>
  <si>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</si>
  <si>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</si>
  <si>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</si>
  <si>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</si>
  <si>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</si>
  <si>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</si>
  <si>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</si>
  <si>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</si>
  <si>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</si>
  <si>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</si>
  <si>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</si>
  <si>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</si>
  <si>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</si>
  <si>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</si>
  <si>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</si>
  <si>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</si>
  <si>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</si>
  <si>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</si>
  <si>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</si>
  <si>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</si>
  <si>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</si>
  <si>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</si>
  <si>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</si>
  <si>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</si>
  <si>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</si>
  <si>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</si>
  <si>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</si>
  <si>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</si>
  <si>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</si>
  <si>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</si>
  <si>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</si>
  <si>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</si>
  <si>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</si>
  <si>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</si>
  <si>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</si>
  <si>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</si>
  <si>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</si>
  <si>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</si>
  <si>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</si>
  <si>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</si>
  <si>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</si>
  <si>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 xml:space="preserve">Klímapark kialakítása a HUSK/1101/2.2.1/0158.számú Magyarország-Szlovákia Határon Átnyúló Együttműködési Program 2007-2013. keretében </t>
  </si>
  <si>
    <t>2019. évi kifizetés</t>
  </si>
  <si>
    <t>Szigetmonostor Község Önkormányzatának és költségvetési szerveinek egységes rovatrend szerinti bevételeinek együttes bemutatása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</si>
  <si>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</si>
  <si>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</si>
  <si>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</si>
  <si>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</si>
  <si>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</si>
  <si>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K513</t>
  </si>
  <si>
    <t>Tűzoltó szertár felújítása</t>
  </si>
  <si>
    <t>saját bevételek 2021.</t>
  </si>
  <si>
    <t>szabálysértési pénz- és helyszíni bírság és a közlekedési szabályszegések után kiszabott közigazgatási bírság helyi önkormányzatot megillető része</t>
  </si>
  <si>
    <t>B65</t>
  </si>
  <si>
    <t>B74</t>
  </si>
  <si>
    <t>B75</t>
  </si>
  <si>
    <t>Teher gépkocsi (2 db)</t>
  </si>
  <si>
    <t xml:space="preserve">Tér és útfejlesztés, kamera </t>
  </si>
  <si>
    <t>Horányi játszótér világítás, közvilágítás korszerűsítés</t>
  </si>
  <si>
    <t xml:space="preserve">útépítés </t>
  </si>
  <si>
    <t>horányi ivóvíz beruházás</t>
  </si>
  <si>
    <t>Óvoda tető szigetelés, bontás, javítás</t>
  </si>
  <si>
    <t xml:space="preserve">Horánygyöngye u 106 (2527.hrsz: 278/2018.11.29 KT hat.) </t>
  </si>
  <si>
    <t>saját bevételek 2022.</t>
  </si>
  <si>
    <t>2019. évben az önkormányzat nem tervez Európai Uniós forrásból finanszírozott támogatással megvalósításra kerülő projektet.</t>
  </si>
  <si>
    <t>ebből: korábbi évek megszűnt adónemei</t>
  </si>
  <si>
    <t>2021.</t>
  </si>
  <si>
    <t>2022.</t>
  </si>
  <si>
    <t>B74-75</t>
  </si>
  <si>
    <t>2021. évi előirányzat</t>
  </si>
  <si>
    <t>2022. évi előirányzat</t>
  </si>
  <si>
    <t>B64</t>
  </si>
  <si>
    <t>B73-74</t>
  </si>
  <si>
    <t>Önkormányzat 2020. évi költségvetése</t>
  </si>
  <si>
    <t>2020. évi eredeti ei.</t>
  </si>
  <si>
    <t>2023.</t>
  </si>
  <si>
    <t>saját bevételek 2023.</t>
  </si>
  <si>
    <t>2023. évi előirányzat</t>
  </si>
  <si>
    <t>Középtávú tervezés - Önkormányzat 2020. évi költségvetése</t>
  </si>
  <si>
    <t>csoportbútorok</t>
  </si>
  <si>
    <t>Az intézmény épületének belső festése</t>
  </si>
  <si>
    <t>Árpád u. felőli fa kerítés és pajta festése, kezelése</t>
  </si>
  <si>
    <t>Laminált padló cseréje az asszisztensi irodahelyis.</t>
  </si>
  <si>
    <t>Szag- és páraelsz. berendezés a FH büfé rakt.</t>
  </si>
  <si>
    <t>Táncsics utca járda építés</t>
  </si>
  <si>
    <t>Horánygyöngye és Vadvirág csomópont tervezése</t>
  </si>
  <si>
    <t>belső kerékpárút</t>
  </si>
  <si>
    <t>bölcsőde bővítés</t>
  </si>
  <si>
    <t>Horányi játszótér járda a sportparkhoz 3 éven belül kötelező</t>
  </si>
  <si>
    <t>Gödi rév mozgáskorlátozott lejáró helyrehozatala</t>
  </si>
  <si>
    <t>Piac tér melletti "Ferences" telek megvásárlása (felújítás)</t>
  </si>
  <si>
    <t>Új óvoda építése</t>
  </si>
  <si>
    <t>Kompok-Révek felújítása</t>
  </si>
  <si>
    <t>pályázatban vállalt eszközök hiánypótlása</t>
  </si>
  <si>
    <t xml:space="preserve">Fejlesztési cél  </t>
  </si>
  <si>
    <t>Törvényben meghatározott feladat</t>
  </si>
  <si>
    <t>Fejlesztés bruttó forrásigénye</t>
  </si>
  <si>
    <t>Fejlesztés forrásai</t>
  </si>
  <si>
    <t>Vissza nem térítendő támogatás</t>
  </si>
  <si>
    <t>Településüzemeltetés</t>
  </si>
  <si>
    <t>Renault típusú tehergépjármű beszerzése</t>
  </si>
  <si>
    <t>Tervezett lízing kötelezettség tőke összege</t>
  </si>
  <si>
    <t>Sajáterő (40%)</t>
  </si>
  <si>
    <t xml:space="preserve"> Tervezett lízing kötelezettség kamat összege (THM 35%)</t>
  </si>
  <si>
    <t>Adósságot keletkezető ügylet összértéke</t>
  </si>
  <si>
    <t>Saját bevételek 50%-a:</t>
  </si>
  <si>
    <t>Adósságot keletkeztető ügyletek 2020</t>
  </si>
  <si>
    <t>Adósságot keletkeztető ügyletek 2021</t>
  </si>
  <si>
    <t>Adósságot keletkeztető ügyletek 2022</t>
  </si>
  <si>
    <t>Adósságot keletkeztető ügyletek 2023</t>
  </si>
  <si>
    <t>Szigetmonostor Község Önkormányzata  költségvetési hiányt nem tervezett, ezért enenk finanszírozására nem rendelkezik hitellel, kölcsönnel és ilyen célra nem is tervezi annak felvételét.</t>
  </si>
  <si>
    <t>Szigetmonostor Község Önkormányzata likviditási célból lízing felvételét tervezi a 17.sz. melléklet szerint tehergépjármű beszerzése céljából.</t>
  </si>
  <si>
    <t>Önkormányzat 2020. évi költségvetés módosítása</t>
  </si>
  <si>
    <t>K89</t>
  </si>
  <si>
    <t>Légkondicionáló/telefonok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</si>
</sst>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.0\ _F_t_-;\-* #,##0.0\ _F_t_-;_-* &quot;-&quot;??\ _F_t_-;_-@_-"/>
    <numFmt numFmtId="185" formatCode="_-* #,##0\ _F_t_-;\-* #,##0\ _F_t_-;_-* &quot;-&quot;??\ _F_t_-;_-@_-"/>
    <numFmt numFmtId="186" formatCode="_-* #,##0.000\ _F_t_-;\-* #,##0.000\ _F_t_-;_-* &quot;-&quot;??\ _F_t_-;_-@_-"/>
    <numFmt numFmtId="187" formatCode="_-* #,##0.0000\ _F_t_-;\-* #,##0.0000\ _F_t_-;_-* &quot;-&quot;??\ _F_t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81" fontId="11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7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32" borderId="0" xfId="0" applyFont="1" applyFill="1" applyAlignment="1">
      <alignment horizontal="justify" vertical="center"/>
    </xf>
    <xf numFmtId="0" fontId="21" fillId="32" borderId="0" xfId="0" applyFont="1" applyFill="1" applyAlignment="1">
      <alignment horizontal="justify" vertical="center"/>
    </xf>
    <xf numFmtId="0" fontId="22" fillId="32" borderId="0" xfId="0" applyFont="1" applyFill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85" fontId="0" fillId="0" borderId="10" xfId="40" applyNumberFormat="1" applyFont="1" applyBorder="1" applyAlignment="1">
      <alignment/>
    </xf>
    <xf numFmtId="0" fontId="0" fillId="0" borderId="0" xfId="0" applyAlignment="1">
      <alignment wrapText="1"/>
    </xf>
    <xf numFmtId="185" fontId="0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wrapText="1"/>
    </xf>
    <xf numFmtId="185" fontId="15" fillId="0" borderId="10" xfId="40" applyNumberFormat="1" applyFont="1" applyBorder="1" applyAlignment="1">
      <alignment/>
    </xf>
    <xf numFmtId="185" fontId="8" fillId="0" borderId="10" xfId="40" applyNumberFormat="1" applyFont="1" applyFill="1" applyBorder="1" applyAlignment="1">
      <alignment horizontal="left" vertical="center" wrapText="1"/>
    </xf>
    <xf numFmtId="185" fontId="7" fillId="0" borderId="10" xfId="40" applyNumberFormat="1" applyFont="1" applyFill="1" applyBorder="1" applyAlignment="1">
      <alignment horizontal="left" vertical="center" wrapText="1"/>
    </xf>
    <xf numFmtId="185" fontId="8" fillId="0" borderId="10" xfId="40" applyNumberFormat="1" applyFont="1" applyFill="1" applyBorder="1" applyAlignment="1">
      <alignment horizontal="left" vertical="center"/>
    </xf>
    <xf numFmtId="185" fontId="7" fillId="0" borderId="10" xfId="40" applyNumberFormat="1" applyFont="1" applyFill="1" applyBorder="1" applyAlignment="1">
      <alignment horizontal="left" vertical="center"/>
    </xf>
    <xf numFmtId="185" fontId="0" fillId="0" borderId="0" xfId="40" applyNumberFormat="1" applyFont="1" applyBorder="1" applyAlignment="1">
      <alignment/>
    </xf>
    <xf numFmtId="185" fontId="0" fillId="0" borderId="0" xfId="40" applyNumberFormat="1" applyFont="1" applyFill="1" applyAlignment="1">
      <alignment/>
    </xf>
    <xf numFmtId="185" fontId="0" fillId="0" borderId="10" xfId="0" applyNumberFormat="1" applyBorder="1" applyAlignment="1">
      <alignment/>
    </xf>
    <xf numFmtId="185" fontId="5" fillId="0" borderId="10" xfId="40" applyNumberFormat="1" applyFont="1" applyFill="1" applyBorder="1" applyAlignment="1">
      <alignment horizontal="center" wrapText="1"/>
    </xf>
    <xf numFmtId="185" fontId="5" fillId="0" borderId="10" xfId="40" applyNumberFormat="1" applyFont="1" applyBorder="1" applyAlignment="1">
      <alignment horizontal="center" wrapText="1"/>
    </xf>
    <xf numFmtId="185" fontId="5" fillId="0" borderId="10" xfId="40" applyNumberFormat="1" applyFont="1" applyFill="1" applyBorder="1" applyAlignment="1">
      <alignment horizontal="center" wrapText="1"/>
    </xf>
    <xf numFmtId="185" fontId="15" fillId="0" borderId="10" xfId="40" applyNumberFormat="1" applyFont="1" applyBorder="1" applyAlignment="1">
      <alignment/>
    </xf>
    <xf numFmtId="185" fontId="2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185" fontId="0" fillId="36" borderId="10" xfId="0" applyNumberFormat="1" applyFill="1" applyBorder="1" applyAlignment="1">
      <alignment/>
    </xf>
    <xf numFmtId="185" fontId="15" fillId="0" borderId="0" xfId="40" applyNumberFormat="1" applyFont="1" applyAlignment="1">
      <alignment/>
    </xf>
    <xf numFmtId="185" fontId="38" fillId="0" borderId="10" xfId="40" applyNumberFormat="1" applyFont="1" applyBorder="1" applyAlignment="1">
      <alignment/>
    </xf>
    <xf numFmtId="0" fontId="38" fillId="0" borderId="0" xfId="0" applyFont="1" applyAlignment="1">
      <alignment/>
    </xf>
    <xf numFmtId="185" fontId="5" fillId="0" borderId="10" xfId="40" applyNumberFormat="1" applyFont="1" applyBorder="1" applyAlignment="1">
      <alignment/>
    </xf>
    <xf numFmtId="185" fontId="5" fillId="0" borderId="10" xfId="40" applyNumberFormat="1" applyFont="1" applyBorder="1" applyAlignment="1">
      <alignment horizontal="center" vertical="center" wrapText="1"/>
    </xf>
    <xf numFmtId="185" fontId="4" fillId="0" borderId="10" xfId="40" applyNumberFormat="1" applyFont="1" applyBorder="1" applyAlignment="1">
      <alignment horizontal="center" vertical="center" wrapText="1"/>
    </xf>
    <xf numFmtId="185" fontId="8" fillId="0" borderId="10" xfId="40" applyNumberFormat="1" applyFont="1" applyFill="1" applyBorder="1" applyAlignment="1">
      <alignment horizontal="center" wrapText="1"/>
    </xf>
    <xf numFmtId="185" fontId="14" fillId="0" borderId="10" xfId="40" applyNumberFormat="1" applyFont="1" applyFill="1" applyBorder="1" applyAlignment="1">
      <alignment horizontal="center" wrapText="1"/>
    </xf>
    <xf numFmtId="185" fontId="12" fillId="0" borderId="0" xfId="40" applyNumberFormat="1" applyFont="1" applyAlignment="1">
      <alignment horizontal="center"/>
    </xf>
    <xf numFmtId="185" fontId="12" fillId="0" borderId="0" xfId="40" applyNumberFormat="1" applyFont="1" applyAlignment="1">
      <alignment horizontal="center" wrapText="1"/>
    </xf>
    <xf numFmtId="185" fontId="15" fillId="34" borderId="10" xfId="40" applyNumberFormat="1" applyFont="1" applyFill="1" applyBorder="1" applyAlignment="1">
      <alignment/>
    </xf>
    <xf numFmtId="185" fontId="6" fillId="0" borderId="10" xfId="40" applyNumberFormat="1" applyFont="1" applyFill="1" applyBorder="1" applyAlignment="1">
      <alignment horizontal="left" vertical="center" wrapText="1"/>
    </xf>
    <xf numFmtId="185" fontId="24" fillId="34" borderId="10" xfId="40" applyNumberFormat="1" applyFont="1" applyFill="1" applyBorder="1" applyAlignment="1">
      <alignment/>
    </xf>
    <xf numFmtId="0" fontId="3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185" fontId="0" fillId="0" borderId="0" xfId="40" applyNumberFormat="1" applyFont="1" applyAlignment="1">
      <alignment horizontal="center" wrapText="1"/>
    </xf>
    <xf numFmtId="185" fontId="11" fillId="0" borderId="10" xfId="4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185" fontId="0" fillId="32" borderId="0" xfId="40" applyNumberFormat="1" applyFont="1" applyFill="1" applyAlignment="1">
      <alignment/>
    </xf>
    <xf numFmtId="0" fontId="11" fillId="32" borderId="0" xfId="0" applyFont="1" applyFill="1" applyAlignment="1">
      <alignment/>
    </xf>
    <xf numFmtId="185" fontId="15" fillId="0" borderId="10" xfId="0" applyNumberFormat="1" applyFont="1" applyBorder="1" applyAlignment="1">
      <alignment/>
    </xf>
    <xf numFmtId="185" fontId="11" fillId="32" borderId="0" xfId="40" applyNumberFormat="1" applyFont="1" applyFill="1" applyAlignment="1">
      <alignment/>
    </xf>
    <xf numFmtId="185" fontId="0" fillId="32" borderId="10" xfId="4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85" fontId="1" fillId="0" borderId="0" xfId="40" applyNumberFormat="1" applyFont="1" applyAlignment="1">
      <alignment/>
    </xf>
    <xf numFmtId="185" fontId="1" fillId="0" borderId="10" xfId="40" applyNumberFormat="1" applyFont="1" applyBorder="1" applyAlignment="1">
      <alignment/>
    </xf>
    <xf numFmtId="185" fontId="1" fillId="0" borderId="0" xfId="40" applyNumberFormat="1" applyFont="1" applyBorder="1" applyAlignment="1">
      <alignment/>
    </xf>
    <xf numFmtId="185" fontId="15" fillId="0" borderId="10" xfId="40" applyNumberFormat="1" applyFont="1" applyFill="1" applyBorder="1" applyAlignment="1">
      <alignment/>
    </xf>
    <xf numFmtId="185" fontId="1" fillId="0" borderId="0" xfId="4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0" xfId="58" applyFont="1" applyFill="1">
      <alignment/>
      <protection/>
    </xf>
    <xf numFmtId="0" fontId="58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3" fillId="0" borderId="0" xfId="58" applyFont="1" applyFill="1" applyAlignment="1">
      <alignment horizontal="center" vertical="center" wrapText="1"/>
      <protection/>
    </xf>
    <xf numFmtId="185" fontId="0" fillId="0" borderId="0" xfId="40" applyNumberFormat="1" applyFont="1" applyAlignment="1">
      <alignment/>
    </xf>
    <xf numFmtId="185" fontId="0" fillId="0" borderId="10" xfId="40" applyNumberFormat="1" applyFont="1" applyBorder="1" applyAlignment="1">
      <alignment/>
    </xf>
    <xf numFmtId="185" fontId="4" fillId="0" borderId="10" xfId="40" applyNumberFormat="1" applyFont="1" applyBorder="1" applyAlignment="1">
      <alignment horizontal="center" vertical="center" wrapText="1"/>
    </xf>
    <xf numFmtId="185" fontId="0" fillId="0" borderId="0" xfId="40" applyNumberFormat="1" applyFont="1" applyAlignment="1">
      <alignment horizontal="center" wrapText="1"/>
    </xf>
    <xf numFmtId="185" fontId="11" fillId="0" borderId="10" xfId="40" applyNumberFormat="1" applyFont="1" applyBorder="1" applyAlignment="1">
      <alignment/>
    </xf>
    <xf numFmtId="185" fontId="0" fillId="0" borderId="0" xfId="40" applyNumberFormat="1" applyFont="1" applyAlignment="1">
      <alignment/>
    </xf>
    <xf numFmtId="185" fontId="5" fillId="0" borderId="0" xfId="40" applyNumberFormat="1" applyFont="1" applyBorder="1" applyAlignment="1">
      <alignment wrapText="1"/>
    </xf>
    <xf numFmtId="185" fontId="15" fillId="0" borderId="0" xfId="40" applyNumberFormat="1" applyFont="1" applyBorder="1" applyAlignment="1">
      <alignment/>
    </xf>
    <xf numFmtId="185" fontId="0" fillId="0" borderId="0" xfId="4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185" fontId="0" fillId="0" borderId="0" xfId="0" applyNumberFormat="1" applyAlignment="1">
      <alignment/>
    </xf>
    <xf numFmtId="185" fontId="8" fillId="0" borderId="10" xfId="40" applyNumberFormat="1" applyFont="1" applyFill="1" applyBorder="1" applyAlignment="1">
      <alignment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/>
    </xf>
    <xf numFmtId="185" fontId="77" fillId="0" borderId="0" xfId="40" applyNumberFormat="1" applyFont="1" applyAlignment="1">
      <alignment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185" fontId="0" fillId="0" borderId="0" xfId="40" applyNumberFormat="1" applyFont="1" applyAlignment="1">
      <alignment horizontal="center" wrapText="1"/>
    </xf>
    <xf numFmtId="185" fontId="78" fillId="0" borderId="0" xfId="40" applyNumberFormat="1" applyFont="1" applyAlignment="1">
      <alignment/>
    </xf>
    <xf numFmtId="185" fontId="0" fillId="0" borderId="0" xfId="40" applyNumberFormat="1" applyFont="1" applyAlignment="1">
      <alignment/>
    </xf>
    <xf numFmtId="0" fontId="78" fillId="0" borderId="10" xfId="0" applyFont="1" applyBorder="1" applyAlignment="1">
      <alignment/>
    </xf>
    <xf numFmtId="185" fontId="78" fillId="0" borderId="10" xfId="40" applyNumberFormat="1" applyFont="1" applyBorder="1" applyAlignment="1">
      <alignment/>
    </xf>
    <xf numFmtId="0" fontId="78" fillId="0" borderId="10" xfId="0" applyFont="1" applyBorder="1" applyAlignment="1">
      <alignment horizontal="right"/>
    </xf>
    <xf numFmtId="0" fontId="79" fillId="0" borderId="10" xfId="0" applyFont="1" applyBorder="1" applyAlignment="1">
      <alignment/>
    </xf>
    <xf numFmtId="185" fontId="79" fillId="0" borderId="10" xfId="40" applyNumberFormat="1" applyFont="1" applyBorder="1" applyAlignment="1">
      <alignment/>
    </xf>
    <xf numFmtId="0" fontId="79" fillId="0" borderId="0" xfId="0" applyFont="1" applyBorder="1" applyAlignment="1">
      <alignment/>
    </xf>
    <xf numFmtId="185" fontId="79" fillId="0" borderId="0" xfId="40" applyNumberFormat="1" applyFont="1" applyBorder="1" applyAlignment="1">
      <alignment/>
    </xf>
    <xf numFmtId="0" fontId="0" fillId="0" borderId="12" xfId="0" applyBorder="1" applyAlignment="1">
      <alignment/>
    </xf>
    <xf numFmtId="3" fontId="78" fillId="0" borderId="10" xfId="0" applyNumberFormat="1" applyFont="1" applyBorder="1" applyAlignment="1">
      <alignment/>
    </xf>
    <xf numFmtId="185" fontId="78" fillId="0" borderId="10" xfId="0" applyNumberFormat="1" applyFont="1" applyBorder="1" applyAlignment="1">
      <alignment/>
    </xf>
    <xf numFmtId="185" fontId="0" fillId="0" borderId="10" xfId="40" applyNumberFormat="1" applyFont="1" applyFill="1" applyBorder="1" applyAlignment="1">
      <alignment/>
    </xf>
    <xf numFmtId="185" fontId="4" fillId="0" borderId="10" xfId="4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185" fontId="77" fillId="0" borderId="10" xfId="40" applyNumberFormat="1" applyFont="1" applyFill="1" applyBorder="1" applyAlignment="1">
      <alignment/>
    </xf>
    <xf numFmtId="185" fontId="5" fillId="0" borderId="10" xfId="40" applyNumberFormat="1" applyFont="1" applyFill="1" applyBorder="1" applyAlignment="1">
      <alignment/>
    </xf>
    <xf numFmtId="0" fontId="77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185" fontId="77" fillId="37" borderId="10" xfId="40" applyNumberFormat="1" applyFont="1" applyFill="1" applyBorder="1" applyAlignment="1">
      <alignment/>
    </xf>
    <xf numFmtId="185" fontId="5" fillId="37" borderId="10" xfId="40" applyNumberFormat="1" applyFont="1" applyFill="1" applyBorder="1" applyAlignment="1">
      <alignment/>
    </xf>
    <xf numFmtId="0" fontId="2" fillId="37" borderId="0" xfId="58" applyFont="1" applyFill="1">
      <alignment/>
      <protection/>
    </xf>
    <xf numFmtId="185" fontId="0" fillId="37" borderId="0" xfId="40" applyNumberFormat="1" applyFont="1" applyFill="1" applyAlignment="1">
      <alignment/>
    </xf>
    <xf numFmtId="0" fontId="38" fillId="37" borderId="0" xfId="0" applyFont="1" applyFill="1" applyAlignment="1">
      <alignment/>
    </xf>
    <xf numFmtId="185" fontId="8" fillId="6" borderId="10" xfId="40" applyNumberFormat="1" applyFont="1" applyFill="1" applyBorder="1" applyAlignment="1">
      <alignment/>
    </xf>
    <xf numFmtId="185" fontId="77" fillId="6" borderId="10" xfId="40" applyNumberFormat="1" applyFont="1" applyFill="1" applyBorder="1" applyAlignment="1">
      <alignment/>
    </xf>
    <xf numFmtId="185" fontId="5" fillId="6" borderId="10" xfId="40" applyNumberFormat="1" applyFont="1" applyFill="1" applyBorder="1" applyAlignment="1">
      <alignment/>
    </xf>
    <xf numFmtId="0" fontId="2" fillId="6" borderId="0" xfId="58" applyFont="1" applyFill="1">
      <alignment/>
      <protection/>
    </xf>
    <xf numFmtId="185" fontId="0" fillId="6" borderId="0" xfId="40" applyNumberFormat="1" applyFont="1" applyFill="1" applyAlignment="1">
      <alignment/>
    </xf>
    <xf numFmtId="0" fontId="0" fillId="6" borderId="0" xfId="0" applyFill="1" applyAlignment="1">
      <alignment/>
    </xf>
    <xf numFmtId="0" fontId="58" fillId="6" borderId="0" xfId="0" applyFont="1" applyFill="1" applyAlignment="1">
      <alignment/>
    </xf>
    <xf numFmtId="0" fontId="8" fillId="38" borderId="10" xfId="0" applyFont="1" applyFill="1" applyBorder="1" applyAlignment="1">
      <alignment/>
    </xf>
    <xf numFmtId="185" fontId="5" fillId="38" borderId="10" xfId="40" applyNumberFormat="1" applyFont="1" applyFill="1" applyBorder="1" applyAlignment="1">
      <alignment/>
    </xf>
    <xf numFmtId="0" fontId="58" fillId="38" borderId="0" xfId="0" applyFont="1" applyFill="1" applyAlignment="1">
      <alignment/>
    </xf>
    <xf numFmtId="185" fontId="38" fillId="38" borderId="0" xfId="40" applyNumberFormat="1" applyFont="1" applyFill="1" applyAlignment="1">
      <alignment/>
    </xf>
    <xf numFmtId="0" fontId="0" fillId="38" borderId="0" xfId="0" applyFill="1" applyAlignment="1">
      <alignment/>
    </xf>
    <xf numFmtId="185" fontId="77" fillId="38" borderId="10" xfId="40" applyNumberFormat="1" applyFont="1" applyFill="1" applyBorder="1" applyAlignment="1">
      <alignment/>
    </xf>
    <xf numFmtId="185" fontId="0" fillId="38" borderId="0" xfId="40" applyNumberFormat="1" applyFont="1" applyFill="1" applyAlignment="1">
      <alignment/>
    </xf>
    <xf numFmtId="0" fontId="8" fillId="38" borderId="10" xfId="57" applyFont="1" applyFill="1" applyBorder="1">
      <alignment/>
      <protection/>
    </xf>
    <xf numFmtId="0" fontId="2" fillId="38" borderId="0" xfId="57" applyFont="1" applyFill="1">
      <alignment/>
      <protection/>
    </xf>
    <xf numFmtId="0" fontId="8" fillId="38" borderId="10" xfId="58" applyFont="1" applyFill="1" applyBorder="1">
      <alignment/>
      <protection/>
    </xf>
    <xf numFmtId="0" fontId="77" fillId="38" borderId="10" xfId="0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wrapText="1"/>
    </xf>
    <xf numFmtId="185" fontId="78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185" fontId="0" fillId="0" borderId="10" xfId="0" applyNumberFormat="1" applyFill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ál 2" xfId="57"/>
    <cellStyle name="Normál 2 2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41"/>
  <sheetViews>
    <sheetView workbookViewId="0" topLeftCell="A22">
      <selection activeCell="B13" sqref="B13"/>
    </sheetView>
  </sheetViews>
  <sheetFormatPr defaultColWidth="9.140625" defaultRowHeight="15"/>
  <cols>
    <col min="1" max="1" width="19.57421875" style="99" customWidth="1"/>
    <col min="2" max="2" width="9.140625" style="99" customWidth="1"/>
  </cols>
  <sheetData>
    <row r="1" spans="1:2" ht="15">
      <c r="A1" s="178" t="s">
        <v>97</v>
      </c>
      <c r="B1" s="178" t="s">
        <v>98</v>
      </c>
    </row>
    <row r="2" spans="1:2" ht="15">
      <c r="A2" s="179">
        <v>1</v>
      </c>
      <c r="B2" s="180" t="s">
        <v>656</v>
      </c>
    </row>
    <row r="3" spans="1:2" ht="15">
      <c r="A3" s="179">
        <v>2</v>
      </c>
      <c r="B3" s="181" t="s">
        <v>126</v>
      </c>
    </row>
    <row r="4" spans="1:2" ht="15">
      <c r="A4" s="179">
        <v>3</v>
      </c>
      <c r="B4" s="181" t="s">
        <v>99</v>
      </c>
    </row>
    <row r="5" spans="1:2" ht="15">
      <c r="A5" s="179">
        <v>4</v>
      </c>
      <c r="B5" s="181" t="s">
        <v>100</v>
      </c>
    </row>
    <row r="6" spans="1:2" ht="15">
      <c r="A6" s="179">
        <v>5</v>
      </c>
      <c r="B6" s="181" t="s">
        <v>101</v>
      </c>
    </row>
    <row r="7" spans="1:2" ht="15">
      <c r="A7" s="179">
        <v>6</v>
      </c>
      <c r="B7" s="181" t="s">
        <v>102</v>
      </c>
    </row>
    <row r="8" spans="1:2" ht="15">
      <c r="A8" s="179">
        <v>7</v>
      </c>
      <c r="B8" s="181" t="s">
        <v>91</v>
      </c>
    </row>
    <row r="9" spans="1:2" ht="15">
      <c r="A9" s="179">
        <v>8</v>
      </c>
      <c r="B9" s="181" t="s">
        <v>753</v>
      </c>
    </row>
    <row r="10" spans="1:2" ht="15">
      <c r="A10" s="179">
        <v>9</v>
      </c>
      <c r="B10" s="181" t="s">
        <v>103</v>
      </c>
    </row>
    <row r="11" spans="1:2" ht="15">
      <c r="A11" s="179">
        <v>10</v>
      </c>
      <c r="B11" s="181" t="s">
        <v>104</v>
      </c>
    </row>
    <row r="12" spans="1:2" ht="15">
      <c r="A12" s="179">
        <v>11</v>
      </c>
      <c r="B12" s="181" t="s">
        <v>105</v>
      </c>
    </row>
    <row r="13" spans="1:2" ht="15">
      <c r="A13" s="179">
        <v>12</v>
      </c>
      <c r="B13" s="181" t="s">
        <v>106</v>
      </c>
    </row>
    <row r="14" spans="1:2" ht="15">
      <c r="A14" s="179">
        <v>13</v>
      </c>
      <c r="B14" s="181" t="s">
        <v>92</v>
      </c>
    </row>
    <row r="15" spans="1:2" ht="15">
      <c r="A15" s="179">
        <v>14</v>
      </c>
      <c r="B15" s="181" t="s">
        <v>107</v>
      </c>
    </row>
    <row r="16" spans="1:2" ht="15">
      <c r="A16" s="179">
        <v>15</v>
      </c>
      <c r="B16" s="181" t="s">
        <v>108</v>
      </c>
    </row>
    <row r="17" spans="1:2" ht="15">
      <c r="A17" s="179">
        <v>16</v>
      </c>
      <c r="B17" s="181" t="s">
        <v>109</v>
      </c>
    </row>
    <row r="18" spans="1:2" ht="15">
      <c r="A18" s="179">
        <v>17</v>
      </c>
      <c r="B18" s="181" t="s">
        <v>110</v>
      </c>
    </row>
    <row r="19" spans="1:2" ht="15">
      <c r="A19" s="179">
        <v>18</v>
      </c>
      <c r="B19" s="181" t="s">
        <v>111</v>
      </c>
    </row>
    <row r="20" spans="1:2" ht="15">
      <c r="A20" s="179">
        <v>19</v>
      </c>
      <c r="B20" s="181" t="s">
        <v>112</v>
      </c>
    </row>
    <row r="21" spans="1:2" ht="15">
      <c r="A21" s="179">
        <v>20</v>
      </c>
      <c r="B21" s="181" t="s">
        <v>113</v>
      </c>
    </row>
    <row r="22" spans="1:2" ht="15">
      <c r="A22" s="179">
        <v>21</v>
      </c>
      <c r="B22" s="181" t="s">
        <v>114</v>
      </c>
    </row>
    <row r="23" spans="1:2" ht="15">
      <c r="A23" s="179">
        <v>22</v>
      </c>
      <c r="B23" s="181" t="s">
        <v>115</v>
      </c>
    </row>
    <row r="24" spans="1:2" ht="15">
      <c r="A24" s="179">
        <v>23</v>
      </c>
      <c r="B24" s="181" t="s">
        <v>116</v>
      </c>
    </row>
    <row r="25" spans="1:2" ht="15">
      <c r="A25" s="179">
        <v>24</v>
      </c>
      <c r="B25" s="181" t="s">
        <v>117</v>
      </c>
    </row>
    <row r="26" spans="1:2" ht="15">
      <c r="A26" s="179">
        <v>25</v>
      </c>
      <c r="B26" s="181" t="s">
        <v>118</v>
      </c>
    </row>
    <row r="27" spans="1:2" ht="15">
      <c r="A27" s="179">
        <v>26</v>
      </c>
      <c r="B27" s="181" t="s">
        <v>157</v>
      </c>
    </row>
    <row r="28" spans="1:2" ht="15">
      <c r="A28" s="179">
        <v>27</v>
      </c>
      <c r="B28" s="181" t="s">
        <v>120</v>
      </c>
    </row>
    <row r="29" spans="1:2" ht="15">
      <c r="A29" s="179">
        <v>28</v>
      </c>
      <c r="B29" s="181" t="s">
        <v>121</v>
      </c>
    </row>
    <row r="30" spans="1:2" ht="15">
      <c r="A30" s="179">
        <v>29</v>
      </c>
      <c r="B30" s="181" t="s">
        <v>122</v>
      </c>
    </row>
    <row r="31" spans="1:2" ht="15">
      <c r="A31" s="179">
        <v>30</v>
      </c>
      <c r="B31" s="181" t="s">
        <v>706</v>
      </c>
    </row>
    <row r="32" spans="1:2" ht="15">
      <c r="A32" s="179">
        <v>31</v>
      </c>
      <c r="B32" s="181" t="s">
        <v>119</v>
      </c>
    </row>
    <row r="33" spans="1:2" ht="15">
      <c r="A33" s="179">
        <v>32</v>
      </c>
      <c r="B33" s="181" t="s">
        <v>123</v>
      </c>
    </row>
    <row r="34" spans="1:2" ht="15">
      <c r="A34" s="179">
        <v>33</v>
      </c>
      <c r="B34" s="181" t="s">
        <v>124</v>
      </c>
    </row>
    <row r="35" spans="1:2" ht="15">
      <c r="A35" s="179">
        <v>34</v>
      </c>
      <c r="B35" s="181" t="s">
        <v>125</v>
      </c>
    </row>
    <row r="36" spans="1:2" ht="15">
      <c r="A36" s="179">
        <v>35</v>
      </c>
      <c r="B36" s="181" t="s">
        <v>161</v>
      </c>
    </row>
    <row r="37" spans="1:2" ht="15">
      <c r="A37" s="179">
        <v>36</v>
      </c>
      <c r="B37" s="181" t="s">
        <v>162</v>
      </c>
    </row>
    <row r="38" spans="1:2" ht="15">
      <c r="A38" s="179">
        <v>37</v>
      </c>
      <c r="B38" s="181" t="s">
        <v>163</v>
      </c>
    </row>
    <row r="39" ht="15">
      <c r="A39" s="179"/>
    </row>
    <row r="40" ht="15">
      <c r="A40" s="179"/>
    </row>
    <row r="41" ht="15">
      <c r="A41" s="179"/>
    </row>
  </sheetData>
  <sheetProtection/>
  <printOptions/>
  <pageMargins left="0.21" right="0.32" top="0.59" bottom="0.47" header="0.25" footer="0.31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37">
      <selection activeCell="F43" sqref="F43"/>
    </sheetView>
  </sheetViews>
  <sheetFormatPr defaultColWidth="9.140625" defaultRowHeight="15"/>
  <cols>
    <col min="1" max="1" width="92.57421875" style="0" customWidth="1"/>
    <col min="3" max="3" width="17.00390625" style="135" customWidth="1"/>
    <col min="4" max="5" width="15.7109375" style="135" customWidth="1"/>
    <col min="6" max="6" width="17.57421875" style="143" customWidth="1"/>
  </cols>
  <sheetData>
    <row r="1" spans="1:6" ht="24" customHeight="1">
      <c r="A1" s="260" t="s">
        <v>822</v>
      </c>
      <c r="B1" s="265"/>
      <c r="C1" s="265"/>
      <c r="D1" s="265"/>
      <c r="E1" s="265"/>
      <c r="F1" s="262"/>
    </row>
    <row r="2" spans="1:8" ht="24" customHeight="1">
      <c r="A2" s="263" t="s">
        <v>129</v>
      </c>
      <c r="B2" s="261"/>
      <c r="C2" s="261"/>
      <c r="D2" s="261"/>
      <c r="E2" s="261"/>
      <c r="F2" s="262"/>
      <c r="H2" s="86"/>
    </row>
    <row r="3" ht="18">
      <c r="A3" s="48"/>
    </row>
    <row r="4" ht="15">
      <c r="A4" s="209" t="s">
        <v>86</v>
      </c>
    </row>
    <row r="5" spans="1:6" ht="45">
      <c r="A5" s="1" t="s">
        <v>195</v>
      </c>
      <c r="B5" s="2" t="s">
        <v>50</v>
      </c>
      <c r="C5" s="146" t="s">
        <v>702</v>
      </c>
      <c r="D5" s="146" t="s">
        <v>703</v>
      </c>
      <c r="E5" s="146" t="s">
        <v>72</v>
      </c>
      <c r="F5" s="147" t="s">
        <v>43</v>
      </c>
    </row>
    <row r="6" spans="1:6" ht="15" customHeight="1">
      <c r="A6" s="29" t="s">
        <v>406</v>
      </c>
      <c r="B6" s="5" t="s">
        <v>407</v>
      </c>
      <c r="C6" s="133">
        <v>100657543</v>
      </c>
      <c r="D6" s="133"/>
      <c r="E6" s="133"/>
      <c r="F6" s="230">
        <f aca="true" t="shared" si="0" ref="F6:F17">E6+C6+D6</f>
        <v>100657543</v>
      </c>
    </row>
    <row r="7" spans="1:6" ht="15" customHeight="1">
      <c r="A7" s="4" t="s">
        <v>408</v>
      </c>
      <c r="B7" s="5" t="s">
        <v>409</v>
      </c>
      <c r="C7" s="133">
        <v>64073150</v>
      </c>
      <c r="D7" s="133"/>
      <c r="E7" s="133"/>
      <c r="F7" s="230">
        <f t="shared" si="0"/>
        <v>64073150</v>
      </c>
    </row>
    <row r="8" spans="1:6" ht="15" customHeight="1">
      <c r="A8" s="4" t="s">
        <v>410</v>
      </c>
      <c r="B8" s="5" t="s">
        <v>411</v>
      </c>
      <c r="C8" s="133">
        <v>76920150</v>
      </c>
      <c r="D8" s="133"/>
      <c r="E8" s="133"/>
      <c r="F8" s="230">
        <f t="shared" si="0"/>
        <v>76920150</v>
      </c>
    </row>
    <row r="9" spans="1:6" ht="15" customHeight="1">
      <c r="A9" s="4" t="s">
        <v>412</v>
      </c>
      <c r="B9" s="5" t="s">
        <v>413</v>
      </c>
      <c r="C9" s="133">
        <v>3476529</v>
      </c>
      <c r="D9" s="133"/>
      <c r="E9" s="133"/>
      <c r="F9" s="230">
        <f t="shared" si="0"/>
        <v>3476529</v>
      </c>
    </row>
    <row r="10" spans="1:6" ht="15" customHeight="1">
      <c r="A10" s="4" t="s">
        <v>414</v>
      </c>
      <c r="B10" s="5" t="s">
        <v>415</v>
      </c>
      <c r="C10" s="133"/>
      <c r="D10" s="133"/>
      <c r="E10" s="133"/>
      <c r="F10" s="230">
        <f t="shared" si="0"/>
        <v>0</v>
      </c>
    </row>
    <row r="11" spans="1:6" ht="15" customHeight="1">
      <c r="A11" s="4" t="s">
        <v>416</v>
      </c>
      <c r="B11" s="5" t="s">
        <v>417</v>
      </c>
      <c r="C11" s="133"/>
      <c r="D11" s="133"/>
      <c r="E11" s="133"/>
      <c r="F11" s="230">
        <f t="shared" si="0"/>
        <v>0</v>
      </c>
    </row>
    <row r="12" spans="1:6" ht="15" customHeight="1">
      <c r="A12" s="6" t="s">
        <v>657</v>
      </c>
      <c r="B12" s="7" t="s">
        <v>418</v>
      </c>
      <c r="C12" s="133">
        <f>SUM(C6:C11)</f>
        <v>245127372</v>
      </c>
      <c r="D12" s="133"/>
      <c r="E12" s="133"/>
      <c r="F12" s="230">
        <f t="shared" si="0"/>
        <v>245127372</v>
      </c>
    </row>
    <row r="13" spans="1:6" ht="15" customHeight="1">
      <c r="A13" s="4" t="s">
        <v>419</v>
      </c>
      <c r="B13" s="5" t="s">
        <v>420</v>
      </c>
      <c r="C13" s="133"/>
      <c r="D13" s="133"/>
      <c r="E13" s="133"/>
      <c r="F13" s="230">
        <f t="shared" si="0"/>
        <v>0</v>
      </c>
    </row>
    <row r="14" spans="1:6" ht="15" customHeight="1">
      <c r="A14" s="4" t="s">
        <v>421</v>
      </c>
      <c r="B14" s="5" t="s">
        <v>422</v>
      </c>
      <c r="C14" s="133"/>
      <c r="D14" s="133"/>
      <c r="E14" s="133"/>
      <c r="F14" s="230">
        <f t="shared" si="0"/>
        <v>0</v>
      </c>
    </row>
    <row r="15" spans="1:6" ht="15" customHeight="1">
      <c r="A15" s="4" t="s">
        <v>618</v>
      </c>
      <c r="B15" s="5" t="s">
        <v>423</v>
      </c>
      <c r="C15" s="133"/>
      <c r="D15" s="133"/>
      <c r="E15" s="133"/>
      <c r="F15" s="230">
        <f t="shared" si="0"/>
        <v>0</v>
      </c>
    </row>
    <row r="16" spans="1:6" ht="15" customHeight="1">
      <c r="A16" s="4" t="s">
        <v>619</v>
      </c>
      <c r="B16" s="5" t="s">
        <v>424</v>
      </c>
      <c r="C16" s="133"/>
      <c r="D16" s="133"/>
      <c r="E16" s="133"/>
      <c r="F16" s="230">
        <f t="shared" si="0"/>
        <v>0</v>
      </c>
    </row>
    <row r="17" spans="1:6" ht="15" customHeight="1">
      <c r="A17" s="4" t="s">
        <v>620</v>
      </c>
      <c r="B17" s="5" t="s">
        <v>425</v>
      </c>
      <c r="C17" s="133">
        <v>13476932</v>
      </c>
      <c r="D17" s="133"/>
      <c r="E17" s="133"/>
      <c r="F17" s="230">
        <f t="shared" si="0"/>
        <v>13476932</v>
      </c>
    </row>
    <row r="18" spans="1:6" ht="15" customHeight="1">
      <c r="A18" s="37" t="s">
        <v>658</v>
      </c>
      <c r="B18" s="50" t="s">
        <v>426</v>
      </c>
      <c r="C18" s="133">
        <f>C17+C16+C15+C14+C13+C12</f>
        <v>258604304</v>
      </c>
      <c r="D18" s="133"/>
      <c r="E18" s="133"/>
      <c r="F18" s="230">
        <f>E18+C18+D18</f>
        <v>258604304</v>
      </c>
    </row>
    <row r="19" spans="1:6" ht="15" customHeight="1">
      <c r="A19" s="4" t="s">
        <v>624</v>
      </c>
      <c r="B19" s="5" t="s">
        <v>435</v>
      </c>
      <c r="C19" s="133"/>
      <c r="D19" s="133"/>
      <c r="E19" s="133"/>
      <c r="F19" s="230">
        <f aca="true" t="shared" si="1" ref="F19:F82">E19+C19+D19</f>
        <v>0</v>
      </c>
    </row>
    <row r="20" spans="1:6" ht="15" customHeight="1">
      <c r="A20" s="4" t="s">
        <v>625</v>
      </c>
      <c r="B20" s="5" t="s">
        <v>436</v>
      </c>
      <c r="C20" s="133"/>
      <c r="D20" s="133"/>
      <c r="E20" s="133"/>
      <c r="F20" s="230">
        <f t="shared" si="1"/>
        <v>0</v>
      </c>
    </row>
    <row r="21" spans="1:6" ht="15" customHeight="1">
      <c r="A21" s="6" t="s">
        <v>660</v>
      </c>
      <c r="B21" s="7" t="s">
        <v>437</v>
      </c>
      <c r="C21" s="133"/>
      <c r="D21" s="133"/>
      <c r="E21" s="133"/>
      <c r="F21" s="230">
        <f t="shared" si="1"/>
        <v>0</v>
      </c>
    </row>
    <row r="22" spans="1:6" ht="15" customHeight="1">
      <c r="A22" s="4" t="s">
        <v>626</v>
      </c>
      <c r="B22" s="5" t="s">
        <v>438</v>
      </c>
      <c r="C22" s="133"/>
      <c r="D22" s="133"/>
      <c r="E22" s="133"/>
      <c r="F22" s="230">
        <f t="shared" si="1"/>
        <v>0</v>
      </c>
    </row>
    <row r="23" spans="1:6" ht="15" customHeight="1">
      <c r="A23" s="4" t="s">
        <v>627</v>
      </c>
      <c r="B23" s="5" t="s">
        <v>439</v>
      </c>
      <c r="C23" s="133"/>
      <c r="D23" s="133"/>
      <c r="E23" s="133"/>
      <c r="F23" s="230">
        <f t="shared" si="1"/>
        <v>0</v>
      </c>
    </row>
    <row r="24" spans="1:6" ht="15" customHeight="1">
      <c r="A24" s="4" t="s">
        <v>628</v>
      </c>
      <c r="B24" s="5" t="s">
        <v>440</v>
      </c>
      <c r="C24" s="133">
        <v>102917115</v>
      </c>
      <c r="D24" s="133"/>
      <c r="E24" s="133"/>
      <c r="F24" s="230">
        <f t="shared" si="1"/>
        <v>102917115</v>
      </c>
    </row>
    <row r="25" spans="1:6" ht="15" customHeight="1">
      <c r="A25" s="4" t="s">
        <v>629</v>
      </c>
      <c r="B25" s="5" t="s">
        <v>441</v>
      </c>
      <c r="C25" s="133">
        <v>47183603</v>
      </c>
      <c r="D25" s="133"/>
      <c r="E25" s="133"/>
      <c r="F25" s="230">
        <f t="shared" si="1"/>
        <v>47183603</v>
      </c>
    </row>
    <row r="26" spans="1:6" ht="15" customHeight="1">
      <c r="A26" s="4" t="s">
        <v>630</v>
      </c>
      <c r="B26" s="5" t="s">
        <v>444</v>
      </c>
      <c r="C26" s="133"/>
      <c r="D26" s="133"/>
      <c r="E26" s="133"/>
      <c r="F26" s="230">
        <f t="shared" si="1"/>
        <v>0</v>
      </c>
    </row>
    <row r="27" spans="1:6" ht="15" customHeight="1">
      <c r="A27" s="4" t="s">
        <v>445</v>
      </c>
      <c r="B27" s="5" t="s">
        <v>446</v>
      </c>
      <c r="C27" s="133"/>
      <c r="D27" s="133"/>
      <c r="E27" s="133"/>
      <c r="F27" s="230">
        <f t="shared" si="1"/>
        <v>0</v>
      </c>
    </row>
    <row r="28" spans="1:6" ht="15" customHeight="1">
      <c r="A28" s="4" t="s">
        <v>631</v>
      </c>
      <c r="B28" s="5" t="s">
        <v>447</v>
      </c>
      <c r="C28" s="133">
        <v>10249766</v>
      </c>
      <c r="D28" s="133"/>
      <c r="E28" s="133"/>
      <c r="F28" s="230">
        <f t="shared" si="1"/>
        <v>10249766</v>
      </c>
    </row>
    <row r="29" spans="1:6" ht="15" customHeight="1">
      <c r="A29" s="4" t="s">
        <v>632</v>
      </c>
      <c r="B29" s="5" t="s">
        <v>452</v>
      </c>
      <c r="C29" s="133">
        <v>3010306</v>
      </c>
      <c r="D29" s="133"/>
      <c r="E29" s="133"/>
      <c r="F29" s="230">
        <f t="shared" si="1"/>
        <v>3010306</v>
      </c>
    </row>
    <row r="30" spans="1:6" ht="15" customHeight="1">
      <c r="A30" s="6" t="s">
        <v>661</v>
      </c>
      <c r="B30" s="7" t="s">
        <v>455</v>
      </c>
      <c r="C30" s="133">
        <f>SUM(C25:C29)</f>
        <v>60443675</v>
      </c>
      <c r="D30" s="133"/>
      <c r="E30" s="133"/>
      <c r="F30" s="230">
        <f t="shared" si="1"/>
        <v>60443675</v>
      </c>
    </row>
    <row r="31" spans="1:6" ht="15" customHeight="1">
      <c r="A31" s="4" t="s">
        <v>633</v>
      </c>
      <c r="B31" s="5" t="s">
        <v>456</v>
      </c>
      <c r="C31" s="133">
        <v>7795736</v>
      </c>
      <c r="D31" s="133"/>
      <c r="E31" s="133"/>
      <c r="F31" s="230">
        <f t="shared" si="1"/>
        <v>7795736</v>
      </c>
    </row>
    <row r="32" spans="1:6" ht="15" customHeight="1">
      <c r="A32" s="37" t="s">
        <v>662</v>
      </c>
      <c r="B32" s="50" t="s">
        <v>457</v>
      </c>
      <c r="C32" s="133">
        <f>C31+C30+C24</f>
        <v>171156526</v>
      </c>
      <c r="D32" s="133"/>
      <c r="E32" s="133"/>
      <c r="F32" s="230">
        <f t="shared" si="1"/>
        <v>171156526</v>
      </c>
    </row>
    <row r="33" spans="1:6" ht="15" customHeight="1">
      <c r="A33" s="12" t="s">
        <v>458</v>
      </c>
      <c r="B33" s="5" t="s">
        <v>459</v>
      </c>
      <c r="C33" s="133">
        <v>52626</v>
      </c>
      <c r="D33" s="133"/>
      <c r="E33" s="133"/>
      <c r="F33" s="230">
        <f t="shared" si="1"/>
        <v>52626</v>
      </c>
    </row>
    <row r="34" spans="1:6" ht="15" customHeight="1">
      <c r="A34" s="12" t="s">
        <v>634</v>
      </c>
      <c r="B34" s="5" t="s">
        <v>460</v>
      </c>
      <c r="C34" s="133">
        <v>17243978</v>
      </c>
      <c r="D34" s="133"/>
      <c r="E34" s="133"/>
      <c r="F34" s="230">
        <f t="shared" si="1"/>
        <v>17243978</v>
      </c>
    </row>
    <row r="35" spans="1:6" ht="15" customHeight="1">
      <c r="A35" s="12" t="s">
        <v>635</v>
      </c>
      <c r="B35" s="5" t="s">
        <v>461</v>
      </c>
      <c r="C35" s="133">
        <v>123528</v>
      </c>
      <c r="D35" s="133"/>
      <c r="E35" s="133"/>
      <c r="F35" s="230">
        <f t="shared" si="1"/>
        <v>123528</v>
      </c>
    </row>
    <row r="36" spans="1:6" ht="15" customHeight="1">
      <c r="A36" s="12" t="s">
        <v>636</v>
      </c>
      <c r="B36" s="5" t="s">
        <v>462</v>
      </c>
      <c r="C36" s="133">
        <v>0</v>
      </c>
      <c r="D36" s="133"/>
      <c r="E36" s="133"/>
      <c r="F36" s="230">
        <f t="shared" si="1"/>
        <v>0</v>
      </c>
    </row>
    <row r="37" spans="1:6" ht="15" customHeight="1">
      <c r="A37" s="12" t="s">
        <v>463</v>
      </c>
      <c r="B37" s="5" t="s">
        <v>464</v>
      </c>
      <c r="C37" s="133">
        <v>0</v>
      </c>
      <c r="D37" s="133"/>
      <c r="E37" s="133"/>
      <c r="F37" s="230">
        <f t="shared" si="1"/>
        <v>0</v>
      </c>
    </row>
    <row r="38" spans="1:6" ht="15" customHeight="1">
      <c r="A38" s="12" t="s">
        <v>465</v>
      </c>
      <c r="B38" s="5" t="s">
        <v>466</v>
      </c>
      <c r="C38" s="133">
        <v>14310000</v>
      </c>
      <c r="D38" s="133"/>
      <c r="E38" s="133"/>
      <c r="F38" s="230">
        <f t="shared" si="1"/>
        <v>14310000</v>
      </c>
    </row>
    <row r="39" spans="1:6" ht="15" customHeight="1">
      <c r="A39" s="12" t="s">
        <v>467</v>
      </c>
      <c r="B39" s="5" t="s">
        <v>468</v>
      </c>
      <c r="C39" s="133"/>
      <c r="D39" s="133"/>
      <c r="E39" s="133"/>
      <c r="F39" s="230">
        <f t="shared" si="1"/>
        <v>0</v>
      </c>
    </row>
    <row r="40" spans="1:6" ht="15" customHeight="1">
      <c r="A40" s="12" t="s">
        <v>637</v>
      </c>
      <c r="B40" s="5" t="s">
        <v>469</v>
      </c>
      <c r="C40" s="133">
        <v>2255</v>
      </c>
      <c r="D40" s="133"/>
      <c r="E40" s="133"/>
      <c r="F40" s="230">
        <f t="shared" si="1"/>
        <v>2255</v>
      </c>
    </row>
    <row r="41" spans="1:6" ht="15" customHeight="1">
      <c r="A41" s="12" t="s">
        <v>638</v>
      </c>
      <c r="B41" s="5" t="s">
        <v>470</v>
      </c>
      <c r="C41" s="133"/>
      <c r="D41" s="133"/>
      <c r="E41" s="133"/>
      <c r="F41" s="230">
        <f t="shared" si="1"/>
        <v>0</v>
      </c>
    </row>
    <row r="42" spans="1:6" ht="15" customHeight="1">
      <c r="A42" s="12" t="s">
        <v>639</v>
      </c>
      <c r="B42" s="5" t="s">
        <v>471</v>
      </c>
      <c r="C42" s="133">
        <v>118422</v>
      </c>
      <c r="D42" s="133"/>
      <c r="E42" s="133"/>
      <c r="F42" s="230">
        <f t="shared" si="1"/>
        <v>118422</v>
      </c>
    </row>
    <row r="43" spans="1:6" ht="15" customHeight="1">
      <c r="A43" s="49" t="s">
        <v>663</v>
      </c>
      <c r="B43" s="50" t="s">
        <v>472</v>
      </c>
      <c r="C43" s="133">
        <f>SUM(C33:C42)</f>
        <v>31850809</v>
      </c>
      <c r="D43" s="133">
        <f>SUM(D33:D42)</f>
        <v>0</v>
      </c>
      <c r="E43" s="133">
        <f>SUM(E33:E42)</f>
        <v>0</v>
      </c>
      <c r="F43" s="230">
        <f t="shared" si="1"/>
        <v>31850809</v>
      </c>
    </row>
    <row r="44" spans="1:6" ht="15" customHeight="1">
      <c r="A44" s="12" t="s">
        <v>481</v>
      </c>
      <c r="B44" s="5" t="s">
        <v>482</v>
      </c>
      <c r="C44" s="133"/>
      <c r="D44" s="133"/>
      <c r="E44" s="133"/>
      <c r="F44" s="230">
        <f t="shared" si="1"/>
        <v>0</v>
      </c>
    </row>
    <row r="45" spans="1:6" ht="15" customHeight="1">
      <c r="A45" s="4" t="s">
        <v>643</v>
      </c>
      <c r="B45" s="5" t="s">
        <v>781</v>
      </c>
      <c r="C45" s="133">
        <v>122405</v>
      </c>
      <c r="D45" s="133"/>
      <c r="E45" s="133"/>
      <c r="F45" s="230">
        <f t="shared" si="1"/>
        <v>122405</v>
      </c>
    </row>
    <row r="46" spans="1:6" ht="15" customHeight="1">
      <c r="A46" s="12" t="s">
        <v>644</v>
      </c>
      <c r="B46" s="5" t="s">
        <v>763</v>
      </c>
      <c r="C46" s="133">
        <v>153527222</v>
      </c>
      <c r="D46" s="133"/>
      <c r="E46" s="133"/>
      <c r="F46" s="230">
        <f t="shared" si="1"/>
        <v>153527222</v>
      </c>
    </row>
    <row r="47" spans="1:6" ht="15" customHeight="1">
      <c r="A47" s="37" t="s">
        <v>665</v>
      </c>
      <c r="B47" s="50" t="s">
        <v>485</v>
      </c>
      <c r="C47" s="133">
        <f>SUM(C44:C46)</f>
        <v>153649627</v>
      </c>
      <c r="D47" s="133"/>
      <c r="E47" s="133"/>
      <c r="F47" s="230">
        <f t="shared" si="1"/>
        <v>153649627</v>
      </c>
    </row>
    <row r="48" spans="1:6" ht="15" customHeight="1">
      <c r="A48" s="56" t="s">
        <v>73</v>
      </c>
      <c r="B48" s="60"/>
      <c r="C48" s="133">
        <f>C47+C43+C32+C18</f>
        <v>615261266</v>
      </c>
      <c r="D48" s="133">
        <f>D47+D43+D32+D18</f>
        <v>0</v>
      </c>
      <c r="E48" s="133">
        <f>E47+E43+E32+E18</f>
        <v>0</v>
      </c>
      <c r="F48" s="230">
        <f t="shared" si="1"/>
        <v>615261266</v>
      </c>
    </row>
    <row r="49" spans="1:6" ht="15" customHeight="1">
      <c r="A49" s="4" t="s">
        <v>427</v>
      </c>
      <c r="B49" s="5" t="s">
        <v>428</v>
      </c>
      <c r="C49" s="133"/>
      <c r="D49" s="133"/>
      <c r="E49" s="133"/>
      <c r="F49" s="230">
        <f t="shared" si="1"/>
        <v>0</v>
      </c>
    </row>
    <row r="50" spans="1:6" ht="15" customHeight="1">
      <c r="A50" s="4" t="s">
        <v>429</v>
      </c>
      <c r="B50" s="5" t="s">
        <v>430</v>
      </c>
      <c r="C50" s="133"/>
      <c r="D50" s="133"/>
      <c r="E50" s="133"/>
      <c r="F50" s="230">
        <f t="shared" si="1"/>
        <v>0</v>
      </c>
    </row>
    <row r="51" spans="1:6" ht="15" customHeight="1">
      <c r="A51" s="4" t="s">
        <v>621</v>
      </c>
      <c r="B51" s="5" t="s">
        <v>431</v>
      </c>
      <c r="C51" s="133"/>
      <c r="D51" s="133"/>
      <c r="E51" s="133"/>
      <c r="F51" s="230">
        <f t="shared" si="1"/>
        <v>0</v>
      </c>
    </row>
    <row r="52" spans="1:6" ht="15" customHeight="1">
      <c r="A52" s="4" t="s">
        <v>622</v>
      </c>
      <c r="B52" s="5" t="s">
        <v>432</v>
      </c>
      <c r="C52" s="133"/>
      <c r="D52" s="133"/>
      <c r="E52" s="133"/>
      <c r="F52" s="230">
        <f t="shared" si="1"/>
        <v>0</v>
      </c>
    </row>
    <row r="53" spans="1:6" ht="15" customHeight="1">
      <c r="A53" s="4" t="s">
        <v>623</v>
      </c>
      <c r="B53" s="5" t="s">
        <v>433</v>
      </c>
      <c r="C53" s="133">
        <v>404622996</v>
      </c>
      <c r="D53" s="133"/>
      <c r="E53" s="133"/>
      <c r="F53" s="230">
        <f t="shared" si="1"/>
        <v>404622996</v>
      </c>
    </row>
    <row r="54" spans="1:6" ht="15" customHeight="1">
      <c r="A54" s="37" t="s">
        <v>659</v>
      </c>
      <c r="B54" s="50" t="s">
        <v>434</v>
      </c>
      <c r="C54" s="133">
        <f>SUM(C49:C53)</f>
        <v>404622996</v>
      </c>
      <c r="D54" s="133"/>
      <c r="E54" s="133"/>
      <c r="F54" s="230">
        <f t="shared" si="1"/>
        <v>404622996</v>
      </c>
    </row>
    <row r="55" spans="1:6" ht="15" customHeight="1">
      <c r="A55" s="12" t="s">
        <v>640</v>
      </c>
      <c r="B55" s="5" t="s">
        <v>473</v>
      </c>
      <c r="C55" s="133"/>
      <c r="D55" s="133"/>
      <c r="E55" s="133"/>
      <c r="F55" s="230">
        <f t="shared" si="1"/>
        <v>0</v>
      </c>
    </row>
    <row r="56" spans="1:6" ht="15" customHeight="1">
      <c r="A56" s="12" t="s">
        <v>641</v>
      </c>
      <c r="B56" s="5" t="s">
        <v>474</v>
      </c>
      <c r="C56" s="133">
        <v>53000000</v>
      </c>
      <c r="D56" s="133"/>
      <c r="E56" s="133"/>
      <c r="F56" s="230">
        <f t="shared" si="1"/>
        <v>53000000</v>
      </c>
    </row>
    <row r="57" spans="1:6" ht="15" customHeight="1">
      <c r="A57" s="12" t="s">
        <v>475</v>
      </c>
      <c r="B57" s="5" t="s">
        <v>476</v>
      </c>
      <c r="C57" s="133">
        <v>5551370</v>
      </c>
      <c r="D57" s="133"/>
      <c r="E57" s="133"/>
      <c r="F57" s="230">
        <f t="shared" si="1"/>
        <v>5551370</v>
      </c>
    </row>
    <row r="58" spans="1:6" ht="15" customHeight="1">
      <c r="A58" s="12" t="s">
        <v>642</v>
      </c>
      <c r="B58" s="5" t="s">
        <v>477</v>
      </c>
      <c r="C58" s="133"/>
      <c r="D58" s="133"/>
      <c r="E58" s="133"/>
      <c r="F58" s="230">
        <f t="shared" si="1"/>
        <v>0</v>
      </c>
    </row>
    <row r="59" spans="1:6" ht="15" customHeight="1">
      <c r="A59" s="12" t="s">
        <v>478</v>
      </c>
      <c r="B59" s="5" t="s">
        <v>479</v>
      </c>
      <c r="C59" s="133"/>
      <c r="D59" s="133"/>
      <c r="E59" s="133"/>
      <c r="F59" s="230">
        <f t="shared" si="1"/>
        <v>0</v>
      </c>
    </row>
    <row r="60" spans="1:6" ht="15" customHeight="1">
      <c r="A60" s="37" t="s">
        <v>664</v>
      </c>
      <c r="B60" s="50" t="s">
        <v>480</v>
      </c>
      <c r="C60" s="133">
        <f>SUM(C55:C59)</f>
        <v>58551370</v>
      </c>
      <c r="D60" s="133"/>
      <c r="E60" s="133"/>
      <c r="F60" s="230">
        <f t="shared" si="1"/>
        <v>58551370</v>
      </c>
    </row>
    <row r="61" spans="1:6" ht="15" customHeight="1">
      <c r="A61" s="12" t="s">
        <v>486</v>
      </c>
      <c r="B61" s="5" t="s">
        <v>487</v>
      </c>
      <c r="C61" s="133"/>
      <c r="D61" s="133"/>
      <c r="E61" s="133"/>
      <c r="F61" s="230">
        <f t="shared" si="1"/>
        <v>0</v>
      </c>
    </row>
    <row r="62" spans="1:6" ht="15" customHeight="1">
      <c r="A62" s="4" t="s">
        <v>645</v>
      </c>
      <c r="B62" s="5" t="s">
        <v>488</v>
      </c>
      <c r="C62" s="133"/>
      <c r="D62" s="133"/>
      <c r="E62" s="133"/>
      <c r="F62" s="230">
        <f t="shared" si="1"/>
        <v>0</v>
      </c>
    </row>
    <row r="63" spans="1:6" ht="15" customHeight="1">
      <c r="A63" s="12" t="s">
        <v>646</v>
      </c>
      <c r="B63" s="5" t="s">
        <v>778</v>
      </c>
      <c r="C63" s="133">
        <f>142802+11767500+3626704-2</f>
        <v>15537004</v>
      </c>
      <c r="D63" s="133"/>
      <c r="E63" s="133"/>
      <c r="F63" s="230">
        <f t="shared" si="1"/>
        <v>15537004</v>
      </c>
    </row>
    <row r="64" spans="1:6" ht="15" customHeight="1">
      <c r="A64" s="37" t="s">
        <v>667</v>
      </c>
      <c r="B64" s="50" t="s">
        <v>490</v>
      </c>
      <c r="C64" s="133">
        <f>C63</f>
        <v>15537004</v>
      </c>
      <c r="D64" s="133"/>
      <c r="E64" s="133"/>
      <c r="F64" s="230">
        <f t="shared" si="1"/>
        <v>15537004</v>
      </c>
    </row>
    <row r="65" spans="1:6" ht="15" customHeight="1">
      <c r="A65" s="56" t="s">
        <v>74</v>
      </c>
      <c r="B65" s="60"/>
      <c r="C65" s="133">
        <f>C64+C60+C54</f>
        <v>478711370</v>
      </c>
      <c r="D65" s="133">
        <f>D64+D60+D54</f>
        <v>0</v>
      </c>
      <c r="E65" s="133">
        <f>E64+E60+E54</f>
        <v>0</v>
      </c>
      <c r="F65" s="230">
        <f t="shared" si="1"/>
        <v>478711370</v>
      </c>
    </row>
    <row r="66" spans="1:6" ht="15.75">
      <c r="A66" s="47" t="s">
        <v>666</v>
      </c>
      <c r="B66" s="33" t="s">
        <v>491</v>
      </c>
      <c r="C66" s="133">
        <f>C65+C48</f>
        <v>1093972636</v>
      </c>
      <c r="D66" s="133">
        <f>D65+D48</f>
        <v>0</v>
      </c>
      <c r="E66" s="133">
        <f>E65+E48</f>
        <v>0</v>
      </c>
      <c r="F66" s="230">
        <f t="shared" si="1"/>
        <v>1093972636</v>
      </c>
    </row>
    <row r="67" spans="1:6" ht="15.75">
      <c r="A67" s="109" t="s">
        <v>75</v>
      </c>
      <c r="B67" s="108"/>
      <c r="C67" s="133">
        <f>C48-'4. Faluház kiadás'!C74</f>
        <v>566300156</v>
      </c>
      <c r="D67" s="133">
        <f>D48-'4. Faluház kiadás'!D74</f>
        <v>0</v>
      </c>
      <c r="E67" s="133">
        <f>E48-'4. Faluház kiadás'!E74</f>
        <v>0</v>
      </c>
      <c r="F67" s="230">
        <f t="shared" si="1"/>
        <v>566300156</v>
      </c>
    </row>
    <row r="68" spans="1:6" ht="15.75">
      <c r="A68" s="109" t="s">
        <v>76</v>
      </c>
      <c r="B68" s="108"/>
      <c r="C68" s="133">
        <f>C65-'4. Faluház kiadás'!C97</f>
        <v>478261370</v>
      </c>
      <c r="D68" s="133">
        <f>D65-'4. Faluház kiadás'!D97</f>
        <v>0</v>
      </c>
      <c r="E68" s="133">
        <f>E65-'4. Faluház kiadás'!E97</f>
        <v>0</v>
      </c>
      <c r="F68" s="230">
        <f t="shared" si="1"/>
        <v>478261370</v>
      </c>
    </row>
    <row r="69" spans="1:6" ht="15">
      <c r="A69" s="35" t="s">
        <v>648</v>
      </c>
      <c r="B69" s="4" t="s">
        <v>492</v>
      </c>
      <c r="C69" s="133"/>
      <c r="D69" s="133"/>
      <c r="E69" s="133"/>
      <c r="F69" s="230">
        <f t="shared" si="1"/>
        <v>0</v>
      </c>
    </row>
    <row r="70" spans="1:6" ht="15">
      <c r="A70" s="12" t="s">
        <v>493</v>
      </c>
      <c r="B70" s="4" t="s">
        <v>494</v>
      </c>
      <c r="C70" s="133"/>
      <c r="D70" s="133"/>
      <c r="E70" s="133"/>
      <c r="F70" s="230">
        <f t="shared" si="1"/>
        <v>0</v>
      </c>
    </row>
    <row r="71" spans="1:6" ht="15">
      <c r="A71" s="35" t="s">
        <v>649</v>
      </c>
      <c r="B71" s="4" t="s">
        <v>495</v>
      </c>
      <c r="C71" s="133"/>
      <c r="D71" s="133"/>
      <c r="E71" s="133"/>
      <c r="F71" s="230">
        <f t="shared" si="1"/>
        <v>0</v>
      </c>
    </row>
    <row r="72" spans="1:6" ht="15">
      <c r="A72" s="14" t="s">
        <v>668</v>
      </c>
      <c r="B72" s="6" t="s">
        <v>496</v>
      </c>
      <c r="C72" s="133"/>
      <c r="D72" s="133"/>
      <c r="E72" s="133"/>
      <c r="F72" s="230">
        <f t="shared" si="1"/>
        <v>0</v>
      </c>
    </row>
    <row r="73" spans="1:6" ht="15">
      <c r="A73" s="12" t="s">
        <v>650</v>
      </c>
      <c r="B73" s="4" t="s">
        <v>497</v>
      </c>
      <c r="C73" s="133"/>
      <c r="D73" s="133"/>
      <c r="E73" s="133"/>
      <c r="F73" s="230">
        <f t="shared" si="1"/>
        <v>0</v>
      </c>
    </row>
    <row r="74" spans="1:6" ht="15">
      <c r="A74" s="35" t="s">
        <v>498</v>
      </c>
      <c r="B74" s="4" t="s">
        <v>499</v>
      </c>
      <c r="C74" s="133"/>
      <c r="D74" s="133"/>
      <c r="E74" s="133"/>
      <c r="F74" s="230">
        <f t="shared" si="1"/>
        <v>0</v>
      </c>
    </row>
    <row r="75" spans="1:6" ht="15">
      <c r="A75" s="12" t="s">
        <v>651</v>
      </c>
      <c r="B75" s="4" t="s">
        <v>500</v>
      </c>
      <c r="C75" s="133"/>
      <c r="D75" s="133"/>
      <c r="E75" s="133"/>
      <c r="F75" s="230">
        <f t="shared" si="1"/>
        <v>0</v>
      </c>
    </row>
    <row r="76" spans="1:6" ht="15">
      <c r="A76" s="35" t="s">
        <v>501</v>
      </c>
      <c r="B76" s="4" t="s">
        <v>502</v>
      </c>
      <c r="C76" s="133"/>
      <c r="D76" s="133"/>
      <c r="E76" s="133"/>
      <c r="F76" s="230">
        <f t="shared" si="1"/>
        <v>0</v>
      </c>
    </row>
    <row r="77" spans="1:6" ht="15">
      <c r="A77" s="13" t="s">
        <v>669</v>
      </c>
      <c r="B77" s="6" t="s">
        <v>503</v>
      </c>
      <c r="C77" s="133"/>
      <c r="D77" s="133"/>
      <c r="E77" s="133"/>
      <c r="F77" s="230">
        <f t="shared" si="1"/>
        <v>0</v>
      </c>
    </row>
    <row r="78" spans="1:6" ht="15">
      <c r="A78" s="4" t="s">
        <v>755</v>
      </c>
      <c r="B78" s="4" t="s">
        <v>504</v>
      </c>
      <c r="C78" s="133">
        <v>125782749</v>
      </c>
      <c r="D78" s="133"/>
      <c r="E78" s="133"/>
      <c r="F78" s="230">
        <f t="shared" si="1"/>
        <v>125782749</v>
      </c>
    </row>
    <row r="79" spans="1:6" ht="15">
      <c r="A79" s="4" t="s">
        <v>756</v>
      </c>
      <c r="B79" s="4" t="s">
        <v>504</v>
      </c>
      <c r="C79" s="133"/>
      <c r="D79" s="133"/>
      <c r="E79" s="133"/>
      <c r="F79" s="230">
        <f t="shared" si="1"/>
        <v>0</v>
      </c>
    </row>
    <row r="80" spans="1:6" ht="15">
      <c r="A80" s="4" t="s">
        <v>750</v>
      </c>
      <c r="B80" s="4" t="s">
        <v>505</v>
      </c>
      <c r="C80" s="133"/>
      <c r="D80" s="133"/>
      <c r="E80" s="133"/>
      <c r="F80" s="230">
        <f t="shared" si="1"/>
        <v>0</v>
      </c>
    </row>
    <row r="81" spans="1:6" ht="15">
      <c r="A81" s="4" t="s">
        <v>754</v>
      </c>
      <c r="B81" s="4" t="s">
        <v>505</v>
      </c>
      <c r="C81" s="133"/>
      <c r="D81" s="133"/>
      <c r="E81" s="133"/>
      <c r="F81" s="230">
        <f t="shared" si="1"/>
        <v>0</v>
      </c>
    </row>
    <row r="82" spans="1:6" ht="15">
      <c r="A82" s="6" t="s">
        <v>670</v>
      </c>
      <c r="B82" s="6" t="s">
        <v>506</v>
      </c>
      <c r="C82" s="133"/>
      <c r="D82" s="133"/>
      <c r="E82" s="133"/>
      <c r="F82" s="230">
        <f t="shared" si="1"/>
        <v>0</v>
      </c>
    </row>
    <row r="83" spans="1:6" ht="15">
      <c r="A83" s="35" t="s">
        <v>507</v>
      </c>
      <c r="B83" s="4" t="s">
        <v>508</v>
      </c>
      <c r="C83" s="133"/>
      <c r="D83" s="133"/>
      <c r="E83" s="133"/>
      <c r="F83" s="230">
        <f aca="true" t="shared" si="2" ref="F83:F96">E83+C83+D83</f>
        <v>0</v>
      </c>
    </row>
    <row r="84" spans="1:6" ht="15">
      <c r="A84" s="35" t="s">
        <v>509</v>
      </c>
      <c r="B84" s="4" t="s">
        <v>510</v>
      </c>
      <c r="C84" s="133"/>
      <c r="D84" s="133"/>
      <c r="E84" s="133"/>
      <c r="F84" s="230">
        <f t="shared" si="2"/>
        <v>0</v>
      </c>
    </row>
    <row r="85" spans="1:6" ht="15">
      <c r="A85" s="35" t="s">
        <v>511</v>
      </c>
      <c r="B85" s="4" t="s">
        <v>512</v>
      </c>
      <c r="C85" s="133"/>
      <c r="D85" s="133"/>
      <c r="E85" s="133"/>
      <c r="F85" s="230">
        <f t="shared" si="2"/>
        <v>0</v>
      </c>
    </row>
    <row r="86" spans="1:6" ht="15">
      <c r="A86" s="35" t="s">
        <v>513</v>
      </c>
      <c r="B86" s="4" t="s">
        <v>514</v>
      </c>
      <c r="C86" s="133"/>
      <c r="D86" s="133"/>
      <c r="E86" s="133"/>
      <c r="F86" s="230">
        <f t="shared" si="2"/>
        <v>0</v>
      </c>
    </row>
    <row r="87" spans="1:6" ht="15">
      <c r="A87" s="12" t="s">
        <v>652</v>
      </c>
      <c r="B87" s="4" t="s">
        <v>515</v>
      </c>
      <c r="C87" s="133"/>
      <c r="D87" s="133"/>
      <c r="E87" s="133"/>
      <c r="F87" s="230">
        <f t="shared" si="2"/>
        <v>0</v>
      </c>
    </row>
    <row r="88" spans="1:6" ht="15">
      <c r="A88" s="14" t="s">
        <v>671</v>
      </c>
      <c r="B88" s="6" t="s">
        <v>516</v>
      </c>
      <c r="C88" s="133">
        <f>SUM(C78:C87)</f>
        <v>125782749</v>
      </c>
      <c r="D88" s="133">
        <f>SUM(D83:D87)</f>
        <v>0</v>
      </c>
      <c r="E88" s="133">
        <f>SUM(E83:E87)</f>
        <v>0</v>
      </c>
      <c r="F88" s="230">
        <f t="shared" si="2"/>
        <v>125782749</v>
      </c>
    </row>
    <row r="89" spans="1:6" ht="15">
      <c r="A89" s="12" t="s">
        <v>517</v>
      </c>
      <c r="B89" s="4" t="s">
        <v>518</v>
      </c>
      <c r="C89" s="133"/>
      <c r="D89" s="133"/>
      <c r="E89" s="133"/>
      <c r="F89" s="230">
        <f t="shared" si="2"/>
        <v>0</v>
      </c>
    </row>
    <row r="90" spans="1:6" ht="15">
      <c r="A90" s="12" t="s">
        <v>519</v>
      </c>
      <c r="B90" s="4" t="s">
        <v>520</v>
      </c>
      <c r="C90" s="133"/>
      <c r="D90" s="133"/>
      <c r="E90" s="133"/>
      <c r="F90" s="230">
        <f t="shared" si="2"/>
        <v>0</v>
      </c>
    </row>
    <row r="91" spans="1:6" ht="15">
      <c r="A91" s="35" t="s">
        <v>521</v>
      </c>
      <c r="B91" s="4" t="s">
        <v>522</v>
      </c>
      <c r="C91" s="133"/>
      <c r="D91" s="133"/>
      <c r="E91" s="133"/>
      <c r="F91" s="230">
        <f t="shared" si="2"/>
        <v>0</v>
      </c>
    </row>
    <row r="92" spans="1:6" ht="15">
      <c r="A92" s="35" t="s">
        <v>653</v>
      </c>
      <c r="B92" s="4" t="s">
        <v>523</v>
      </c>
      <c r="C92" s="133"/>
      <c r="D92" s="133"/>
      <c r="E92" s="133"/>
      <c r="F92" s="230">
        <f t="shared" si="2"/>
        <v>0</v>
      </c>
    </row>
    <row r="93" spans="1:6" ht="15">
      <c r="A93" s="13" t="s">
        <v>672</v>
      </c>
      <c r="B93" s="6" t="s">
        <v>524</v>
      </c>
      <c r="C93" s="133"/>
      <c r="D93" s="133"/>
      <c r="E93" s="133"/>
      <c r="F93" s="230">
        <f t="shared" si="2"/>
        <v>0</v>
      </c>
    </row>
    <row r="94" spans="1:6" ht="15">
      <c r="A94" s="14" t="s">
        <v>525</v>
      </c>
      <c r="B94" s="6" t="s">
        <v>526</v>
      </c>
      <c r="C94" s="133"/>
      <c r="D94" s="133"/>
      <c r="E94" s="133"/>
      <c r="F94" s="230">
        <f t="shared" si="2"/>
        <v>0</v>
      </c>
    </row>
    <row r="95" spans="1:6" ht="15.75">
      <c r="A95" s="38" t="s">
        <v>673</v>
      </c>
      <c r="B95" s="39" t="s">
        <v>527</v>
      </c>
      <c r="C95" s="133">
        <f>C94+C93+C88</f>
        <v>125782749</v>
      </c>
      <c r="D95" s="133">
        <f>D94+D93+D88</f>
        <v>0</v>
      </c>
      <c r="E95" s="133">
        <f>E94+E93+E88</f>
        <v>0</v>
      </c>
      <c r="F95" s="230">
        <f t="shared" si="2"/>
        <v>125782749</v>
      </c>
    </row>
    <row r="96" spans="1:6" ht="15.75">
      <c r="A96" s="43" t="s">
        <v>655</v>
      </c>
      <c r="B96" s="44"/>
      <c r="C96" s="133">
        <f>C95+C66</f>
        <v>1219755385</v>
      </c>
      <c r="D96" s="133">
        <f>D95+D66</f>
        <v>0</v>
      </c>
      <c r="E96" s="133">
        <f>E95+E66</f>
        <v>0</v>
      </c>
      <c r="F96" s="230">
        <f t="shared" si="2"/>
        <v>1219755385</v>
      </c>
    </row>
  </sheetData>
  <sheetProtection/>
  <mergeCells count="2">
    <mergeCell ref="A1:F1"/>
    <mergeCell ref="A2:F2"/>
  </mergeCells>
  <printOptions horizontalCentered="1"/>
  <pageMargins left="0.2755905511811024" right="0.2362204724409449" top="0.3937007874015748" bottom="0.35433070866141736" header="0.15748031496062992" footer="0.15748031496062992"/>
  <pageSetup fitToHeight="1" fitToWidth="1" horizontalDpi="600" verticalDpi="600" orientation="portrait" paperSize="8" scale="82" r:id="rId1"/>
  <headerFooter>
    <oddHeader>&amp;R9.sz.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C30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Q119" sqref="Q119"/>
    </sheetView>
  </sheetViews>
  <sheetFormatPr defaultColWidth="9.140625" defaultRowHeight="15"/>
  <cols>
    <col min="1" max="1" width="92.57421875" style="0" customWidth="1"/>
    <col min="3" max="3" width="15.00390625" style="135" customWidth="1"/>
    <col min="4" max="4" width="14.140625" style="135" customWidth="1"/>
    <col min="5" max="5" width="15.57421875" style="135" customWidth="1"/>
    <col min="6" max="6" width="15.00390625" style="135" customWidth="1"/>
  </cols>
  <sheetData>
    <row r="1" spans="1:6" ht="24" customHeight="1">
      <c r="A1" s="260" t="s">
        <v>783</v>
      </c>
      <c r="B1" s="265"/>
      <c r="C1" s="265"/>
      <c r="D1" s="265"/>
      <c r="E1" s="265"/>
      <c r="F1" s="262"/>
    </row>
    <row r="2" spans="1:8" ht="24" customHeight="1">
      <c r="A2" s="264" t="s">
        <v>129</v>
      </c>
      <c r="B2" s="261"/>
      <c r="C2" s="261"/>
      <c r="D2" s="261"/>
      <c r="E2" s="261"/>
      <c r="F2" s="262"/>
      <c r="H2" s="86"/>
    </row>
    <row r="3" ht="18">
      <c r="A3" s="126"/>
    </row>
    <row r="4" ht="15">
      <c r="A4" s="209" t="s">
        <v>87</v>
      </c>
    </row>
    <row r="5" spans="1:6" ht="45">
      <c r="A5" s="1" t="s">
        <v>195</v>
      </c>
      <c r="B5" s="2" t="s">
        <v>50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 customHeight="1">
      <c r="A6" s="29" t="s">
        <v>406</v>
      </c>
      <c r="B6" s="5" t="s">
        <v>407</v>
      </c>
      <c r="C6" s="133"/>
      <c r="D6" s="133"/>
      <c r="E6" s="133"/>
      <c r="F6" s="133"/>
    </row>
    <row r="7" spans="1:6" ht="15" customHeight="1">
      <c r="A7" s="4" t="s">
        <v>408</v>
      </c>
      <c r="B7" s="5" t="s">
        <v>409</v>
      </c>
      <c r="C7" s="133"/>
      <c r="D7" s="133"/>
      <c r="E7" s="133"/>
      <c r="F7" s="133"/>
    </row>
    <row r="8" spans="1:6" ht="15" customHeight="1">
      <c r="A8" s="4" t="s">
        <v>410</v>
      </c>
      <c r="B8" s="5" t="s">
        <v>411</v>
      </c>
      <c r="C8" s="133"/>
      <c r="D8" s="133"/>
      <c r="E8" s="133"/>
      <c r="F8" s="133"/>
    </row>
    <row r="9" spans="1:6" ht="15" customHeight="1">
      <c r="A9" s="4" t="s">
        <v>412</v>
      </c>
      <c r="B9" s="5" t="s">
        <v>413</v>
      </c>
      <c r="C9" s="133"/>
      <c r="D9" s="133"/>
      <c r="E9" s="133"/>
      <c r="F9" s="133"/>
    </row>
    <row r="10" spans="1:6" ht="15" customHeight="1">
      <c r="A10" s="4" t="s">
        <v>414</v>
      </c>
      <c r="B10" s="5" t="s">
        <v>415</v>
      </c>
      <c r="C10" s="133"/>
      <c r="D10" s="133"/>
      <c r="E10" s="133"/>
      <c r="F10" s="133"/>
    </row>
    <row r="11" spans="1:6" ht="15" customHeight="1">
      <c r="A11" s="4" t="s">
        <v>416</v>
      </c>
      <c r="B11" s="5" t="s">
        <v>417</v>
      </c>
      <c r="C11" s="133"/>
      <c r="D11" s="133"/>
      <c r="E11" s="133"/>
      <c r="F11" s="133"/>
    </row>
    <row r="12" spans="1:6" ht="15" customHeight="1">
      <c r="A12" s="6" t="s">
        <v>657</v>
      </c>
      <c r="B12" s="7" t="s">
        <v>418</v>
      </c>
      <c r="C12" s="133"/>
      <c r="D12" s="133"/>
      <c r="E12" s="133"/>
      <c r="F12" s="133"/>
    </row>
    <row r="13" spans="1:6" ht="15" customHeight="1">
      <c r="A13" s="4" t="s">
        <v>419</v>
      </c>
      <c r="B13" s="5" t="s">
        <v>420</v>
      </c>
      <c r="C13" s="133"/>
      <c r="D13" s="133"/>
      <c r="E13" s="133"/>
      <c r="F13" s="133"/>
    </row>
    <row r="14" spans="1:6" ht="15" customHeight="1">
      <c r="A14" s="4" t="s">
        <v>421</v>
      </c>
      <c r="B14" s="5" t="s">
        <v>422</v>
      </c>
      <c r="C14" s="133"/>
      <c r="D14" s="133"/>
      <c r="E14" s="133"/>
      <c r="F14" s="133"/>
    </row>
    <row r="15" spans="1:6" ht="15" customHeight="1">
      <c r="A15" s="4" t="s">
        <v>618</v>
      </c>
      <c r="B15" s="5" t="s">
        <v>423</v>
      </c>
      <c r="C15" s="133"/>
      <c r="D15" s="133"/>
      <c r="E15" s="133"/>
      <c r="F15" s="133"/>
    </row>
    <row r="16" spans="1:6" ht="15" customHeight="1">
      <c r="A16" s="4" t="s">
        <v>619</v>
      </c>
      <c r="B16" s="5" t="s">
        <v>424</v>
      </c>
      <c r="C16" s="133"/>
      <c r="D16" s="133"/>
      <c r="E16" s="133"/>
      <c r="F16" s="133"/>
    </row>
    <row r="17" spans="1:6" ht="15" customHeight="1">
      <c r="A17" s="4" t="s">
        <v>620</v>
      </c>
      <c r="B17" s="5" t="s">
        <v>425</v>
      </c>
      <c r="C17" s="133"/>
      <c r="D17" s="133"/>
      <c r="E17" s="133"/>
      <c r="F17" s="133"/>
    </row>
    <row r="18" spans="1:6" ht="15" customHeight="1">
      <c r="A18" s="37" t="s">
        <v>658</v>
      </c>
      <c r="B18" s="50" t="s">
        <v>426</v>
      </c>
      <c r="C18" s="133"/>
      <c r="D18" s="133"/>
      <c r="E18" s="133"/>
      <c r="F18" s="133">
        <f>E18+C18+D18</f>
        <v>0</v>
      </c>
    </row>
    <row r="19" spans="1:6" ht="15" customHeight="1">
      <c r="A19" s="4" t="s">
        <v>624</v>
      </c>
      <c r="B19" s="5" t="s">
        <v>435</v>
      </c>
      <c r="C19" s="133"/>
      <c r="D19" s="133"/>
      <c r="E19" s="133"/>
      <c r="F19" s="133">
        <f aca="true" t="shared" si="0" ref="F19:F82">E19+C19+D19</f>
        <v>0</v>
      </c>
    </row>
    <row r="20" spans="1:6" ht="15" customHeight="1">
      <c r="A20" s="4" t="s">
        <v>625</v>
      </c>
      <c r="B20" s="5" t="s">
        <v>436</v>
      </c>
      <c r="C20" s="133"/>
      <c r="D20" s="133"/>
      <c r="E20" s="133"/>
      <c r="F20" s="133">
        <f t="shared" si="0"/>
        <v>0</v>
      </c>
    </row>
    <row r="21" spans="1:6" ht="15" customHeight="1">
      <c r="A21" s="6" t="s">
        <v>660</v>
      </c>
      <c r="B21" s="7" t="s">
        <v>437</v>
      </c>
      <c r="C21" s="133"/>
      <c r="D21" s="133"/>
      <c r="E21" s="133"/>
      <c r="F21" s="133">
        <f t="shared" si="0"/>
        <v>0</v>
      </c>
    </row>
    <row r="22" spans="1:6" ht="15" customHeight="1">
      <c r="A22" s="4" t="s">
        <v>626</v>
      </c>
      <c r="B22" s="5" t="s">
        <v>438</v>
      </c>
      <c r="C22" s="133"/>
      <c r="D22" s="133"/>
      <c r="E22" s="133"/>
      <c r="F22" s="133">
        <f t="shared" si="0"/>
        <v>0</v>
      </c>
    </row>
    <row r="23" spans="1:6" ht="15" customHeight="1">
      <c r="A23" s="4" t="s">
        <v>627</v>
      </c>
      <c r="B23" s="5" t="s">
        <v>439</v>
      </c>
      <c r="C23" s="133"/>
      <c r="D23" s="133"/>
      <c r="E23" s="133"/>
      <c r="F23" s="133">
        <f t="shared" si="0"/>
        <v>0</v>
      </c>
    </row>
    <row r="24" spans="1:6" ht="15" customHeight="1">
      <c r="A24" s="4" t="s">
        <v>628</v>
      </c>
      <c r="B24" s="5" t="s">
        <v>440</v>
      </c>
      <c r="C24" s="133"/>
      <c r="D24" s="133"/>
      <c r="E24" s="133"/>
      <c r="F24" s="133">
        <f t="shared" si="0"/>
        <v>0</v>
      </c>
    </row>
    <row r="25" spans="1:6" ht="15" customHeight="1">
      <c r="A25" s="4" t="s">
        <v>629</v>
      </c>
      <c r="B25" s="5" t="s">
        <v>441</v>
      </c>
      <c r="C25" s="133"/>
      <c r="D25" s="133"/>
      <c r="E25" s="133"/>
      <c r="F25" s="133">
        <f t="shared" si="0"/>
        <v>0</v>
      </c>
    </row>
    <row r="26" spans="1:6" ht="15" customHeight="1">
      <c r="A26" s="4" t="s">
        <v>630</v>
      </c>
      <c r="B26" s="5" t="s">
        <v>444</v>
      </c>
      <c r="C26" s="133"/>
      <c r="D26" s="133"/>
      <c r="E26" s="133"/>
      <c r="F26" s="133">
        <f t="shared" si="0"/>
        <v>0</v>
      </c>
    </row>
    <row r="27" spans="1:6" ht="15" customHeight="1">
      <c r="A27" s="4" t="s">
        <v>445</v>
      </c>
      <c r="B27" s="5" t="s">
        <v>446</v>
      </c>
      <c r="C27" s="133"/>
      <c r="D27" s="133"/>
      <c r="E27" s="133"/>
      <c r="F27" s="133">
        <f t="shared" si="0"/>
        <v>0</v>
      </c>
    </row>
    <row r="28" spans="1:6" ht="15" customHeight="1">
      <c r="A28" s="4" t="s">
        <v>631</v>
      </c>
      <c r="B28" s="5" t="s">
        <v>447</v>
      </c>
      <c r="C28" s="133"/>
      <c r="D28" s="133"/>
      <c r="E28" s="133"/>
      <c r="F28" s="133">
        <f t="shared" si="0"/>
        <v>0</v>
      </c>
    </row>
    <row r="29" spans="1:6" ht="15" customHeight="1">
      <c r="A29" s="4" t="s">
        <v>632</v>
      </c>
      <c r="B29" s="5" t="s">
        <v>452</v>
      </c>
      <c r="C29" s="133"/>
      <c r="D29" s="133"/>
      <c r="E29" s="133"/>
      <c r="F29" s="133">
        <f t="shared" si="0"/>
        <v>0</v>
      </c>
    </row>
    <row r="30" spans="1:6" ht="15" customHeight="1">
      <c r="A30" s="6" t="s">
        <v>661</v>
      </c>
      <c r="B30" s="7" t="s">
        <v>455</v>
      </c>
      <c r="C30" s="133"/>
      <c r="D30" s="133"/>
      <c r="E30" s="133"/>
      <c r="F30" s="133">
        <f t="shared" si="0"/>
        <v>0</v>
      </c>
    </row>
    <row r="31" spans="1:6" ht="15" customHeight="1">
      <c r="A31" s="4" t="s">
        <v>633</v>
      </c>
      <c r="B31" s="5" t="s">
        <v>456</v>
      </c>
      <c r="C31" s="133"/>
      <c r="D31" s="133"/>
      <c r="E31" s="133"/>
      <c r="F31" s="133">
        <f t="shared" si="0"/>
        <v>0</v>
      </c>
    </row>
    <row r="32" spans="1:6" ht="15" customHeight="1">
      <c r="A32" s="37" t="s">
        <v>662</v>
      </c>
      <c r="B32" s="50" t="s">
        <v>457</v>
      </c>
      <c r="C32" s="133"/>
      <c r="D32" s="133"/>
      <c r="E32" s="133"/>
      <c r="F32" s="133">
        <f t="shared" si="0"/>
        <v>0</v>
      </c>
    </row>
    <row r="33" spans="1:6" ht="15" customHeight="1">
      <c r="A33" s="12" t="s">
        <v>458</v>
      </c>
      <c r="B33" s="5" t="s">
        <v>459</v>
      </c>
      <c r="C33" s="133"/>
      <c r="D33" s="133"/>
      <c r="E33" s="133"/>
      <c r="F33" s="133">
        <f t="shared" si="0"/>
        <v>0</v>
      </c>
    </row>
    <row r="34" spans="1:6" ht="15" customHeight="1">
      <c r="A34" s="12" t="s">
        <v>634</v>
      </c>
      <c r="B34" s="5" t="s">
        <v>460</v>
      </c>
      <c r="C34" s="133">
        <v>4500000</v>
      </c>
      <c r="D34" s="133"/>
      <c r="E34" s="133"/>
      <c r="F34" s="133">
        <f t="shared" si="0"/>
        <v>4500000</v>
      </c>
    </row>
    <row r="35" spans="1:6" ht="15" customHeight="1">
      <c r="A35" s="12" t="s">
        <v>635</v>
      </c>
      <c r="B35" s="5" t="s">
        <v>461</v>
      </c>
      <c r="C35" s="133"/>
      <c r="D35" s="133"/>
      <c r="E35" s="133"/>
      <c r="F35" s="133">
        <f t="shared" si="0"/>
        <v>0</v>
      </c>
    </row>
    <row r="36" spans="1:6" ht="15" customHeight="1">
      <c r="A36" s="12" t="s">
        <v>636</v>
      </c>
      <c r="B36" s="5" t="s">
        <v>462</v>
      </c>
      <c r="C36" s="133"/>
      <c r="D36" s="133"/>
      <c r="E36" s="133"/>
      <c r="F36" s="133">
        <f t="shared" si="0"/>
        <v>0</v>
      </c>
    </row>
    <row r="37" spans="1:6" ht="15" customHeight="1">
      <c r="A37" s="12" t="s">
        <v>463</v>
      </c>
      <c r="B37" s="5" t="s">
        <v>464</v>
      </c>
      <c r="C37" s="133"/>
      <c r="D37" s="133"/>
      <c r="E37" s="133"/>
      <c r="F37" s="133">
        <f t="shared" si="0"/>
        <v>0</v>
      </c>
    </row>
    <row r="38" spans="1:6" ht="15" customHeight="1">
      <c r="A38" s="12" t="s">
        <v>465</v>
      </c>
      <c r="B38" s="5" t="s">
        <v>466</v>
      </c>
      <c r="C38" s="133">
        <v>810000</v>
      </c>
      <c r="D38" s="133"/>
      <c r="E38" s="133"/>
      <c r="F38" s="133">
        <f t="shared" si="0"/>
        <v>810000</v>
      </c>
    </row>
    <row r="39" spans="1:6" ht="15" customHeight="1">
      <c r="A39" s="12" t="s">
        <v>467</v>
      </c>
      <c r="B39" s="5" t="s">
        <v>468</v>
      </c>
      <c r="C39" s="133"/>
      <c r="D39" s="133"/>
      <c r="E39" s="133"/>
      <c r="F39" s="133">
        <f t="shared" si="0"/>
        <v>0</v>
      </c>
    </row>
    <row r="40" spans="1:6" ht="15" customHeight="1">
      <c r="A40" s="12" t="s">
        <v>637</v>
      </c>
      <c r="B40" s="5" t="s">
        <v>469</v>
      </c>
      <c r="C40" s="133"/>
      <c r="D40" s="133"/>
      <c r="E40" s="133"/>
      <c r="F40" s="133">
        <f t="shared" si="0"/>
        <v>0</v>
      </c>
    </row>
    <row r="41" spans="1:6" ht="15" customHeight="1">
      <c r="A41" s="12" t="s">
        <v>638</v>
      </c>
      <c r="B41" s="5" t="s">
        <v>470</v>
      </c>
      <c r="C41" s="133"/>
      <c r="D41" s="133"/>
      <c r="E41" s="133"/>
      <c r="F41" s="133">
        <f t="shared" si="0"/>
        <v>0</v>
      </c>
    </row>
    <row r="42" spans="1:6" ht="15" customHeight="1">
      <c r="A42" s="12" t="s">
        <v>639</v>
      </c>
      <c r="B42" s="5" t="s">
        <v>471</v>
      </c>
      <c r="C42" s="133"/>
      <c r="D42" s="133"/>
      <c r="E42" s="133"/>
      <c r="F42" s="133">
        <f t="shared" si="0"/>
        <v>0</v>
      </c>
    </row>
    <row r="43" spans="1:6" ht="15" customHeight="1">
      <c r="A43" s="49" t="s">
        <v>663</v>
      </c>
      <c r="B43" s="50" t="s">
        <v>472</v>
      </c>
      <c r="C43" s="133">
        <f>SUM(C33:C42)</f>
        <v>5310000</v>
      </c>
      <c r="D43" s="133">
        <f>SUM(D33:D42)</f>
        <v>0</v>
      </c>
      <c r="E43" s="133">
        <f>SUM(E33:E42)</f>
        <v>0</v>
      </c>
      <c r="F43" s="133">
        <f t="shared" si="0"/>
        <v>5310000</v>
      </c>
    </row>
    <row r="44" spans="1:6" ht="15" customHeight="1">
      <c r="A44" s="12" t="s">
        <v>481</v>
      </c>
      <c r="B44" s="5" t="s">
        <v>482</v>
      </c>
      <c r="C44" s="133"/>
      <c r="D44" s="133"/>
      <c r="E44" s="133"/>
      <c r="F44" s="133">
        <f t="shared" si="0"/>
        <v>0</v>
      </c>
    </row>
    <row r="45" spans="1:6" ht="15" customHeight="1">
      <c r="A45" s="4" t="s">
        <v>643</v>
      </c>
      <c r="B45" s="5" t="s">
        <v>483</v>
      </c>
      <c r="C45" s="133"/>
      <c r="D45" s="133"/>
      <c r="E45" s="133"/>
      <c r="F45" s="133">
        <f t="shared" si="0"/>
        <v>0</v>
      </c>
    </row>
    <row r="46" spans="1:6" ht="15" customHeight="1">
      <c r="A46" s="12" t="s">
        <v>644</v>
      </c>
      <c r="B46" s="5" t="s">
        <v>763</v>
      </c>
      <c r="C46" s="133"/>
      <c r="D46" s="133"/>
      <c r="E46" s="133"/>
      <c r="F46" s="133">
        <f t="shared" si="0"/>
        <v>0</v>
      </c>
    </row>
    <row r="47" spans="1:6" ht="15" customHeight="1">
      <c r="A47" s="37" t="s">
        <v>665</v>
      </c>
      <c r="B47" s="50" t="s">
        <v>485</v>
      </c>
      <c r="C47" s="133"/>
      <c r="D47" s="133"/>
      <c r="E47" s="133"/>
      <c r="F47" s="133">
        <f t="shared" si="0"/>
        <v>0</v>
      </c>
    </row>
    <row r="48" spans="1:6" ht="15" customHeight="1">
      <c r="A48" s="56" t="s">
        <v>701</v>
      </c>
      <c r="B48" s="60"/>
      <c r="C48" s="133">
        <f>C47+C43+C32+C18</f>
        <v>5310000</v>
      </c>
      <c r="D48" s="133">
        <f>D47+D43+D32+D18</f>
        <v>0</v>
      </c>
      <c r="E48" s="133">
        <f>E47+E43+E32+E18</f>
        <v>0</v>
      </c>
      <c r="F48" s="133">
        <f t="shared" si="0"/>
        <v>5310000</v>
      </c>
    </row>
    <row r="49" spans="1:6" ht="15" customHeight="1">
      <c r="A49" s="4" t="s">
        <v>427</v>
      </c>
      <c r="B49" s="5" t="s">
        <v>428</v>
      </c>
      <c r="C49" s="133"/>
      <c r="D49" s="133"/>
      <c r="E49" s="133"/>
      <c r="F49" s="133">
        <f t="shared" si="0"/>
        <v>0</v>
      </c>
    </row>
    <row r="50" spans="1:6" ht="15" customHeight="1">
      <c r="A50" s="4" t="s">
        <v>429</v>
      </c>
      <c r="B50" s="5" t="s">
        <v>430</v>
      </c>
      <c r="C50" s="133"/>
      <c r="D50" s="133"/>
      <c r="E50" s="133"/>
      <c r="F50" s="133">
        <f t="shared" si="0"/>
        <v>0</v>
      </c>
    </row>
    <row r="51" spans="1:6" ht="15" customHeight="1">
      <c r="A51" s="4" t="s">
        <v>621</v>
      </c>
      <c r="B51" s="5" t="s">
        <v>431</v>
      </c>
      <c r="C51" s="133"/>
      <c r="D51" s="133"/>
      <c r="E51" s="133"/>
      <c r="F51" s="133">
        <f t="shared" si="0"/>
        <v>0</v>
      </c>
    </row>
    <row r="52" spans="1:6" ht="15" customHeight="1">
      <c r="A52" s="4" t="s">
        <v>622</v>
      </c>
      <c r="B52" s="5" t="s">
        <v>432</v>
      </c>
      <c r="C52" s="133"/>
      <c r="D52" s="133"/>
      <c r="E52" s="133"/>
      <c r="F52" s="133">
        <f t="shared" si="0"/>
        <v>0</v>
      </c>
    </row>
    <row r="53" spans="1:6" ht="15" customHeight="1">
      <c r="A53" s="4" t="s">
        <v>623</v>
      </c>
      <c r="B53" s="5" t="s">
        <v>433</v>
      </c>
      <c r="C53" s="133"/>
      <c r="D53" s="133"/>
      <c r="E53" s="133"/>
      <c r="F53" s="133">
        <f t="shared" si="0"/>
        <v>0</v>
      </c>
    </row>
    <row r="54" spans="1:6" ht="15" customHeight="1">
      <c r="A54" s="37" t="s">
        <v>659</v>
      </c>
      <c r="B54" s="50" t="s">
        <v>434</v>
      </c>
      <c r="C54" s="133"/>
      <c r="D54" s="133"/>
      <c r="E54" s="133"/>
      <c r="F54" s="133">
        <f t="shared" si="0"/>
        <v>0</v>
      </c>
    </row>
    <row r="55" spans="1:6" ht="15" customHeight="1">
      <c r="A55" s="12" t="s">
        <v>640</v>
      </c>
      <c r="B55" s="5" t="s">
        <v>473</v>
      </c>
      <c r="C55" s="133"/>
      <c r="D55" s="133"/>
      <c r="E55" s="133"/>
      <c r="F55" s="133">
        <f t="shared" si="0"/>
        <v>0</v>
      </c>
    </row>
    <row r="56" spans="1:6" ht="15" customHeight="1">
      <c r="A56" s="12" t="s">
        <v>641</v>
      </c>
      <c r="B56" s="5" t="s">
        <v>474</v>
      </c>
      <c r="C56" s="133"/>
      <c r="D56" s="133"/>
      <c r="E56" s="133"/>
      <c r="F56" s="133">
        <f t="shared" si="0"/>
        <v>0</v>
      </c>
    </row>
    <row r="57" spans="1:6" ht="15" customHeight="1">
      <c r="A57" s="12" t="s">
        <v>475</v>
      </c>
      <c r="B57" s="5" t="s">
        <v>476</v>
      </c>
      <c r="C57" s="133"/>
      <c r="D57" s="133"/>
      <c r="E57" s="133"/>
      <c r="F57" s="133">
        <f t="shared" si="0"/>
        <v>0</v>
      </c>
    </row>
    <row r="58" spans="1:6" ht="15" customHeight="1">
      <c r="A58" s="12" t="s">
        <v>642</v>
      </c>
      <c r="B58" s="5" t="s">
        <v>477</v>
      </c>
      <c r="C58" s="133"/>
      <c r="D58" s="133"/>
      <c r="E58" s="133"/>
      <c r="F58" s="133">
        <f t="shared" si="0"/>
        <v>0</v>
      </c>
    </row>
    <row r="59" spans="1:6" ht="15" customHeight="1">
      <c r="A59" s="12" t="s">
        <v>478</v>
      </c>
      <c r="B59" s="5" t="s">
        <v>479</v>
      </c>
      <c r="C59" s="133"/>
      <c r="D59" s="133"/>
      <c r="E59" s="133"/>
      <c r="F59" s="133">
        <f t="shared" si="0"/>
        <v>0</v>
      </c>
    </row>
    <row r="60" spans="1:6" ht="15" customHeight="1">
      <c r="A60" s="37" t="s">
        <v>664</v>
      </c>
      <c r="B60" s="50" t="s">
        <v>480</v>
      </c>
      <c r="C60" s="133"/>
      <c r="D60" s="133"/>
      <c r="E60" s="133"/>
      <c r="F60" s="133">
        <f t="shared" si="0"/>
        <v>0</v>
      </c>
    </row>
    <row r="61" spans="1:6" ht="15" customHeight="1">
      <c r="A61" s="12" t="s">
        <v>486</v>
      </c>
      <c r="B61" s="5" t="s">
        <v>487</v>
      </c>
      <c r="C61" s="133"/>
      <c r="D61" s="133"/>
      <c r="E61" s="133"/>
      <c r="F61" s="133">
        <f t="shared" si="0"/>
        <v>0</v>
      </c>
    </row>
    <row r="62" spans="1:6" ht="15" customHeight="1">
      <c r="A62" s="4" t="s">
        <v>645</v>
      </c>
      <c r="B62" s="5" t="s">
        <v>488</v>
      </c>
      <c r="C62" s="133"/>
      <c r="D62" s="133"/>
      <c r="E62" s="133"/>
      <c r="F62" s="133">
        <f t="shared" si="0"/>
        <v>0</v>
      </c>
    </row>
    <row r="63" spans="1:6" ht="15" customHeight="1">
      <c r="A63" s="12" t="s">
        <v>646</v>
      </c>
      <c r="B63" s="5" t="s">
        <v>782</v>
      </c>
      <c r="C63" s="133"/>
      <c r="D63" s="133"/>
      <c r="E63" s="133"/>
      <c r="F63" s="133">
        <f t="shared" si="0"/>
        <v>0</v>
      </c>
    </row>
    <row r="64" spans="1:6" ht="15" customHeight="1">
      <c r="A64" s="37" t="s">
        <v>667</v>
      </c>
      <c r="B64" s="50" t="s">
        <v>490</v>
      </c>
      <c r="C64" s="133"/>
      <c r="D64" s="133"/>
      <c r="E64" s="133"/>
      <c r="F64" s="133">
        <f t="shared" si="0"/>
        <v>0</v>
      </c>
    </row>
    <row r="65" spans="1:6" ht="15" customHeight="1">
      <c r="A65" s="56" t="s">
        <v>700</v>
      </c>
      <c r="B65" s="60"/>
      <c r="C65" s="133">
        <f>C64+C60+C54</f>
        <v>0</v>
      </c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666</v>
      </c>
      <c r="B66" s="33" t="s">
        <v>491</v>
      </c>
      <c r="C66" s="133">
        <f>C65+C48</f>
        <v>5310000</v>
      </c>
      <c r="D66" s="133">
        <f>D65+D48</f>
        <v>0</v>
      </c>
      <c r="E66" s="133">
        <f>E65+E48</f>
        <v>0</v>
      </c>
      <c r="F66" s="133">
        <f t="shared" si="0"/>
        <v>5310000</v>
      </c>
    </row>
    <row r="67" spans="1:6" ht="15.75">
      <c r="A67" s="132" t="s">
        <v>75</v>
      </c>
      <c r="B67" s="59"/>
      <c r="C67" s="133">
        <f>C48-'4. Faluház kiadás'!C74</f>
        <v>-43651110</v>
      </c>
      <c r="D67" s="133">
        <f>D48-'4. Faluház kiadás'!D74</f>
        <v>0</v>
      </c>
      <c r="E67" s="133">
        <f>E48-'4. Faluház kiadás'!E74</f>
        <v>0</v>
      </c>
      <c r="F67" s="133">
        <f t="shared" si="0"/>
        <v>-43651110</v>
      </c>
    </row>
    <row r="68" spans="1:6" ht="15.75">
      <c r="A68" s="132" t="s">
        <v>76</v>
      </c>
      <c r="B68" s="59"/>
      <c r="C68" s="133">
        <f>C65-'4. Faluház kiadás'!C97</f>
        <v>-450000</v>
      </c>
      <c r="D68" s="133">
        <f>D65-'4. Faluház kiadás'!D97</f>
        <v>0</v>
      </c>
      <c r="E68" s="133">
        <f>E65-'4. Faluház kiadás'!E97</f>
        <v>0</v>
      </c>
      <c r="F68" s="133">
        <f t="shared" si="0"/>
        <v>-450000</v>
      </c>
    </row>
    <row r="69" spans="1:6" ht="15">
      <c r="A69" s="35" t="s">
        <v>648</v>
      </c>
      <c r="B69" s="4" t="s">
        <v>492</v>
      </c>
      <c r="C69" s="133"/>
      <c r="D69" s="133"/>
      <c r="E69" s="133"/>
      <c r="F69" s="133">
        <f t="shared" si="0"/>
        <v>0</v>
      </c>
    </row>
    <row r="70" spans="1:6" ht="15">
      <c r="A70" s="12" t="s">
        <v>493</v>
      </c>
      <c r="B70" s="4" t="s">
        <v>494</v>
      </c>
      <c r="C70" s="133"/>
      <c r="D70" s="133"/>
      <c r="E70" s="133"/>
      <c r="F70" s="133">
        <f t="shared" si="0"/>
        <v>0</v>
      </c>
    </row>
    <row r="71" spans="1:6" ht="15">
      <c r="A71" s="35" t="s">
        <v>649</v>
      </c>
      <c r="B71" s="4" t="s">
        <v>495</v>
      </c>
      <c r="C71" s="133"/>
      <c r="D71" s="133"/>
      <c r="E71" s="133"/>
      <c r="F71" s="133">
        <f t="shared" si="0"/>
        <v>0</v>
      </c>
    </row>
    <row r="72" spans="1:6" ht="15">
      <c r="A72" s="14" t="s">
        <v>668</v>
      </c>
      <c r="B72" s="6" t="s">
        <v>496</v>
      </c>
      <c r="C72" s="133"/>
      <c r="D72" s="133"/>
      <c r="E72" s="133"/>
      <c r="F72" s="133">
        <f t="shared" si="0"/>
        <v>0</v>
      </c>
    </row>
    <row r="73" spans="1:6" ht="15">
      <c r="A73" s="12" t="s">
        <v>650</v>
      </c>
      <c r="B73" s="4" t="s">
        <v>497</v>
      </c>
      <c r="C73" s="133"/>
      <c r="D73" s="133"/>
      <c r="E73" s="133"/>
      <c r="F73" s="133">
        <f t="shared" si="0"/>
        <v>0</v>
      </c>
    </row>
    <row r="74" spans="1:6" ht="15">
      <c r="A74" s="35" t="s">
        <v>498</v>
      </c>
      <c r="B74" s="4" t="s">
        <v>499</v>
      </c>
      <c r="C74" s="133"/>
      <c r="D74" s="133"/>
      <c r="E74" s="133"/>
      <c r="F74" s="133">
        <f t="shared" si="0"/>
        <v>0</v>
      </c>
    </row>
    <row r="75" spans="1:6" ht="15">
      <c r="A75" s="12" t="s">
        <v>651</v>
      </c>
      <c r="B75" s="4" t="s">
        <v>500</v>
      </c>
      <c r="C75" s="133"/>
      <c r="D75" s="133"/>
      <c r="E75" s="133"/>
      <c r="F75" s="133">
        <f t="shared" si="0"/>
        <v>0</v>
      </c>
    </row>
    <row r="76" spans="1:6" ht="15">
      <c r="A76" s="35" t="s">
        <v>501</v>
      </c>
      <c r="B76" s="4" t="s">
        <v>502</v>
      </c>
      <c r="C76" s="133"/>
      <c r="D76" s="133"/>
      <c r="E76" s="133"/>
      <c r="F76" s="133">
        <f t="shared" si="0"/>
        <v>0</v>
      </c>
    </row>
    <row r="77" spans="1:6" ht="15">
      <c r="A77" s="13" t="s">
        <v>669</v>
      </c>
      <c r="B77" s="6" t="s">
        <v>503</v>
      </c>
      <c r="C77" s="133"/>
      <c r="D77" s="133"/>
      <c r="E77" s="133"/>
      <c r="F77" s="133">
        <f t="shared" si="0"/>
        <v>0</v>
      </c>
    </row>
    <row r="78" spans="1:6" ht="15">
      <c r="A78" s="4" t="s">
        <v>755</v>
      </c>
      <c r="B78" s="4" t="s">
        <v>504</v>
      </c>
      <c r="C78" s="133"/>
      <c r="D78" s="133"/>
      <c r="E78" s="133"/>
      <c r="F78" s="133">
        <f t="shared" si="0"/>
        <v>0</v>
      </c>
    </row>
    <row r="79" spans="1:6" ht="15">
      <c r="A79" s="4" t="s">
        <v>756</v>
      </c>
      <c r="B79" s="4" t="s">
        <v>504</v>
      </c>
      <c r="C79" s="133"/>
      <c r="D79" s="133"/>
      <c r="E79" s="133"/>
      <c r="F79" s="133">
        <f t="shared" si="0"/>
        <v>0</v>
      </c>
    </row>
    <row r="80" spans="1:6" ht="15">
      <c r="A80" s="4" t="s">
        <v>750</v>
      </c>
      <c r="B80" s="4" t="s">
        <v>505</v>
      </c>
      <c r="C80" s="133"/>
      <c r="D80" s="133"/>
      <c r="E80" s="133"/>
      <c r="F80" s="133">
        <f t="shared" si="0"/>
        <v>0</v>
      </c>
    </row>
    <row r="81" spans="1:6" ht="15">
      <c r="A81" s="4" t="s">
        <v>754</v>
      </c>
      <c r="B81" s="4" t="s">
        <v>505</v>
      </c>
      <c r="C81" s="133"/>
      <c r="D81" s="133"/>
      <c r="E81" s="133"/>
      <c r="F81" s="133">
        <f t="shared" si="0"/>
        <v>0</v>
      </c>
    </row>
    <row r="82" spans="1:6" ht="15">
      <c r="A82" s="6" t="s">
        <v>670</v>
      </c>
      <c r="B82" s="6" t="s">
        <v>506</v>
      </c>
      <c r="C82" s="133"/>
      <c r="D82" s="133"/>
      <c r="E82" s="133"/>
      <c r="F82" s="133">
        <f t="shared" si="0"/>
        <v>0</v>
      </c>
    </row>
    <row r="83" spans="1:6" ht="15">
      <c r="A83" s="35" t="s">
        <v>507</v>
      </c>
      <c r="B83" s="4" t="s">
        <v>508</v>
      </c>
      <c r="C83" s="133"/>
      <c r="D83" s="133"/>
      <c r="E83" s="133"/>
      <c r="F83" s="133">
        <f aca="true" t="shared" si="1" ref="F83:F96">E83+C83+D83</f>
        <v>0</v>
      </c>
    </row>
    <row r="84" spans="1:6" ht="15">
      <c r="A84" s="35" t="s">
        <v>509</v>
      </c>
      <c r="B84" s="4" t="s">
        <v>510</v>
      </c>
      <c r="C84" s="133"/>
      <c r="D84" s="133"/>
      <c r="E84" s="133"/>
      <c r="F84" s="133">
        <f t="shared" si="1"/>
        <v>0</v>
      </c>
    </row>
    <row r="85" spans="1:6" ht="15">
      <c r="A85" s="35" t="s">
        <v>511</v>
      </c>
      <c r="B85" s="4" t="s">
        <v>512</v>
      </c>
      <c r="C85" s="133">
        <v>44101110</v>
      </c>
      <c r="D85" s="133"/>
      <c r="E85" s="133"/>
      <c r="F85" s="133">
        <f t="shared" si="1"/>
        <v>44101110</v>
      </c>
    </row>
    <row r="86" spans="1:6" ht="15">
      <c r="A86" s="35" t="s">
        <v>513</v>
      </c>
      <c r="B86" s="4" t="s">
        <v>514</v>
      </c>
      <c r="C86" s="133"/>
      <c r="D86" s="133"/>
      <c r="E86" s="133"/>
      <c r="F86" s="133">
        <f t="shared" si="1"/>
        <v>0</v>
      </c>
    </row>
    <row r="87" spans="1:6" ht="15">
      <c r="A87" s="12" t="s">
        <v>652</v>
      </c>
      <c r="B87" s="4" t="s">
        <v>515</v>
      </c>
      <c r="C87" s="133"/>
      <c r="D87" s="133"/>
      <c r="E87" s="133"/>
      <c r="F87" s="133">
        <f t="shared" si="1"/>
        <v>0</v>
      </c>
    </row>
    <row r="88" spans="1:6" ht="15">
      <c r="A88" s="14" t="s">
        <v>671</v>
      </c>
      <c r="B88" s="6" t="s">
        <v>516</v>
      </c>
      <c r="C88" s="133">
        <f>SUM(C83:C87)</f>
        <v>44101110</v>
      </c>
      <c r="D88" s="133">
        <f>SUM(D83:D87)</f>
        <v>0</v>
      </c>
      <c r="E88" s="133">
        <f>SUM(E83:E87)</f>
        <v>0</v>
      </c>
      <c r="F88" s="133">
        <f t="shared" si="1"/>
        <v>44101110</v>
      </c>
    </row>
    <row r="89" spans="1:6" ht="15">
      <c r="A89" s="12" t="s">
        <v>517</v>
      </c>
      <c r="B89" s="4" t="s">
        <v>518</v>
      </c>
      <c r="C89" s="133"/>
      <c r="D89" s="133"/>
      <c r="E89" s="133"/>
      <c r="F89" s="133">
        <f t="shared" si="1"/>
        <v>0</v>
      </c>
    </row>
    <row r="90" spans="1:6" ht="15">
      <c r="A90" s="12" t="s">
        <v>519</v>
      </c>
      <c r="B90" s="4" t="s">
        <v>520</v>
      </c>
      <c r="C90" s="133"/>
      <c r="D90" s="133"/>
      <c r="E90" s="133"/>
      <c r="F90" s="133">
        <f t="shared" si="1"/>
        <v>0</v>
      </c>
    </row>
    <row r="91" spans="1:6" ht="15">
      <c r="A91" s="35" t="s">
        <v>521</v>
      </c>
      <c r="B91" s="4" t="s">
        <v>522</v>
      </c>
      <c r="C91" s="133"/>
      <c r="D91" s="133"/>
      <c r="E91" s="133"/>
      <c r="F91" s="133">
        <f t="shared" si="1"/>
        <v>0</v>
      </c>
    </row>
    <row r="92" spans="1:6" ht="15">
      <c r="A92" s="35" t="s">
        <v>653</v>
      </c>
      <c r="B92" s="4" t="s">
        <v>523</v>
      </c>
      <c r="C92" s="133"/>
      <c r="D92" s="133"/>
      <c r="E92" s="133"/>
      <c r="F92" s="133">
        <f t="shared" si="1"/>
        <v>0</v>
      </c>
    </row>
    <row r="93" spans="1:6" ht="15">
      <c r="A93" s="13" t="s">
        <v>672</v>
      </c>
      <c r="B93" s="6" t="s">
        <v>524</v>
      </c>
      <c r="C93" s="133"/>
      <c r="D93" s="133"/>
      <c r="E93" s="133"/>
      <c r="F93" s="133">
        <f t="shared" si="1"/>
        <v>0</v>
      </c>
    </row>
    <row r="94" spans="1:6" ht="15">
      <c r="A94" s="14" t="s">
        <v>525</v>
      </c>
      <c r="B94" s="6" t="s">
        <v>526</v>
      </c>
      <c r="C94" s="133"/>
      <c r="D94" s="133"/>
      <c r="E94" s="133"/>
      <c r="F94" s="133">
        <f t="shared" si="1"/>
        <v>0</v>
      </c>
    </row>
    <row r="95" spans="1:6" ht="15.75">
      <c r="A95" s="38" t="s">
        <v>673</v>
      </c>
      <c r="B95" s="39" t="s">
        <v>527</v>
      </c>
      <c r="C95" s="133">
        <f>C94+C93+C88</f>
        <v>44101110</v>
      </c>
      <c r="D95" s="133">
        <f>D94+D93+D88</f>
        <v>0</v>
      </c>
      <c r="E95" s="133">
        <f>E94+E93+E88</f>
        <v>0</v>
      </c>
      <c r="F95" s="133">
        <f t="shared" si="1"/>
        <v>44101110</v>
      </c>
    </row>
    <row r="96" spans="1:6" ht="15.75">
      <c r="A96" s="131" t="s">
        <v>655</v>
      </c>
      <c r="B96" s="44"/>
      <c r="C96" s="133">
        <f>C95+C66</f>
        <v>49411110</v>
      </c>
      <c r="D96" s="133">
        <f>D95+D66</f>
        <v>0</v>
      </c>
      <c r="E96" s="133">
        <f>E95+E66</f>
        <v>0</v>
      </c>
      <c r="F96" s="133">
        <f t="shared" si="1"/>
        <v>49411110</v>
      </c>
    </row>
  </sheetData>
  <sheetProtection/>
  <mergeCells count="2">
    <mergeCell ref="A1:F1"/>
    <mergeCell ref="A2:F2"/>
  </mergeCells>
  <printOptions horizontalCentered="1"/>
  <pageMargins left="0.31496062992125984" right="0.3937007874015748" top="0.5905511811023623" bottom="0.4724409448818898" header="0.31496062992125984" footer="0.15748031496062992"/>
  <pageSetup fitToHeight="1" fitToWidth="1" horizontalDpi="300" verticalDpi="300" orientation="portrait" paperSize="8" scale="80" r:id="rId1"/>
  <headerFooter alignWithMargins="0">
    <oddHeader>&amp;R10.sz.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58">
      <selection activeCell="M91" sqref="M91"/>
    </sheetView>
  </sheetViews>
  <sheetFormatPr defaultColWidth="9.140625" defaultRowHeight="15"/>
  <cols>
    <col min="1" max="1" width="92.57421875" style="0" customWidth="1"/>
    <col min="3" max="3" width="15.421875" style="135" customWidth="1"/>
    <col min="4" max="4" width="14.140625" style="135" customWidth="1"/>
    <col min="5" max="5" width="15.57421875" style="135" customWidth="1"/>
    <col min="6" max="6" width="17.421875" style="135" customWidth="1"/>
  </cols>
  <sheetData>
    <row r="1" spans="1:6" ht="24" customHeight="1">
      <c r="A1" s="260" t="s">
        <v>783</v>
      </c>
      <c r="B1" s="265"/>
      <c r="C1" s="265"/>
      <c r="D1" s="265"/>
      <c r="E1" s="265"/>
      <c r="F1" s="262"/>
    </row>
    <row r="2" spans="1:8" ht="24" customHeight="1">
      <c r="A2" s="264" t="s">
        <v>129</v>
      </c>
      <c r="B2" s="261"/>
      <c r="C2" s="261"/>
      <c r="D2" s="261"/>
      <c r="E2" s="261"/>
      <c r="F2" s="262"/>
      <c r="H2" s="86"/>
    </row>
    <row r="3" ht="18">
      <c r="A3" s="126"/>
    </row>
    <row r="4" ht="15">
      <c r="A4" s="209" t="s">
        <v>90</v>
      </c>
    </row>
    <row r="5" spans="1:6" ht="45">
      <c r="A5" s="1" t="s">
        <v>195</v>
      </c>
      <c r="B5" s="2" t="s">
        <v>50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 customHeight="1">
      <c r="A6" s="29" t="s">
        <v>406</v>
      </c>
      <c r="B6" s="5" t="s">
        <v>407</v>
      </c>
      <c r="C6" s="133"/>
      <c r="D6" s="133"/>
      <c r="E6" s="133"/>
      <c r="F6" s="133">
        <f>E6+D6+C6</f>
        <v>0</v>
      </c>
    </row>
    <row r="7" spans="1:6" ht="15" customHeight="1">
      <c r="A7" s="4" t="s">
        <v>408</v>
      </c>
      <c r="B7" s="5" t="s">
        <v>409</v>
      </c>
      <c r="C7" s="133"/>
      <c r="D7" s="133"/>
      <c r="E7" s="133"/>
      <c r="F7" s="133">
        <f aca="true" t="shared" si="0" ref="F7:F70">E7+D7+C7</f>
        <v>0</v>
      </c>
    </row>
    <row r="8" spans="1:6" ht="15" customHeight="1">
      <c r="A8" s="4" t="s">
        <v>410</v>
      </c>
      <c r="B8" s="5" t="s">
        <v>411</v>
      </c>
      <c r="C8" s="133"/>
      <c r="D8" s="133"/>
      <c r="E8" s="133"/>
      <c r="F8" s="133">
        <f t="shared" si="0"/>
        <v>0</v>
      </c>
    </row>
    <row r="9" spans="1:6" ht="15" customHeight="1">
      <c r="A9" s="4" t="s">
        <v>412</v>
      </c>
      <c r="B9" s="5" t="s">
        <v>413</v>
      </c>
      <c r="C9" s="133"/>
      <c r="D9" s="133"/>
      <c r="E9" s="133"/>
      <c r="F9" s="133">
        <f t="shared" si="0"/>
        <v>0</v>
      </c>
    </row>
    <row r="10" spans="1:6" ht="15" customHeight="1">
      <c r="A10" s="4" t="s">
        <v>414</v>
      </c>
      <c r="B10" s="5" t="s">
        <v>415</v>
      </c>
      <c r="C10" s="133"/>
      <c r="D10" s="133"/>
      <c r="E10" s="133"/>
      <c r="F10" s="133">
        <f t="shared" si="0"/>
        <v>0</v>
      </c>
    </row>
    <row r="11" spans="1:6" ht="15" customHeight="1">
      <c r="A11" s="4" t="s">
        <v>416</v>
      </c>
      <c r="B11" s="5" t="s">
        <v>417</v>
      </c>
      <c r="C11" s="133"/>
      <c r="D11" s="133"/>
      <c r="E11" s="133"/>
      <c r="F11" s="133">
        <f t="shared" si="0"/>
        <v>0</v>
      </c>
    </row>
    <row r="12" spans="1:6" ht="15" customHeight="1">
      <c r="A12" s="6" t="s">
        <v>657</v>
      </c>
      <c r="B12" s="7" t="s">
        <v>418</v>
      </c>
      <c r="C12" s="133"/>
      <c r="D12" s="133"/>
      <c r="E12" s="133"/>
      <c r="F12" s="133">
        <f t="shared" si="0"/>
        <v>0</v>
      </c>
    </row>
    <row r="13" spans="1:6" ht="15" customHeight="1">
      <c r="A13" s="4" t="s">
        <v>419</v>
      </c>
      <c r="B13" s="5" t="s">
        <v>420</v>
      </c>
      <c r="C13" s="133"/>
      <c r="D13" s="133"/>
      <c r="E13" s="133"/>
      <c r="F13" s="133">
        <f t="shared" si="0"/>
        <v>0</v>
      </c>
    </row>
    <row r="14" spans="1:6" ht="15" customHeight="1">
      <c r="A14" s="4" t="s">
        <v>421</v>
      </c>
      <c r="B14" s="5" t="s">
        <v>422</v>
      </c>
      <c r="C14" s="133"/>
      <c r="D14" s="133"/>
      <c r="E14" s="133"/>
      <c r="F14" s="133">
        <f t="shared" si="0"/>
        <v>0</v>
      </c>
    </row>
    <row r="15" spans="1:6" ht="15" customHeight="1">
      <c r="A15" s="4" t="s">
        <v>618</v>
      </c>
      <c r="B15" s="5" t="s">
        <v>423</v>
      </c>
      <c r="C15" s="133"/>
      <c r="D15" s="133"/>
      <c r="E15" s="133"/>
      <c r="F15" s="133">
        <f t="shared" si="0"/>
        <v>0</v>
      </c>
    </row>
    <row r="16" spans="1:6" ht="15" customHeight="1">
      <c r="A16" s="4" t="s">
        <v>619</v>
      </c>
      <c r="B16" s="5" t="s">
        <v>424</v>
      </c>
      <c r="C16" s="133"/>
      <c r="D16" s="133"/>
      <c r="E16" s="133"/>
      <c r="F16" s="133">
        <f t="shared" si="0"/>
        <v>0</v>
      </c>
    </row>
    <row r="17" spans="1:6" ht="15" customHeight="1">
      <c r="A17" s="4" t="s">
        <v>620</v>
      </c>
      <c r="B17" s="5" t="s">
        <v>425</v>
      </c>
      <c r="C17" s="133"/>
      <c r="D17" s="133"/>
      <c r="E17" s="133"/>
      <c r="F17" s="133">
        <f t="shared" si="0"/>
        <v>0</v>
      </c>
    </row>
    <row r="18" spans="1:6" ht="15" customHeight="1">
      <c r="A18" s="37" t="s">
        <v>658</v>
      </c>
      <c r="B18" s="50" t="s">
        <v>426</v>
      </c>
      <c r="C18" s="133"/>
      <c r="D18" s="133"/>
      <c r="E18" s="133"/>
      <c r="F18" s="133">
        <f t="shared" si="0"/>
        <v>0</v>
      </c>
    </row>
    <row r="19" spans="1:6" ht="15" customHeight="1">
      <c r="A19" s="4" t="s">
        <v>624</v>
      </c>
      <c r="B19" s="5" t="s">
        <v>435</v>
      </c>
      <c r="C19" s="133"/>
      <c r="D19" s="133"/>
      <c r="E19" s="133"/>
      <c r="F19" s="133">
        <f t="shared" si="0"/>
        <v>0</v>
      </c>
    </row>
    <row r="20" spans="1:6" ht="15" customHeight="1">
      <c r="A20" s="4" t="s">
        <v>625</v>
      </c>
      <c r="B20" s="5" t="s">
        <v>436</v>
      </c>
      <c r="C20" s="133"/>
      <c r="D20" s="133"/>
      <c r="E20" s="133"/>
      <c r="F20" s="133">
        <f t="shared" si="0"/>
        <v>0</v>
      </c>
    </row>
    <row r="21" spans="1:6" ht="15" customHeight="1">
      <c r="A21" s="6" t="s">
        <v>660</v>
      </c>
      <c r="B21" s="7" t="s">
        <v>437</v>
      </c>
      <c r="C21" s="133"/>
      <c r="D21" s="133"/>
      <c r="E21" s="133"/>
      <c r="F21" s="133">
        <f t="shared" si="0"/>
        <v>0</v>
      </c>
    </row>
    <row r="22" spans="1:6" ht="15" customHeight="1">
      <c r="A22" s="4" t="s">
        <v>626</v>
      </c>
      <c r="B22" s="5" t="s">
        <v>438</v>
      </c>
      <c r="C22" s="133"/>
      <c r="D22" s="133"/>
      <c r="E22" s="133"/>
      <c r="F22" s="133">
        <f t="shared" si="0"/>
        <v>0</v>
      </c>
    </row>
    <row r="23" spans="1:6" ht="15" customHeight="1">
      <c r="A23" s="4" t="s">
        <v>627</v>
      </c>
      <c r="B23" s="5" t="s">
        <v>439</v>
      </c>
      <c r="C23" s="133"/>
      <c r="D23" s="133"/>
      <c r="E23" s="133"/>
      <c r="F23" s="133">
        <f t="shared" si="0"/>
        <v>0</v>
      </c>
    </row>
    <row r="24" spans="1:6" ht="15" customHeight="1">
      <c r="A24" s="4" t="s">
        <v>628</v>
      </c>
      <c r="B24" s="5" t="s">
        <v>440</v>
      </c>
      <c r="C24" s="133"/>
      <c r="D24" s="133"/>
      <c r="E24" s="133"/>
      <c r="F24" s="133">
        <f t="shared" si="0"/>
        <v>0</v>
      </c>
    </row>
    <row r="25" spans="1:6" ht="15" customHeight="1">
      <c r="A25" s="4" t="s">
        <v>629</v>
      </c>
      <c r="B25" s="5" t="s">
        <v>441</v>
      </c>
      <c r="C25" s="133"/>
      <c r="D25" s="133"/>
      <c r="E25" s="133"/>
      <c r="F25" s="133">
        <f t="shared" si="0"/>
        <v>0</v>
      </c>
    </row>
    <row r="26" spans="1:6" ht="15" customHeight="1">
      <c r="A26" s="4" t="s">
        <v>630</v>
      </c>
      <c r="B26" s="5" t="s">
        <v>444</v>
      </c>
      <c r="C26" s="133"/>
      <c r="D26" s="133"/>
      <c r="E26" s="133"/>
      <c r="F26" s="133">
        <f t="shared" si="0"/>
        <v>0</v>
      </c>
    </row>
    <row r="27" spans="1:6" ht="15" customHeight="1">
      <c r="A27" s="4" t="s">
        <v>445</v>
      </c>
      <c r="B27" s="5" t="s">
        <v>446</v>
      </c>
      <c r="C27" s="133"/>
      <c r="D27" s="133"/>
      <c r="E27" s="133"/>
      <c r="F27" s="133">
        <f t="shared" si="0"/>
        <v>0</v>
      </c>
    </row>
    <row r="28" spans="1:6" ht="15" customHeight="1">
      <c r="A28" s="4" t="s">
        <v>631</v>
      </c>
      <c r="B28" s="5" t="s">
        <v>447</v>
      </c>
      <c r="C28" s="133"/>
      <c r="D28" s="133"/>
      <c r="E28" s="133"/>
      <c r="F28" s="133">
        <f t="shared" si="0"/>
        <v>0</v>
      </c>
    </row>
    <row r="29" spans="1:6" ht="15" customHeight="1">
      <c r="A29" s="4" t="s">
        <v>632</v>
      </c>
      <c r="B29" s="5" t="s">
        <v>452</v>
      </c>
      <c r="C29" s="133"/>
      <c r="D29" s="133"/>
      <c r="E29" s="133"/>
      <c r="F29" s="133">
        <f t="shared" si="0"/>
        <v>0</v>
      </c>
    </row>
    <row r="30" spans="1:6" ht="15" customHeight="1">
      <c r="A30" s="6" t="s">
        <v>661</v>
      </c>
      <c r="B30" s="7" t="s">
        <v>455</v>
      </c>
      <c r="C30" s="133"/>
      <c r="D30" s="133"/>
      <c r="E30" s="133"/>
      <c r="F30" s="133">
        <f t="shared" si="0"/>
        <v>0</v>
      </c>
    </row>
    <row r="31" spans="1:6" ht="15" customHeight="1">
      <c r="A31" s="4" t="s">
        <v>633</v>
      </c>
      <c r="B31" s="5" t="s">
        <v>456</v>
      </c>
      <c r="C31" s="133"/>
      <c r="D31" s="133"/>
      <c r="E31" s="133"/>
      <c r="F31" s="133">
        <f t="shared" si="0"/>
        <v>0</v>
      </c>
    </row>
    <row r="32" spans="1:6" ht="15" customHeight="1">
      <c r="A32" s="37" t="s">
        <v>662</v>
      </c>
      <c r="B32" s="50" t="s">
        <v>457</v>
      </c>
      <c r="C32" s="133"/>
      <c r="D32" s="133"/>
      <c r="E32" s="133"/>
      <c r="F32" s="133">
        <f t="shared" si="0"/>
        <v>0</v>
      </c>
    </row>
    <row r="33" spans="1:6" ht="15" customHeight="1">
      <c r="A33" s="12" t="s">
        <v>458</v>
      </c>
      <c r="B33" s="5" t="s">
        <v>459</v>
      </c>
      <c r="C33" s="133"/>
      <c r="D33" s="133"/>
      <c r="E33" s="133"/>
      <c r="F33" s="133">
        <f t="shared" si="0"/>
        <v>0</v>
      </c>
    </row>
    <row r="34" spans="1:6" ht="15" customHeight="1">
      <c r="A34" s="12" t="s">
        <v>634</v>
      </c>
      <c r="B34" s="5" t="s">
        <v>460</v>
      </c>
      <c r="C34" s="133">
        <v>15066668</v>
      </c>
      <c r="D34" s="133"/>
      <c r="E34" s="133"/>
      <c r="F34" s="133">
        <f t="shared" si="0"/>
        <v>15066668</v>
      </c>
    </row>
    <row r="35" spans="1:6" ht="15" customHeight="1">
      <c r="A35" s="12" t="s">
        <v>635</v>
      </c>
      <c r="B35" s="5" t="s">
        <v>461</v>
      </c>
      <c r="C35" s="133"/>
      <c r="D35" s="133"/>
      <c r="E35" s="133"/>
      <c r="F35" s="133">
        <f t="shared" si="0"/>
        <v>0</v>
      </c>
    </row>
    <row r="36" spans="1:6" ht="15" customHeight="1">
      <c r="A36" s="12" t="s">
        <v>636</v>
      </c>
      <c r="B36" s="5" t="s">
        <v>462</v>
      </c>
      <c r="C36" s="133"/>
      <c r="D36" s="133"/>
      <c r="E36" s="133"/>
      <c r="F36" s="133">
        <f t="shared" si="0"/>
        <v>0</v>
      </c>
    </row>
    <row r="37" spans="1:6" ht="15" customHeight="1">
      <c r="A37" s="12" t="s">
        <v>463</v>
      </c>
      <c r="B37" s="5" t="s">
        <v>464</v>
      </c>
      <c r="C37" s="133"/>
      <c r="D37" s="133"/>
      <c r="E37" s="133"/>
      <c r="F37" s="133">
        <f t="shared" si="0"/>
        <v>0</v>
      </c>
    </row>
    <row r="38" spans="1:6" ht="15" customHeight="1">
      <c r="A38" s="12" t="s">
        <v>465</v>
      </c>
      <c r="B38" s="5" t="s">
        <v>466</v>
      </c>
      <c r="C38" s="133">
        <v>3651300</v>
      </c>
      <c r="D38" s="133"/>
      <c r="E38" s="133"/>
      <c r="F38" s="133">
        <f t="shared" si="0"/>
        <v>3651300</v>
      </c>
    </row>
    <row r="39" spans="1:6" ht="15" customHeight="1">
      <c r="A39" s="12" t="s">
        <v>467</v>
      </c>
      <c r="B39" s="5" t="s">
        <v>468</v>
      </c>
      <c r="C39" s="133"/>
      <c r="D39" s="133"/>
      <c r="E39" s="133"/>
      <c r="F39" s="133">
        <f t="shared" si="0"/>
        <v>0</v>
      </c>
    </row>
    <row r="40" spans="1:6" ht="15" customHeight="1">
      <c r="A40" s="12" t="s">
        <v>637</v>
      </c>
      <c r="B40" s="5" t="s">
        <v>469</v>
      </c>
      <c r="C40" s="133"/>
      <c r="D40" s="133"/>
      <c r="E40" s="133"/>
      <c r="F40" s="133">
        <f t="shared" si="0"/>
        <v>0</v>
      </c>
    </row>
    <row r="41" spans="1:6" ht="15" customHeight="1">
      <c r="A41" s="12" t="s">
        <v>638</v>
      </c>
      <c r="B41" s="5" t="s">
        <v>470</v>
      </c>
      <c r="C41" s="133"/>
      <c r="D41" s="133"/>
      <c r="E41" s="133"/>
      <c r="F41" s="133">
        <f t="shared" si="0"/>
        <v>0</v>
      </c>
    </row>
    <row r="42" spans="1:6" ht="15" customHeight="1">
      <c r="A42" s="12" t="s">
        <v>639</v>
      </c>
      <c r="B42" s="5" t="s">
        <v>471</v>
      </c>
      <c r="C42" s="133"/>
      <c r="D42" s="133"/>
      <c r="E42" s="133"/>
      <c r="F42" s="133">
        <f t="shared" si="0"/>
        <v>0</v>
      </c>
    </row>
    <row r="43" spans="1:6" ht="15" customHeight="1">
      <c r="A43" s="49" t="s">
        <v>663</v>
      </c>
      <c r="B43" s="50" t="s">
        <v>472</v>
      </c>
      <c r="C43" s="133">
        <f>SUM(C33:C42)</f>
        <v>18717968</v>
      </c>
      <c r="D43" s="133"/>
      <c r="E43" s="133"/>
      <c r="F43" s="133">
        <f t="shared" si="0"/>
        <v>18717968</v>
      </c>
    </row>
    <row r="44" spans="1:6" ht="15" customHeight="1">
      <c r="A44" s="12" t="s">
        <v>481</v>
      </c>
      <c r="B44" s="5" t="s">
        <v>482</v>
      </c>
      <c r="C44" s="133"/>
      <c r="D44" s="133"/>
      <c r="E44" s="133"/>
      <c r="F44" s="133">
        <f t="shared" si="0"/>
        <v>0</v>
      </c>
    </row>
    <row r="45" spans="1:6" ht="15" customHeight="1">
      <c r="A45" s="4" t="s">
        <v>643</v>
      </c>
      <c r="B45" s="5" t="s">
        <v>483</v>
      </c>
      <c r="C45" s="133">
        <v>0</v>
      </c>
      <c r="D45" s="133"/>
      <c r="E45" s="133"/>
      <c r="F45" s="133">
        <f t="shared" si="0"/>
        <v>0</v>
      </c>
    </row>
    <row r="46" spans="1:6" ht="15" customHeight="1">
      <c r="A46" s="12" t="s">
        <v>644</v>
      </c>
      <c r="B46" s="5" t="s">
        <v>763</v>
      </c>
      <c r="C46" s="133">
        <v>125000</v>
      </c>
      <c r="D46" s="133"/>
      <c r="E46" s="133"/>
      <c r="F46" s="133">
        <f t="shared" si="0"/>
        <v>125000</v>
      </c>
    </row>
    <row r="47" spans="1:6" ht="15" customHeight="1">
      <c r="A47" s="37" t="s">
        <v>665</v>
      </c>
      <c r="B47" s="50" t="s">
        <v>485</v>
      </c>
      <c r="C47" s="133">
        <f>SUM(C45:C46)</f>
        <v>125000</v>
      </c>
      <c r="D47" s="133"/>
      <c r="E47" s="133"/>
      <c r="F47" s="133">
        <f t="shared" si="0"/>
        <v>125000</v>
      </c>
    </row>
    <row r="48" spans="1:6" ht="15" customHeight="1">
      <c r="A48" s="56" t="s">
        <v>701</v>
      </c>
      <c r="B48" s="60"/>
      <c r="C48" s="133">
        <f>C47+C43</f>
        <v>18842968</v>
      </c>
      <c r="D48" s="133">
        <f>D47+D43+D32+D18</f>
        <v>0</v>
      </c>
      <c r="E48" s="133">
        <f>E47+E43+E32+E18</f>
        <v>0</v>
      </c>
      <c r="F48" s="133">
        <f t="shared" si="0"/>
        <v>18842968</v>
      </c>
    </row>
    <row r="49" spans="1:6" ht="15" customHeight="1">
      <c r="A49" s="4" t="s">
        <v>427</v>
      </c>
      <c r="B49" s="5" t="s">
        <v>428</v>
      </c>
      <c r="C49" s="133"/>
      <c r="D49" s="133"/>
      <c r="E49" s="133"/>
      <c r="F49" s="133">
        <f t="shared" si="0"/>
        <v>0</v>
      </c>
    </row>
    <row r="50" spans="1:6" ht="15" customHeight="1">
      <c r="A50" s="4" t="s">
        <v>429</v>
      </c>
      <c r="B50" s="5" t="s">
        <v>430</v>
      </c>
      <c r="C50" s="133"/>
      <c r="D50" s="133"/>
      <c r="E50" s="133"/>
      <c r="F50" s="133">
        <f t="shared" si="0"/>
        <v>0</v>
      </c>
    </row>
    <row r="51" spans="1:6" ht="15" customHeight="1">
      <c r="A51" s="4" t="s">
        <v>621</v>
      </c>
      <c r="B51" s="5" t="s">
        <v>431</v>
      </c>
      <c r="C51" s="133"/>
      <c r="D51" s="133"/>
      <c r="E51" s="133"/>
      <c r="F51" s="133">
        <f t="shared" si="0"/>
        <v>0</v>
      </c>
    </row>
    <row r="52" spans="1:6" ht="15" customHeight="1">
      <c r="A52" s="4" t="s">
        <v>622</v>
      </c>
      <c r="B52" s="5" t="s">
        <v>432</v>
      </c>
      <c r="C52" s="133"/>
      <c r="D52" s="133"/>
      <c r="E52" s="133"/>
      <c r="F52" s="133">
        <f t="shared" si="0"/>
        <v>0</v>
      </c>
    </row>
    <row r="53" spans="1:6" ht="15" customHeight="1">
      <c r="A53" s="4" t="s">
        <v>623</v>
      </c>
      <c r="B53" s="5" t="s">
        <v>433</v>
      </c>
      <c r="C53" s="133"/>
      <c r="D53" s="133"/>
      <c r="E53" s="133"/>
      <c r="F53" s="133">
        <f t="shared" si="0"/>
        <v>0</v>
      </c>
    </row>
    <row r="54" spans="1:6" ht="15" customHeight="1">
      <c r="A54" s="37" t="s">
        <v>659</v>
      </c>
      <c r="B54" s="50" t="s">
        <v>434</v>
      </c>
      <c r="C54" s="133"/>
      <c r="D54" s="133"/>
      <c r="E54" s="133"/>
      <c r="F54" s="133">
        <f t="shared" si="0"/>
        <v>0</v>
      </c>
    </row>
    <row r="55" spans="1:6" ht="15" customHeight="1">
      <c r="A55" s="12" t="s">
        <v>640</v>
      </c>
      <c r="B55" s="5" t="s">
        <v>473</v>
      </c>
      <c r="C55" s="133"/>
      <c r="D55" s="133"/>
      <c r="E55" s="133"/>
      <c r="F55" s="133">
        <f t="shared" si="0"/>
        <v>0</v>
      </c>
    </row>
    <row r="56" spans="1:6" ht="15" customHeight="1">
      <c r="A56" s="12" t="s">
        <v>641</v>
      </c>
      <c r="B56" s="5" t="s">
        <v>474</v>
      </c>
      <c r="C56" s="133"/>
      <c r="D56" s="133"/>
      <c r="E56" s="133"/>
      <c r="F56" s="133">
        <f t="shared" si="0"/>
        <v>0</v>
      </c>
    </row>
    <row r="57" spans="1:6" ht="15" customHeight="1">
      <c r="A57" s="12" t="s">
        <v>475</v>
      </c>
      <c r="B57" s="5" t="s">
        <v>476</v>
      </c>
      <c r="C57" s="133"/>
      <c r="D57" s="133"/>
      <c r="E57" s="133"/>
      <c r="F57" s="133">
        <f t="shared" si="0"/>
        <v>0</v>
      </c>
    </row>
    <row r="58" spans="1:6" ht="15" customHeight="1">
      <c r="A58" s="12" t="s">
        <v>642</v>
      </c>
      <c r="B58" s="5" t="s">
        <v>477</v>
      </c>
      <c r="C58" s="133"/>
      <c r="D58" s="133"/>
      <c r="E58" s="133"/>
      <c r="F58" s="133">
        <f t="shared" si="0"/>
        <v>0</v>
      </c>
    </row>
    <row r="59" spans="1:6" ht="15" customHeight="1">
      <c r="A59" s="12" t="s">
        <v>478</v>
      </c>
      <c r="B59" s="5" t="s">
        <v>479</v>
      </c>
      <c r="C59" s="133"/>
      <c r="D59" s="133"/>
      <c r="E59" s="133"/>
      <c r="F59" s="133">
        <f t="shared" si="0"/>
        <v>0</v>
      </c>
    </row>
    <row r="60" spans="1:6" ht="15" customHeight="1">
      <c r="A60" s="37" t="s">
        <v>664</v>
      </c>
      <c r="B60" s="50" t="s">
        <v>480</v>
      </c>
      <c r="C60" s="133"/>
      <c r="D60" s="133"/>
      <c r="E60" s="133"/>
      <c r="F60" s="133">
        <f t="shared" si="0"/>
        <v>0</v>
      </c>
    </row>
    <row r="61" spans="1:6" ht="15" customHeight="1">
      <c r="A61" s="12" t="s">
        <v>486</v>
      </c>
      <c r="B61" s="5" t="s">
        <v>487</v>
      </c>
      <c r="C61" s="133"/>
      <c r="D61" s="133"/>
      <c r="E61" s="133"/>
      <c r="F61" s="133">
        <f t="shared" si="0"/>
        <v>0</v>
      </c>
    </row>
    <row r="62" spans="1:6" ht="15" customHeight="1">
      <c r="A62" s="4" t="s">
        <v>645</v>
      </c>
      <c r="B62" s="5" t="s">
        <v>488</v>
      </c>
      <c r="C62" s="133">
        <v>0</v>
      </c>
      <c r="D62" s="133"/>
      <c r="E62" s="133"/>
      <c r="F62" s="133">
        <f t="shared" si="0"/>
        <v>0</v>
      </c>
    </row>
    <row r="63" spans="1:6" ht="15" customHeight="1">
      <c r="A63" s="12" t="s">
        <v>646</v>
      </c>
      <c r="B63" s="5" t="s">
        <v>778</v>
      </c>
      <c r="C63" s="133"/>
      <c r="D63" s="133"/>
      <c r="E63" s="133"/>
      <c r="F63" s="133">
        <f t="shared" si="0"/>
        <v>0</v>
      </c>
    </row>
    <row r="64" spans="1:6" ht="15" customHeight="1">
      <c r="A64" s="37" t="s">
        <v>667</v>
      </c>
      <c r="B64" s="50" t="s">
        <v>490</v>
      </c>
      <c r="C64" s="133">
        <f>C63+C62+C61</f>
        <v>0</v>
      </c>
      <c r="D64" s="133">
        <f>D63+D62+D61</f>
        <v>0</v>
      </c>
      <c r="E64" s="133">
        <f>E63+E62+E61</f>
        <v>0</v>
      </c>
      <c r="F64" s="133">
        <f t="shared" si="0"/>
        <v>0</v>
      </c>
    </row>
    <row r="65" spans="1:6" ht="15" customHeight="1">
      <c r="A65" s="56" t="s">
        <v>700</v>
      </c>
      <c r="B65" s="60"/>
      <c r="C65" s="133">
        <f>C64+C60+C54</f>
        <v>0</v>
      </c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666</v>
      </c>
      <c r="B66" s="33" t="s">
        <v>491</v>
      </c>
      <c r="C66" s="133">
        <f>C48+C64</f>
        <v>18842968</v>
      </c>
      <c r="D66" s="133">
        <f>D65+D48</f>
        <v>0</v>
      </c>
      <c r="E66" s="133">
        <f>E65+E48</f>
        <v>0</v>
      </c>
      <c r="F66" s="133">
        <f t="shared" si="0"/>
        <v>18842968</v>
      </c>
    </row>
    <row r="67" spans="1:6" ht="15.75">
      <c r="A67" s="132" t="s">
        <v>75</v>
      </c>
      <c r="B67" s="59"/>
      <c r="C67" s="133">
        <f>C48-'5. Óvoda kiadás'!C74</f>
        <v>-163015471</v>
      </c>
      <c r="D67" s="133">
        <f>D48-'5. Óvoda kiadás'!D74</f>
        <v>0</v>
      </c>
      <c r="E67" s="133">
        <f>E48-'5. Óvoda kiadás'!E74</f>
        <v>0</v>
      </c>
      <c r="F67" s="133">
        <f t="shared" si="0"/>
        <v>-163015471</v>
      </c>
    </row>
    <row r="68" spans="1:6" ht="15.75">
      <c r="A68" s="132" t="s">
        <v>76</v>
      </c>
      <c r="B68" s="59"/>
      <c r="C68" s="133">
        <f>C65-'5. Óvoda kiadás'!C97</f>
        <v>-6520000</v>
      </c>
      <c r="D68" s="133">
        <f>D65-'5. Óvoda kiadás'!D97</f>
        <v>0</v>
      </c>
      <c r="E68" s="133">
        <f>E65-'5. Óvoda kiadás'!E97</f>
        <v>0</v>
      </c>
      <c r="F68" s="133">
        <f t="shared" si="0"/>
        <v>-6520000</v>
      </c>
    </row>
    <row r="69" spans="1:6" ht="15">
      <c r="A69" s="35" t="s">
        <v>648</v>
      </c>
      <c r="B69" s="4" t="s">
        <v>492</v>
      </c>
      <c r="C69" s="133"/>
      <c r="D69" s="133"/>
      <c r="E69" s="133"/>
      <c r="F69" s="133">
        <f t="shared" si="0"/>
        <v>0</v>
      </c>
    </row>
    <row r="70" spans="1:6" ht="15">
      <c r="A70" s="12" t="s">
        <v>493</v>
      </c>
      <c r="B70" s="4" t="s">
        <v>494</v>
      </c>
      <c r="C70" s="133"/>
      <c r="D70" s="133"/>
      <c r="E70" s="133"/>
      <c r="F70" s="133">
        <f t="shared" si="0"/>
        <v>0</v>
      </c>
    </row>
    <row r="71" spans="1:6" ht="15">
      <c r="A71" s="35" t="s">
        <v>649</v>
      </c>
      <c r="B71" s="4" t="s">
        <v>495</v>
      </c>
      <c r="C71" s="133"/>
      <c r="D71" s="133"/>
      <c r="E71" s="133"/>
      <c r="F71" s="133">
        <f aca="true" t="shared" si="1" ref="F71:F96">E71+D71+C71</f>
        <v>0</v>
      </c>
    </row>
    <row r="72" spans="1:6" ht="15">
      <c r="A72" s="14" t="s">
        <v>668</v>
      </c>
      <c r="B72" s="6" t="s">
        <v>496</v>
      </c>
      <c r="C72" s="133"/>
      <c r="D72" s="133"/>
      <c r="E72" s="133"/>
      <c r="F72" s="133">
        <f t="shared" si="1"/>
        <v>0</v>
      </c>
    </row>
    <row r="73" spans="1:6" ht="15">
      <c r="A73" s="12" t="s">
        <v>650</v>
      </c>
      <c r="B73" s="4" t="s">
        <v>497</v>
      </c>
      <c r="C73" s="133"/>
      <c r="D73" s="133"/>
      <c r="E73" s="133"/>
      <c r="F73" s="133">
        <f t="shared" si="1"/>
        <v>0</v>
      </c>
    </row>
    <row r="74" spans="1:6" ht="15">
      <c r="A74" s="35" t="s">
        <v>498</v>
      </c>
      <c r="B74" s="4" t="s">
        <v>499</v>
      </c>
      <c r="C74" s="133"/>
      <c r="D74" s="133"/>
      <c r="E74" s="133"/>
      <c r="F74" s="133">
        <f t="shared" si="1"/>
        <v>0</v>
      </c>
    </row>
    <row r="75" spans="1:6" ht="15">
      <c r="A75" s="12" t="s">
        <v>651</v>
      </c>
      <c r="B75" s="4" t="s">
        <v>500</v>
      </c>
      <c r="C75" s="133"/>
      <c r="D75" s="133"/>
      <c r="E75" s="133"/>
      <c r="F75" s="133">
        <f t="shared" si="1"/>
        <v>0</v>
      </c>
    </row>
    <row r="76" spans="1:6" ht="15">
      <c r="A76" s="35" t="s">
        <v>501</v>
      </c>
      <c r="B76" s="4" t="s">
        <v>502</v>
      </c>
      <c r="C76" s="133"/>
      <c r="D76" s="133"/>
      <c r="E76" s="133"/>
      <c r="F76" s="133">
        <f t="shared" si="1"/>
        <v>0</v>
      </c>
    </row>
    <row r="77" spans="1:6" ht="15">
      <c r="A77" s="13" t="s">
        <v>669</v>
      </c>
      <c r="B77" s="6" t="s">
        <v>503</v>
      </c>
      <c r="C77" s="133"/>
      <c r="D77" s="133"/>
      <c r="E77" s="133"/>
      <c r="F77" s="133">
        <f t="shared" si="1"/>
        <v>0</v>
      </c>
    </row>
    <row r="78" spans="1:6" ht="15">
      <c r="A78" s="4" t="s">
        <v>755</v>
      </c>
      <c r="B78" s="4" t="s">
        <v>504</v>
      </c>
      <c r="C78" s="133"/>
      <c r="D78" s="133"/>
      <c r="E78" s="133"/>
      <c r="F78" s="133">
        <f t="shared" si="1"/>
        <v>0</v>
      </c>
    </row>
    <row r="79" spans="1:6" ht="15">
      <c r="A79" s="4" t="s">
        <v>756</v>
      </c>
      <c r="B79" s="4" t="s">
        <v>504</v>
      </c>
      <c r="C79" s="133"/>
      <c r="D79" s="133"/>
      <c r="E79" s="133"/>
      <c r="F79" s="133">
        <f t="shared" si="1"/>
        <v>0</v>
      </c>
    </row>
    <row r="80" spans="1:6" ht="15">
      <c r="A80" s="4" t="s">
        <v>750</v>
      </c>
      <c r="B80" s="4" t="s">
        <v>505</v>
      </c>
      <c r="C80" s="133"/>
      <c r="D80" s="133"/>
      <c r="E80" s="133"/>
      <c r="F80" s="133">
        <f t="shared" si="1"/>
        <v>0</v>
      </c>
    </row>
    <row r="81" spans="1:6" ht="15">
      <c r="A81" s="4" t="s">
        <v>754</v>
      </c>
      <c r="B81" s="4" t="s">
        <v>505</v>
      </c>
      <c r="C81" s="133"/>
      <c r="D81" s="133"/>
      <c r="E81" s="133"/>
      <c r="F81" s="133">
        <f t="shared" si="1"/>
        <v>0</v>
      </c>
    </row>
    <row r="82" spans="1:6" ht="15">
      <c r="A82" s="6" t="s">
        <v>670</v>
      </c>
      <c r="B82" s="6" t="s">
        <v>506</v>
      </c>
      <c r="C82" s="133"/>
      <c r="D82" s="133"/>
      <c r="E82" s="133"/>
      <c r="F82" s="133">
        <f t="shared" si="1"/>
        <v>0</v>
      </c>
    </row>
    <row r="83" spans="1:6" ht="15">
      <c r="A83" s="35" t="s">
        <v>507</v>
      </c>
      <c r="B83" s="4" t="s">
        <v>508</v>
      </c>
      <c r="C83" s="133"/>
      <c r="D83" s="133"/>
      <c r="E83" s="133"/>
      <c r="F83" s="133">
        <f t="shared" si="1"/>
        <v>0</v>
      </c>
    </row>
    <row r="84" spans="1:6" ht="15">
      <c r="A84" s="35" t="s">
        <v>509</v>
      </c>
      <c r="B84" s="4" t="s">
        <v>510</v>
      </c>
      <c r="C84" s="133"/>
      <c r="D84" s="133"/>
      <c r="E84" s="133"/>
      <c r="F84" s="133">
        <f t="shared" si="1"/>
        <v>0</v>
      </c>
    </row>
    <row r="85" spans="1:6" ht="15">
      <c r="A85" s="35" t="s">
        <v>511</v>
      </c>
      <c r="B85" s="4" t="s">
        <v>512</v>
      </c>
      <c r="C85" s="133">
        <v>169535471</v>
      </c>
      <c r="D85" s="133"/>
      <c r="E85" s="133"/>
      <c r="F85" s="133">
        <f t="shared" si="1"/>
        <v>169535471</v>
      </c>
    </row>
    <row r="86" spans="1:6" ht="15">
      <c r="A86" s="35" t="s">
        <v>513</v>
      </c>
      <c r="B86" s="4" t="s">
        <v>514</v>
      </c>
      <c r="C86" s="133"/>
      <c r="D86" s="133"/>
      <c r="E86" s="133"/>
      <c r="F86" s="133">
        <f t="shared" si="1"/>
        <v>0</v>
      </c>
    </row>
    <row r="87" spans="1:6" ht="15">
      <c r="A87" s="12" t="s">
        <v>652</v>
      </c>
      <c r="B87" s="4" t="s">
        <v>515</v>
      </c>
      <c r="C87" s="133"/>
      <c r="D87" s="133"/>
      <c r="E87" s="133"/>
      <c r="F87" s="133">
        <f t="shared" si="1"/>
        <v>0</v>
      </c>
    </row>
    <row r="88" spans="1:6" ht="15">
      <c r="A88" s="14" t="s">
        <v>671</v>
      </c>
      <c r="B88" s="6" t="s">
        <v>516</v>
      </c>
      <c r="C88" s="133">
        <f>C87+C86+C85+C83+C82+C77+C72</f>
        <v>169535471</v>
      </c>
      <c r="D88" s="133">
        <f>D87+D86+D85+D83+D82+D77+D72</f>
        <v>0</v>
      </c>
      <c r="E88" s="133">
        <f>E87+E86+E85+E83+E82+E77+E72</f>
        <v>0</v>
      </c>
      <c r="F88" s="133">
        <f t="shared" si="1"/>
        <v>169535471</v>
      </c>
    </row>
    <row r="89" spans="1:6" ht="15">
      <c r="A89" s="12" t="s">
        <v>517</v>
      </c>
      <c r="B89" s="4" t="s">
        <v>518</v>
      </c>
      <c r="C89" s="133"/>
      <c r="D89" s="133"/>
      <c r="E89" s="133"/>
      <c r="F89" s="133">
        <f t="shared" si="1"/>
        <v>0</v>
      </c>
    </row>
    <row r="90" spans="1:6" ht="15">
      <c r="A90" s="12" t="s">
        <v>519</v>
      </c>
      <c r="B90" s="4" t="s">
        <v>520</v>
      </c>
      <c r="C90" s="133"/>
      <c r="D90" s="133"/>
      <c r="E90" s="133"/>
      <c r="F90" s="133">
        <f t="shared" si="1"/>
        <v>0</v>
      </c>
    </row>
    <row r="91" spans="1:6" ht="15">
      <c r="A91" s="35" t="s">
        <v>521</v>
      </c>
      <c r="B91" s="4" t="s">
        <v>522</v>
      </c>
      <c r="C91" s="133"/>
      <c r="D91" s="133"/>
      <c r="E91" s="133"/>
      <c r="F91" s="133">
        <f t="shared" si="1"/>
        <v>0</v>
      </c>
    </row>
    <row r="92" spans="1:6" ht="15">
      <c r="A92" s="35" t="s">
        <v>653</v>
      </c>
      <c r="B92" s="4" t="s">
        <v>523</v>
      </c>
      <c r="C92" s="133"/>
      <c r="D92" s="133"/>
      <c r="E92" s="133"/>
      <c r="F92" s="133">
        <f t="shared" si="1"/>
        <v>0</v>
      </c>
    </row>
    <row r="93" spans="1:6" ht="15">
      <c r="A93" s="13" t="s">
        <v>672</v>
      </c>
      <c r="B93" s="6" t="s">
        <v>524</v>
      </c>
      <c r="C93" s="133"/>
      <c r="D93" s="133"/>
      <c r="E93" s="133"/>
      <c r="F93" s="133">
        <f t="shared" si="1"/>
        <v>0</v>
      </c>
    </row>
    <row r="94" spans="1:6" ht="15">
      <c r="A94" s="14" t="s">
        <v>525</v>
      </c>
      <c r="B94" s="6" t="s">
        <v>526</v>
      </c>
      <c r="C94" s="133"/>
      <c r="D94" s="133"/>
      <c r="E94" s="133"/>
      <c r="F94" s="133">
        <f t="shared" si="1"/>
        <v>0</v>
      </c>
    </row>
    <row r="95" spans="1:6" ht="15.75">
      <c r="A95" s="38" t="s">
        <v>673</v>
      </c>
      <c r="B95" s="39" t="s">
        <v>527</v>
      </c>
      <c r="C95" s="133">
        <f>C94+C93+C88</f>
        <v>169535471</v>
      </c>
      <c r="D95" s="133">
        <f>D94+D93+D88</f>
        <v>0</v>
      </c>
      <c r="E95" s="133">
        <f>E94+E93+E88</f>
        <v>0</v>
      </c>
      <c r="F95" s="133">
        <f t="shared" si="1"/>
        <v>169535471</v>
      </c>
    </row>
    <row r="96" spans="1:6" ht="15.75">
      <c r="A96" s="131" t="s">
        <v>655</v>
      </c>
      <c r="B96" s="44"/>
      <c r="C96" s="133">
        <f>C95+C66</f>
        <v>188378439</v>
      </c>
      <c r="D96" s="133">
        <f>D95+D65</f>
        <v>0</v>
      </c>
      <c r="E96" s="133">
        <f>E95+E65</f>
        <v>0</v>
      </c>
      <c r="F96" s="133">
        <f t="shared" si="1"/>
        <v>188378439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8" r:id="rId1"/>
  <headerFooter alignWithMargins="0">
    <oddHeader>&amp;R11.sz.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C3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U41" sqref="U41"/>
    </sheetView>
  </sheetViews>
  <sheetFormatPr defaultColWidth="9.140625" defaultRowHeight="15"/>
  <cols>
    <col min="1" max="1" width="92.57421875" style="0" customWidth="1"/>
    <col min="3" max="3" width="15.8515625" style="135" customWidth="1"/>
    <col min="4" max="4" width="16.00390625" style="135" customWidth="1"/>
    <col min="5" max="5" width="13.8515625" style="135" customWidth="1"/>
    <col min="6" max="6" width="14.7109375" style="135" customWidth="1"/>
  </cols>
  <sheetData>
    <row r="1" spans="1:6" ht="24" customHeight="1">
      <c r="A1" s="260" t="s">
        <v>783</v>
      </c>
      <c r="B1" s="265"/>
      <c r="C1" s="265"/>
      <c r="D1" s="265"/>
      <c r="E1" s="265"/>
      <c r="F1" s="262"/>
    </row>
    <row r="2" spans="1:8" ht="24" customHeight="1">
      <c r="A2" s="264" t="s">
        <v>129</v>
      </c>
      <c r="B2" s="261"/>
      <c r="C2" s="261"/>
      <c r="D2" s="261"/>
      <c r="E2" s="261"/>
      <c r="F2" s="262"/>
      <c r="H2" s="86"/>
    </row>
    <row r="3" ht="18">
      <c r="A3" s="126"/>
    </row>
    <row r="4" ht="15">
      <c r="A4" s="209" t="s">
        <v>88</v>
      </c>
    </row>
    <row r="5" spans="1:6" ht="45">
      <c r="A5" s="1" t="s">
        <v>195</v>
      </c>
      <c r="B5" s="2" t="s">
        <v>50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 customHeight="1">
      <c r="A6" s="29" t="s">
        <v>406</v>
      </c>
      <c r="B6" s="5" t="s">
        <v>407</v>
      </c>
      <c r="C6" s="133"/>
      <c r="D6" s="133"/>
      <c r="E6" s="133"/>
      <c r="F6" s="133">
        <f>E6+D6+C6</f>
        <v>0</v>
      </c>
    </row>
    <row r="7" spans="1:6" ht="15" customHeight="1">
      <c r="A7" s="4" t="s">
        <v>408</v>
      </c>
      <c r="B7" s="5" t="s">
        <v>409</v>
      </c>
      <c r="C7" s="133"/>
      <c r="D7" s="133"/>
      <c r="E7" s="133"/>
      <c r="F7" s="133">
        <f aca="true" t="shared" si="0" ref="F7:F70">E7+D7+C7</f>
        <v>0</v>
      </c>
    </row>
    <row r="8" spans="1:6" ht="15" customHeight="1">
      <c r="A8" s="4" t="s">
        <v>410</v>
      </c>
      <c r="B8" s="5" t="s">
        <v>411</v>
      </c>
      <c r="C8" s="133"/>
      <c r="D8" s="133"/>
      <c r="E8" s="133"/>
      <c r="F8" s="133">
        <f t="shared" si="0"/>
        <v>0</v>
      </c>
    </row>
    <row r="9" spans="1:6" ht="15" customHeight="1">
      <c r="A9" s="4" t="s">
        <v>412</v>
      </c>
      <c r="B9" s="5" t="s">
        <v>413</v>
      </c>
      <c r="C9" s="133"/>
      <c r="D9" s="133"/>
      <c r="E9" s="133"/>
      <c r="F9" s="133">
        <f t="shared" si="0"/>
        <v>0</v>
      </c>
    </row>
    <row r="10" spans="1:6" ht="15" customHeight="1">
      <c r="A10" s="4" t="s">
        <v>414</v>
      </c>
      <c r="B10" s="5" t="s">
        <v>415</v>
      </c>
      <c r="C10" s="133"/>
      <c r="D10" s="133"/>
      <c r="E10" s="133"/>
      <c r="F10" s="133">
        <f t="shared" si="0"/>
        <v>0</v>
      </c>
    </row>
    <row r="11" spans="1:6" ht="15" customHeight="1">
      <c r="A11" s="4" t="s">
        <v>416</v>
      </c>
      <c r="B11" s="5" t="s">
        <v>417</v>
      </c>
      <c r="C11" s="133"/>
      <c r="D11" s="133"/>
      <c r="E11" s="133"/>
      <c r="F11" s="133">
        <f t="shared" si="0"/>
        <v>0</v>
      </c>
    </row>
    <row r="12" spans="1:6" ht="15" customHeight="1">
      <c r="A12" s="6" t="s">
        <v>657</v>
      </c>
      <c r="B12" s="7" t="s">
        <v>418</v>
      </c>
      <c r="C12" s="133">
        <f>SUM(C6:C11)</f>
        <v>0</v>
      </c>
      <c r="D12" s="133"/>
      <c r="E12" s="133"/>
      <c r="F12" s="133">
        <f t="shared" si="0"/>
        <v>0</v>
      </c>
    </row>
    <row r="13" spans="1:6" ht="15" customHeight="1">
      <c r="A13" s="4" t="s">
        <v>419</v>
      </c>
      <c r="B13" s="5" t="s">
        <v>420</v>
      </c>
      <c r="C13" s="133"/>
      <c r="D13" s="133"/>
      <c r="E13" s="133"/>
      <c r="F13" s="133">
        <f t="shared" si="0"/>
        <v>0</v>
      </c>
    </row>
    <row r="14" spans="1:6" ht="15" customHeight="1">
      <c r="A14" s="4" t="s">
        <v>421</v>
      </c>
      <c r="B14" s="5" t="s">
        <v>422</v>
      </c>
      <c r="C14" s="133"/>
      <c r="D14" s="133"/>
      <c r="E14" s="133"/>
      <c r="F14" s="133">
        <f t="shared" si="0"/>
        <v>0</v>
      </c>
    </row>
    <row r="15" spans="1:6" ht="15" customHeight="1">
      <c r="A15" s="4" t="s">
        <v>618</v>
      </c>
      <c r="B15" s="5" t="s">
        <v>423</v>
      </c>
      <c r="C15" s="133"/>
      <c r="D15" s="133"/>
      <c r="E15" s="133"/>
      <c r="F15" s="133">
        <f t="shared" si="0"/>
        <v>0</v>
      </c>
    </row>
    <row r="16" spans="1:6" ht="15" customHeight="1">
      <c r="A16" s="4" t="s">
        <v>619</v>
      </c>
      <c r="B16" s="5" t="s">
        <v>424</v>
      </c>
      <c r="C16" s="133"/>
      <c r="D16" s="133"/>
      <c r="E16" s="133"/>
      <c r="F16" s="133">
        <f t="shared" si="0"/>
        <v>0</v>
      </c>
    </row>
    <row r="17" spans="1:6" ht="15" customHeight="1">
      <c r="A17" s="4" t="s">
        <v>620</v>
      </c>
      <c r="B17" s="5" t="s">
        <v>425</v>
      </c>
      <c r="C17" s="133"/>
      <c r="D17" s="133"/>
      <c r="E17" s="133"/>
      <c r="F17" s="133">
        <f t="shared" si="0"/>
        <v>0</v>
      </c>
    </row>
    <row r="18" spans="1:6" ht="15" customHeight="1">
      <c r="A18" s="37" t="s">
        <v>658</v>
      </c>
      <c r="B18" s="50" t="s">
        <v>426</v>
      </c>
      <c r="C18" s="133">
        <f>C12</f>
        <v>0</v>
      </c>
      <c r="D18" s="133"/>
      <c r="E18" s="133"/>
      <c r="F18" s="133">
        <f t="shared" si="0"/>
        <v>0</v>
      </c>
    </row>
    <row r="19" spans="1:6" ht="15" customHeight="1">
      <c r="A19" s="4" t="s">
        <v>624</v>
      </c>
      <c r="B19" s="5" t="s">
        <v>435</v>
      </c>
      <c r="C19" s="133"/>
      <c r="D19" s="133"/>
      <c r="E19" s="133"/>
      <c r="F19" s="133">
        <f t="shared" si="0"/>
        <v>0</v>
      </c>
    </row>
    <row r="20" spans="1:6" ht="15" customHeight="1">
      <c r="A20" s="4" t="s">
        <v>625</v>
      </c>
      <c r="B20" s="5" t="s">
        <v>436</v>
      </c>
      <c r="C20" s="133"/>
      <c r="D20" s="133"/>
      <c r="E20" s="133"/>
      <c r="F20" s="133">
        <f t="shared" si="0"/>
        <v>0</v>
      </c>
    </row>
    <row r="21" spans="1:6" ht="15" customHeight="1">
      <c r="A21" s="6" t="s">
        <v>660</v>
      </c>
      <c r="B21" s="7" t="s">
        <v>437</v>
      </c>
      <c r="C21" s="133"/>
      <c r="D21" s="133"/>
      <c r="E21" s="133"/>
      <c r="F21" s="133">
        <f t="shared" si="0"/>
        <v>0</v>
      </c>
    </row>
    <row r="22" spans="1:6" ht="15" customHeight="1">
      <c r="A22" s="4" t="s">
        <v>626</v>
      </c>
      <c r="B22" s="5" t="s">
        <v>438</v>
      </c>
      <c r="C22" s="133"/>
      <c r="D22" s="133"/>
      <c r="E22" s="133"/>
      <c r="F22" s="133">
        <f t="shared" si="0"/>
        <v>0</v>
      </c>
    </row>
    <row r="23" spans="1:6" ht="15" customHeight="1">
      <c r="A23" s="4" t="s">
        <v>627</v>
      </c>
      <c r="B23" s="5" t="s">
        <v>439</v>
      </c>
      <c r="C23" s="133"/>
      <c r="D23" s="133"/>
      <c r="E23" s="133"/>
      <c r="F23" s="133">
        <f t="shared" si="0"/>
        <v>0</v>
      </c>
    </row>
    <row r="24" spans="1:6" ht="15" customHeight="1">
      <c r="A24" s="4" t="s">
        <v>628</v>
      </c>
      <c r="B24" s="5" t="s">
        <v>440</v>
      </c>
      <c r="C24" s="133"/>
      <c r="D24" s="133"/>
      <c r="E24" s="133"/>
      <c r="F24" s="133">
        <f t="shared" si="0"/>
        <v>0</v>
      </c>
    </row>
    <row r="25" spans="1:6" ht="15" customHeight="1">
      <c r="A25" s="4" t="s">
        <v>629</v>
      </c>
      <c r="B25" s="5" t="s">
        <v>441</v>
      </c>
      <c r="C25" s="133"/>
      <c r="D25" s="133"/>
      <c r="E25" s="133"/>
      <c r="F25" s="133">
        <f t="shared" si="0"/>
        <v>0</v>
      </c>
    </row>
    <row r="26" spans="1:6" ht="15" customHeight="1">
      <c r="A26" s="4" t="s">
        <v>630</v>
      </c>
      <c r="B26" s="5" t="s">
        <v>444</v>
      </c>
      <c r="C26" s="133"/>
      <c r="D26" s="133"/>
      <c r="E26" s="133"/>
      <c r="F26" s="133">
        <f t="shared" si="0"/>
        <v>0</v>
      </c>
    </row>
    <row r="27" spans="1:6" ht="15" customHeight="1">
      <c r="A27" s="4" t="s">
        <v>445</v>
      </c>
      <c r="B27" s="5" t="s">
        <v>446</v>
      </c>
      <c r="C27" s="133"/>
      <c r="D27" s="133"/>
      <c r="E27" s="133"/>
      <c r="F27" s="133">
        <f t="shared" si="0"/>
        <v>0</v>
      </c>
    </row>
    <row r="28" spans="1:6" ht="15" customHeight="1">
      <c r="A28" s="4" t="s">
        <v>631</v>
      </c>
      <c r="B28" s="5" t="s">
        <v>447</v>
      </c>
      <c r="C28" s="133"/>
      <c r="D28" s="133"/>
      <c r="E28" s="133"/>
      <c r="F28" s="133">
        <f t="shared" si="0"/>
        <v>0</v>
      </c>
    </row>
    <row r="29" spans="1:6" ht="15" customHeight="1">
      <c r="A29" s="4" t="s">
        <v>632</v>
      </c>
      <c r="B29" s="5" t="s">
        <v>452</v>
      </c>
      <c r="C29" s="133"/>
      <c r="D29" s="133"/>
      <c r="E29" s="133"/>
      <c r="F29" s="133">
        <f t="shared" si="0"/>
        <v>0</v>
      </c>
    </row>
    <row r="30" spans="1:6" ht="15" customHeight="1">
      <c r="A30" s="6" t="s">
        <v>661</v>
      </c>
      <c r="B30" s="7" t="s">
        <v>455</v>
      </c>
      <c r="C30" s="133"/>
      <c r="D30" s="133"/>
      <c r="E30" s="133"/>
      <c r="F30" s="133">
        <f t="shared" si="0"/>
        <v>0</v>
      </c>
    </row>
    <row r="31" spans="1:6" ht="15" customHeight="1">
      <c r="A31" s="4" t="s">
        <v>633</v>
      </c>
      <c r="B31" s="5" t="s">
        <v>456</v>
      </c>
      <c r="C31" s="133"/>
      <c r="D31" s="133"/>
      <c r="E31" s="133"/>
      <c r="F31" s="133">
        <f t="shared" si="0"/>
        <v>0</v>
      </c>
    </row>
    <row r="32" spans="1:6" ht="15" customHeight="1">
      <c r="A32" s="37" t="s">
        <v>662</v>
      </c>
      <c r="B32" s="50" t="s">
        <v>457</v>
      </c>
      <c r="C32" s="133">
        <f>C31+C30+C24+C23+C22+C21</f>
        <v>0</v>
      </c>
      <c r="D32" s="133">
        <f>D31+D30+D24+D23+D22+D21</f>
        <v>0</v>
      </c>
      <c r="E32" s="133">
        <f>E31+E30+E24+E23+E22+E21</f>
        <v>0</v>
      </c>
      <c r="F32" s="133">
        <f t="shared" si="0"/>
        <v>0</v>
      </c>
    </row>
    <row r="33" spans="1:6" ht="15" customHeight="1">
      <c r="A33" s="12" t="s">
        <v>458</v>
      </c>
      <c r="B33" s="5" t="s">
        <v>459</v>
      </c>
      <c r="C33" s="133"/>
      <c r="D33" s="133"/>
      <c r="E33" s="133"/>
      <c r="F33" s="133">
        <f t="shared" si="0"/>
        <v>0</v>
      </c>
    </row>
    <row r="34" spans="1:6" ht="15" customHeight="1">
      <c r="A34" s="12" t="s">
        <v>634</v>
      </c>
      <c r="B34" s="5" t="s">
        <v>460</v>
      </c>
      <c r="C34" s="133">
        <v>100000</v>
      </c>
      <c r="D34" s="133"/>
      <c r="E34" s="133"/>
      <c r="F34" s="133">
        <f t="shared" si="0"/>
        <v>100000</v>
      </c>
    </row>
    <row r="35" spans="1:6" ht="15" customHeight="1">
      <c r="A35" s="12" t="s">
        <v>635</v>
      </c>
      <c r="B35" s="5" t="s">
        <v>461</v>
      </c>
      <c r="C35" s="133"/>
      <c r="D35" s="133"/>
      <c r="E35" s="133"/>
      <c r="F35" s="133">
        <f t="shared" si="0"/>
        <v>0</v>
      </c>
    </row>
    <row r="36" spans="1:6" ht="15" customHeight="1">
      <c r="A36" s="12" t="s">
        <v>636</v>
      </c>
      <c r="B36" s="5" t="s">
        <v>462</v>
      </c>
      <c r="C36" s="133"/>
      <c r="D36" s="133"/>
      <c r="E36" s="133"/>
      <c r="F36" s="133">
        <f t="shared" si="0"/>
        <v>0</v>
      </c>
    </row>
    <row r="37" spans="1:6" ht="15" customHeight="1">
      <c r="A37" s="12" t="s">
        <v>463</v>
      </c>
      <c r="B37" s="5" t="s">
        <v>464</v>
      </c>
      <c r="C37" s="133"/>
      <c r="D37" s="133"/>
      <c r="E37" s="133"/>
      <c r="F37" s="133">
        <f t="shared" si="0"/>
        <v>0</v>
      </c>
    </row>
    <row r="38" spans="1:6" ht="15" customHeight="1">
      <c r="A38" s="12" t="s">
        <v>465</v>
      </c>
      <c r="B38" s="5" t="s">
        <v>466</v>
      </c>
      <c r="C38" s="133"/>
      <c r="D38" s="133"/>
      <c r="E38" s="133"/>
      <c r="F38" s="133">
        <f t="shared" si="0"/>
        <v>0</v>
      </c>
    </row>
    <row r="39" spans="1:6" ht="15" customHeight="1">
      <c r="A39" s="12" t="s">
        <v>467</v>
      </c>
      <c r="B39" s="5" t="s">
        <v>468</v>
      </c>
      <c r="C39" s="133"/>
      <c r="D39" s="133"/>
      <c r="E39" s="133"/>
      <c r="F39" s="133">
        <f t="shared" si="0"/>
        <v>0</v>
      </c>
    </row>
    <row r="40" spans="1:6" ht="15" customHeight="1">
      <c r="A40" s="12" t="s">
        <v>637</v>
      </c>
      <c r="B40" s="5" t="s">
        <v>469</v>
      </c>
      <c r="C40" s="133"/>
      <c r="D40" s="133"/>
      <c r="E40" s="133"/>
      <c r="F40" s="133">
        <f t="shared" si="0"/>
        <v>0</v>
      </c>
    </row>
    <row r="41" spans="1:6" ht="15" customHeight="1">
      <c r="A41" s="12" t="s">
        <v>638</v>
      </c>
      <c r="B41" s="5" t="s">
        <v>470</v>
      </c>
      <c r="C41" s="133"/>
      <c r="D41" s="133"/>
      <c r="E41" s="133"/>
      <c r="F41" s="133">
        <f t="shared" si="0"/>
        <v>0</v>
      </c>
    </row>
    <row r="42" spans="1:6" ht="15" customHeight="1">
      <c r="A42" s="12" t="s">
        <v>639</v>
      </c>
      <c r="B42" s="5" t="s">
        <v>471</v>
      </c>
      <c r="C42" s="133"/>
      <c r="D42" s="133"/>
      <c r="E42" s="133"/>
      <c r="F42" s="133">
        <f t="shared" si="0"/>
        <v>0</v>
      </c>
    </row>
    <row r="43" spans="1:6" ht="15" customHeight="1">
      <c r="A43" s="49" t="s">
        <v>663</v>
      </c>
      <c r="B43" s="50" t="s">
        <v>472</v>
      </c>
      <c r="C43" s="133">
        <f>SUM(C33:C42)</f>
        <v>100000</v>
      </c>
      <c r="D43" s="133">
        <f>SUM(D33:D42)</f>
        <v>0</v>
      </c>
      <c r="E43" s="133">
        <f>SUM(E33:E42)</f>
        <v>0</v>
      </c>
      <c r="F43" s="133">
        <f t="shared" si="0"/>
        <v>100000</v>
      </c>
    </row>
    <row r="44" spans="1:6" ht="15" customHeight="1">
      <c r="A44" s="12" t="s">
        <v>481</v>
      </c>
      <c r="B44" s="5" t="s">
        <v>482</v>
      </c>
      <c r="C44" s="133"/>
      <c r="D44" s="133"/>
      <c r="E44" s="133"/>
      <c r="F44" s="133">
        <f t="shared" si="0"/>
        <v>0</v>
      </c>
    </row>
    <row r="45" spans="1:6" ht="15" customHeight="1">
      <c r="A45" s="4" t="s">
        <v>643</v>
      </c>
      <c r="B45" s="5" t="s">
        <v>483</v>
      </c>
      <c r="C45" s="133">
        <v>0</v>
      </c>
      <c r="D45" s="133"/>
      <c r="E45" s="133"/>
      <c r="F45" s="133">
        <f t="shared" si="0"/>
        <v>0</v>
      </c>
    </row>
    <row r="46" spans="1:6" ht="15" customHeight="1">
      <c r="A46" s="12" t="s">
        <v>644</v>
      </c>
      <c r="B46" s="5" t="s">
        <v>763</v>
      </c>
      <c r="C46" s="133"/>
      <c r="D46" s="133"/>
      <c r="E46" s="133"/>
      <c r="F46" s="133">
        <f t="shared" si="0"/>
        <v>0</v>
      </c>
    </row>
    <row r="47" spans="1:6" ht="15" customHeight="1">
      <c r="A47" s="37" t="s">
        <v>665</v>
      </c>
      <c r="B47" s="50" t="s">
        <v>485</v>
      </c>
      <c r="C47" s="133">
        <f>SUM(C44:C46)</f>
        <v>0</v>
      </c>
      <c r="D47" s="133">
        <f>SUM(D44:D46)</f>
        <v>0</v>
      </c>
      <c r="E47" s="133">
        <f>SUM(E44:E46)</f>
        <v>0</v>
      </c>
      <c r="F47" s="133">
        <f t="shared" si="0"/>
        <v>0</v>
      </c>
    </row>
    <row r="48" spans="1:6" ht="15" customHeight="1">
      <c r="A48" s="56" t="s">
        <v>701</v>
      </c>
      <c r="B48" s="60"/>
      <c r="C48" s="133">
        <f>C47+C43+C32+C18</f>
        <v>100000</v>
      </c>
      <c r="D48" s="133">
        <f>D47+D43+D32+D18</f>
        <v>0</v>
      </c>
      <c r="E48" s="133">
        <f>E47+E43+E32+E18</f>
        <v>0</v>
      </c>
      <c r="F48" s="133">
        <f t="shared" si="0"/>
        <v>100000</v>
      </c>
    </row>
    <row r="49" spans="1:6" ht="15" customHeight="1">
      <c r="A49" s="4" t="s">
        <v>427</v>
      </c>
      <c r="B49" s="5" t="s">
        <v>428</v>
      </c>
      <c r="C49" s="133"/>
      <c r="D49" s="133"/>
      <c r="E49" s="133"/>
      <c r="F49" s="133">
        <f t="shared" si="0"/>
        <v>0</v>
      </c>
    </row>
    <row r="50" spans="1:6" ht="15" customHeight="1">
      <c r="A50" s="4" t="s">
        <v>429</v>
      </c>
      <c r="B50" s="5" t="s">
        <v>430</v>
      </c>
      <c r="C50" s="133"/>
      <c r="D50" s="133"/>
      <c r="E50" s="133"/>
      <c r="F50" s="133">
        <f t="shared" si="0"/>
        <v>0</v>
      </c>
    </row>
    <row r="51" spans="1:6" ht="15" customHeight="1">
      <c r="A51" s="4" t="s">
        <v>621</v>
      </c>
      <c r="B51" s="5" t="s">
        <v>431</v>
      </c>
      <c r="C51" s="133"/>
      <c r="D51" s="133"/>
      <c r="E51" s="133"/>
      <c r="F51" s="133">
        <f t="shared" si="0"/>
        <v>0</v>
      </c>
    </row>
    <row r="52" spans="1:6" ht="15" customHeight="1">
      <c r="A52" s="4" t="s">
        <v>622</v>
      </c>
      <c r="B52" s="5" t="s">
        <v>432</v>
      </c>
      <c r="C52" s="133"/>
      <c r="D52" s="133"/>
      <c r="E52" s="133"/>
      <c r="F52" s="133">
        <f t="shared" si="0"/>
        <v>0</v>
      </c>
    </row>
    <row r="53" spans="1:6" ht="15" customHeight="1">
      <c r="A53" s="4" t="s">
        <v>623</v>
      </c>
      <c r="B53" s="5" t="s">
        <v>433</v>
      </c>
      <c r="C53" s="133"/>
      <c r="D53" s="133"/>
      <c r="E53" s="133"/>
      <c r="F53" s="133">
        <f t="shared" si="0"/>
        <v>0</v>
      </c>
    </row>
    <row r="54" spans="1:6" ht="15" customHeight="1">
      <c r="A54" s="37" t="s">
        <v>659</v>
      </c>
      <c r="B54" s="50" t="s">
        <v>434</v>
      </c>
      <c r="C54" s="133"/>
      <c r="D54" s="133"/>
      <c r="E54" s="133"/>
      <c r="F54" s="133">
        <f t="shared" si="0"/>
        <v>0</v>
      </c>
    </row>
    <row r="55" spans="1:6" ht="15" customHeight="1">
      <c r="A55" s="12" t="s">
        <v>640</v>
      </c>
      <c r="B55" s="5" t="s">
        <v>473</v>
      </c>
      <c r="C55" s="133"/>
      <c r="D55" s="133"/>
      <c r="E55" s="133"/>
      <c r="F55" s="133">
        <f t="shared" si="0"/>
        <v>0</v>
      </c>
    </row>
    <row r="56" spans="1:6" ht="15" customHeight="1">
      <c r="A56" s="12" t="s">
        <v>641</v>
      </c>
      <c r="B56" s="5" t="s">
        <v>474</v>
      </c>
      <c r="C56" s="133"/>
      <c r="D56" s="133"/>
      <c r="E56" s="133"/>
      <c r="F56" s="133">
        <f t="shared" si="0"/>
        <v>0</v>
      </c>
    </row>
    <row r="57" spans="1:6" ht="15" customHeight="1">
      <c r="A57" s="12" t="s">
        <v>475</v>
      </c>
      <c r="B57" s="5" t="s">
        <v>476</v>
      </c>
      <c r="C57" s="133"/>
      <c r="D57" s="133"/>
      <c r="E57" s="133"/>
      <c r="F57" s="133">
        <f t="shared" si="0"/>
        <v>0</v>
      </c>
    </row>
    <row r="58" spans="1:6" ht="15" customHeight="1">
      <c r="A58" s="12" t="s">
        <v>642</v>
      </c>
      <c r="B58" s="5" t="s">
        <v>477</v>
      </c>
      <c r="C58" s="133"/>
      <c r="D58" s="133"/>
      <c r="E58" s="133"/>
      <c r="F58" s="133">
        <f t="shared" si="0"/>
        <v>0</v>
      </c>
    </row>
    <row r="59" spans="1:6" ht="15" customHeight="1">
      <c r="A59" s="12" t="s">
        <v>478</v>
      </c>
      <c r="B59" s="5" t="s">
        <v>479</v>
      </c>
      <c r="C59" s="133"/>
      <c r="D59" s="133"/>
      <c r="E59" s="133"/>
      <c r="F59" s="133">
        <f t="shared" si="0"/>
        <v>0</v>
      </c>
    </row>
    <row r="60" spans="1:6" ht="15" customHeight="1">
      <c r="A60" s="37" t="s">
        <v>664</v>
      </c>
      <c r="B60" s="50" t="s">
        <v>480</v>
      </c>
      <c r="C60" s="133"/>
      <c r="D60" s="133"/>
      <c r="E60" s="133"/>
      <c r="F60" s="133">
        <f t="shared" si="0"/>
        <v>0</v>
      </c>
    </row>
    <row r="61" spans="1:6" ht="15" customHeight="1">
      <c r="A61" s="12" t="s">
        <v>486</v>
      </c>
      <c r="B61" s="5" t="s">
        <v>487</v>
      </c>
      <c r="C61" s="133"/>
      <c r="D61" s="133"/>
      <c r="E61" s="133"/>
      <c r="F61" s="133">
        <f t="shared" si="0"/>
        <v>0</v>
      </c>
    </row>
    <row r="62" spans="1:6" ht="15" customHeight="1">
      <c r="A62" s="4" t="s">
        <v>645</v>
      </c>
      <c r="B62" s="5" t="s">
        <v>488</v>
      </c>
      <c r="C62" s="133"/>
      <c r="D62" s="133"/>
      <c r="E62" s="133"/>
      <c r="F62" s="133">
        <f t="shared" si="0"/>
        <v>0</v>
      </c>
    </row>
    <row r="63" spans="1:6" ht="15" customHeight="1">
      <c r="A63" s="12" t="s">
        <v>646</v>
      </c>
      <c r="B63" s="5" t="s">
        <v>778</v>
      </c>
      <c r="C63" s="133"/>
      <c r="D63" s="133"/>
      <c r="E63" s="133"/>
      <c r="F63" s="133">
        <f t="shared" si="0"/>
        <v>0</v>
      </c>
    </row>
    <row r="64" spans="1:6" ht="15" customHeight="1">
      <c r="A64" s="37" t="s">
        <v>667</v>
      </c>
      <c r="B64" s="50" t="s">
        <v>490</v>
      </c>
      <c r="C64" s="133">
        <f>SUM(C61:C63)</f>
        <v>0</v>
      </c>
      <c r="D64" s="133">
        <f>SUM(D61:D63)</f>
        <v>0</v>
      </c>
      <c r="E64" s="133">
        <f>SUM(E61:E63)</f>
        <v>0</v>
      </c>
      <c r="F64" s="133">
        <f t="shared" si="0"/>
        <v>0</v>
      </c>
    </row>
    <row r="65" spans="1:6" ht="15" customHeight="1">
      <c r="A65" s="56" t="s">
        <v>700</v>
      </c>
      <c r="B65" s="60"/>
      <c r="C65" s="133">
        <f>C64+C60+C54</f>
        <v>0</v>
      </c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666</v>
      </c>
      <c r="B66" s="33" t="s">
        <v>491</v>
      </c>
      <c r="C66" s="133">
        <f>C65+C48</f>
        <v>100000</v>
      </c>
      <c r="D66" s="133">
        <f>D65+D48</f>
        <v>0</v>
      </c>
      <c r="E66" s="133">
        <f>E65+E48</f>
        <v>0</v>
      </c>
      <c r="F66" s="133">
        <f t="shared" si="0"/>
        <v>100000</v>
      </c>
    </row>
    <row r="67" spans="1:6" ht="15.75">
      <c r="A67" s="132" t="s">
        <v>75</v>
      </c>
      <c r="B67" s="59"/>
      <c r="C67" s="133">
        <f>C48-'6. Pmh kiadás'!C74</f>
        <v>-84991363</v>
      </c>
      <c r="D67" s="133"/>
      <c r="E67" s="133">
        <f>E48-'6. Pmh kiadás'!E74</f>
        <v>0</v>
      </c>
      <c r="F67" s="133">
        <f t="shared" si="0"/>
        <v>-84991363</v>
      </c>
    </row>
    <row r="68" spans="1:6" ht="15.75">
      <c r="A68" s="132" t="s">
        <v>76</v>
      </c>
      <c r="B68" s="59"/>
      <c r="C68" s="133">
        <f>C65-'6. Pmh kiadás'!C97</f>
        <v>-258446</v>
      </c>
      <c r="D68" s="133"/>
      <c r="E68" s="133">
        <f>E65-'6. Pmh kiadás'!E97</f>
        <v>0</v>
      </c>
      <c r="F68" s="133">
        <f t="shared" si="0"/>
        <v>-258446</v>
      </c>
    </row>
    <row r="69" spans="1:6" ht="15">
      <c r="A69" s="35" t="s">
        <v>648</v>
      </c>
      <c r="B69" s="4" t="s">
        <v>492</v>
      </c>
      <c r="C69" s="133"/>
      <c r="D69" s="133"/>
      <c r="E69" s="133"/>
      <c r="F69" s="133">
        <f t="shared" si="0"/>
        <v>0</v>
      </c>
    </row>
    <row r="70" spans="1:6" ht="15">
      <c r="A70" s="12" t="s">
        <v>493</v>
      </c>
      <c r="B70" s="4" t="s">
        <v>494</v>
      </c>
      <c r="C70" s="133"/>
      <c r="D70" s="133"/>
      <c r="E70" s="133"/>
      <c r="F70" s="133">
        <f t="shared" si="0"/>
        <v>0</v>
      </c>
    </row>
    <row r="71" spans="1:6" ht="15">
      <c r="A71" s="35" t="s">
        <v>649</v>
      </c>
      <c r="B71" s="4" t="s">
        <v>495</v>
      </c>
      <c r="C71" s="133"/>
      <c r="D71" s="133"/>
      <c r="E71" s="133"/>
      <c r="F71" s="133">
        <f aca="true" t="shared" si="1" ref="F71:F96">E71+D71+C71</f>
        <v>0</v>
      </c>
    </row>
    <row r="72" spans="1:6" ht="15">
      <c r="A72" s="14" t="s">
        <v>668</v>
      </c>
      <c r="B72" s="6" t="s">
        <v>496</v>
      </c>
      <c r="C72" s="133"/>
      <c r="D72" s="133"/>
      <c r="E72" s="133"/>
      <c r="F72" s="133">
        <f t="shared" si="1"/>
        <v>0</v>
      </c>
    </row>
    <row r="73" spans="1:6" ht="15">
      <c r="A73" s="12" t="s">
        <v>650</v>
      </c>
      <c r="B73" s="4" t="s">
        <v>497</v>
      </c>
      <c r="C73" s="133"/>
      <c r="D73" s="133"/>
      <c r="E73" s="133"/>
      <c r="F73" s="133">
        <f t="shared" si="1"/>
        <v>0</v>
      </c>
    </row>
    <row r="74" spans="1:6" ht="15">
      <c r="A74" s="35" t="s">
        <v>498</v>
      </c>
      <c r="B74" s="4" t="s">
        <v>499</v>
      </c>
      <c r="C74" s="133"/>
      <c r="D74" s="133"/>
      <c r="E74" s="133"/>
      <c r="F74" s="133">
        <f t="shared" si="1"/>
        <v>0</v>
      </c>
    </row>
    <row r="75" spans="1:6" ht="15">
      <c r="A75" s="12" t="s">
        <v>651</v>
      </c>
      <c r="B75" s="4" t="s">
        <v>500</v>
      </c>
      <c r="C75" s="133"/>
      <c r="D75" s="133"/>
      <c r="E75" s="133"/>
      <c r="F75" s="133">
        <f t="shared" si="1"/>
        <v>0</v>
      </c>
    </row>
    <row r="76" spans="1:6" ht="15">
      <c r="A76" s="35" t="s">
        <v>501</v>
      </c>
      <c r="B76" s="4" t="s">
        <v>502</v>
      </c>
      <c r="C76" s="133"/>
      <c r="D76" s="133"/>
      <c r="E76" s="133"/>
      <c r="F76" s="133">
        <f t="shared" si="1"/>
        <v>0</v>
      </c>
    </row>
    <row r="77" spans="1:6" ht="15">
      <c r="A77" s="13" t="s">
        <v>669</v>
      </c>
      <c r="B77" s="6" t="s">
        <v>503</v>
      </c>
      <c r="C77" s="133"/>
      <c r="D77" s="133"/>
      <c r="E77" s="133"/>
      <c r="F77" s="133">
        <f t="shared" si="1"/>
        <v>0</v>
      </c>
    </row>
    <row r="78" spans="1:6" ht="15">
      <c r="A78" s="4" t="s">
        <v>755</v>
      </c>
      <c r="B78" s="4" t="s">
        <v>504</v>
      </c>
      <c r="C78" s="133"/>
      <c r="D78" s="133"/>
      <c r="E78" s="133"/>
      <c r="F78" s="133">
        <f t="shared" si="1"/>
        <v>0</v>
      </c>
    </row>
    <row r="79" spans="1:6" ht="15">
      <c r="A79" s="4" t="s">
        <v>756</v>
      </c>
      <c r="B79" s="4" t="s">
        <v>504</v>
      </c>
      <c r="C79" s="133"/>
      <c r="D79" s="133"/>
      <c r="E79" s="133"/>
      <c r="F79" s="133">
        <f t="shared" si="1"/>
        <v>0</v>
      </c>
    </row>
    <row r="80" spans="1:6" ht="15">
      <c r="A80" s="4" t="s">
        <v>750</v>
      </c>
      <c r="B80" s="4" t="s">
        <v>505</v>
      </c>
      <c r="C80" s="133"/>
      <c r="D80" s="133"/>
      <c r="E80" s="133"/>
      <c r="F80" s="133">
        <f t="shared" si="1"/>
        <v>0</v>
      </c>
    </row>
    <row r="81" spans="1:6" ht="15">
      <c r="A81" s="4" t="s">
        <v>754</v>
      </c>
      <c r="B81" s="4" t="s">
        <v>505</v>
      </c>
      <c r="C81" s="133"/>
      <c r="D81" s="133"/>
      <c r="E81" s="133"/>
      <c r="F81" s="133">
        <f t="shared" si="1"/>
        <v>0</v>
      </c>
    </row>
    <row r="82" spans="1:6" ht="15">
      <c r="A82" s="6" t="s">
        <v>670</v>
      </c>
      <c r="B82" s="6" t="s">
        <v>506</v>
      </c>
      <c r="C82" s="133"/>
      <c r="D82" s="133"/>
      <c r="E82" s="133"/>
      <c r="F82" s="133">
        <f t="shared" si="1"/>
        <v>0</v>
      </c>
    </row>
    <row r="83" spans="1:6" ht="15">
      <c r="A83" s="35" t="s">
        <v>507</v>
      </c>
      <c r="B83" s="4" t="s">
        <v>508</v>
      </c>
      <c r="C83" s="133"/>
      <c r="D83" s="133"/>
      <c r="E83" s="133"/>
      <c r="F83" s="133">
        <f t="shared" si="1"/>
        <v>0</v>
      </c>
    </row>
    <row r="84" spans="1:6" ht="15">
      <c r="A84" s="35" t="s">
        <v>509</v>
      </c>
      <c r="B84" s="4" t="s">
        <v>510</v>
      </c>
      <c r="C84" s="133"/>
      <c r="D84" s="133"/>
      <c r="E84" s="133"/>
      <c r="F84" s="133">
        <f t="shared" si="1"/>
        <v>0</v>
      </c>
    </row>
    <row r="85" spans="1:6" ht="15">
      <c r="A85" s="35" t="s">
        <v>511</v>
      </c>
      <c r="B85" s="4" t="s">
        <v>512</v>
      </c>
      <c r="C85" s="133">
        <v>85249809</v>
      </c>
      <c r="D85" s="133"/>
      <c r="E85" s="133"/>
      <c r="F85" s="133">
        <f t="shared" si="1"/>
        <v>85249809</v>
      </c>
    </row>
    <row r="86" spans="1:6" ht="15">
      <c r="A86" s="35" t="s">
        <v>513</v>
      </c>
      <c r="B86" s="4" t="s">
        <v>514</v>
      </c>
      <c r="C86" s="133"/>
      <c r="D86" s="133"/>
      <c r="E86" s="133"/>
      <c r="F86" s="133">
        <f t="shared" si="1"/>
        <v>0</v>
      </c>
    </row>
    <row r="87" spans="1:6" ht="15">
      <c r="A87" s="12" t="s">
        <v>652</v>
      </c>
      <c r="B87" s="4" t="s">
        <v>515</v>
      </c>
      <c r="C87" s="133"/>
      <c r="D87" s="133"/>
      <c r="E87" s="133"/>
      <c r="F87" s="133">
        <f t="shared" si="1"/>
        <v>0</v>
      </c>
    </row>
    <row r="88" spans="1:6" ht="15">
      <c r="A88" s="14" t="s">
        <v>671</v>
      </c>
      <c r="B88" s="6" t="s">
        <v>516</v>
      </c>
      <c r="C88" s="133">
        <f>C87+C86+C85+C84+C83+C82+C77+C72</f>
        <v>85249809</v>
      </c>
      <c r="D88" s="133">
        <f>D87+D86+D85+D84+D83+D82+D77+D72</f>
        <v>0</v>
      </c>
      <c r="E88" s="133">
        <f>E87+E86+E85+E84+E83+E82+E77+E72</f>
        <v>0</v>
      </c>
      <c r="F88" s="133">
        <f t="shared" si="1"/>
        <v>85249809</v>
      </c>
    </row>
    <row r="89" spans="1:6" ht="15">
      <c r="A89" s="12" t="s">
        <v>517</v>
      </c>
      <c r="B89" s="4" t="s">
        <v>518</v>
      </c>
      <c r="C89" s="133"/>
      <c r="D89" s="133"/>
      <c r="E89" s="133"/>
      <c r="F89" s="133">
        <f t="shared" si="1"/>
        <v>0</v>
      </c>
    </row>
    <row r="90" spans="1:6" ht="15">
      <c r="A90" s="12" t="s">
        <v>519</v>
      </c>
      <c r="B90" s="4" t="s">
        <v>520</v>
      </c>
      <c r="C90" s="133"/>
      <c r="D90" s="133"/>
      <c r="E90" s="133"/>
      <c r="F90" s="133">
        <f t="shared" si="1"/>
        <v>0</v>
      </c>
    </row>
    <row r="91" spans="1:6" ht="15">
      <c r="A91" s="35" t="s">
        <v>521</v>
      </c>
      <c r="B91" s="4" t="s">
        <v>522</v>
      </c>
      <c r="C91" s="133"/>
      <c r="D91" s="133"/>
      <c r="E91" s="133"/>
      <c r="F91" s="133">
        <f t="shared" si="1"/>
        <v>0</v>
      </c>
    </row>
    <row r="92" spans="1:6" ht="15">
      <c r="A92" s="35" t="s">
        <v>653</v>
      </c>
      <c r="B92" s="4" t="s">
        <v>523</v>
      </c>
      <c r="C92" s="133"/>
      <c r="D92" s="133"/>
      <c r="E92" s="133"/>
      <c r="F92" s="133">
        <f t="shared" si="1"/>
        <v>0</v>
      </c>
    </row>
    <row r="93" spans="1:6" ht="15">
      <c r="A93" s="13" t="s">
        <v>672</v>
      </c>
      <c r="B93" s="6" t="s">
        <v>524</v>
      </c>
      <c r="C93" s="133">
        <f>SUM(C89:C92)</f>
        <v>0</v>
      </c>
      <c r="D93" s="133">
        <f>SUM(D89:D92)</f>
        <v>0</v>
      </c>
      <c r="E93" s="133">
        <f>SUM(E89:E92)</f>
        <v>0</v>
      </c>
      <c r="F93" s="133">
        <f t="shared" si="1"/>
        <v>0</v>
      </c>
    </row>
    <row r="94" spans="1:6" ht="15">
      <c r="A94" s="14" t="s">
        <v>525</v>
      </c>
      <c r="B94" s="6" t="s">
        <v>526</v>
      </c>
      <c r="C94" s="133"/>
      <c r="D94" s="133"/>
      <c r="E94" s="133"/>
      <c r="F94" s="133">
        <f t="shared" si="1"/>
        <v>0</v>
      </c>
    </row>
    <row r="95" spans="1:6" ht="15.75">
      <c r="A95" s="38" t="s">
        <v>673</v>
      </c>
      <c r="B95" s="39" t="s">
        <v>527</v>
      </c>
      <c r="C95" s="133">
        <f>C94+C93+C88</f>
        <v>85249809</v>
      </c>
      <c r="D95" s="133">
        <f>D94+D93+D88</f>
        <v>0</v>
      </c>
      <c r="E95" s="133">
        <f>E94+E93+E88</f>
        <v>0</v>
      </c>
      <c r="F95" s="133">
        <f t="shared" si="1"/>
        <v>85249809</v>
      </c>
    </row>
    <row r="96" spans="1:6" ht="15.75">
      <c r="A96" s="131" t="s">
        <v>655</v>
      </c>
      <c r="B96" s="44"/>
      <c r="C96" s="133">
        <f>C95+C66</f>
        <v>85349809</v>
      </c>
      <c r="D96" s="133">
        <f>D95+D66</f>
        <v>0</v>
      </c>
      <c r="E96" s="133">
        <f>E95+E66</f>
        <v>0</v>
      </c>
      <c r="F96" s="133">
        <f t="shared" si="1"/>
        <v>85349809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8" r:id="rId1"/>
  <headerFooter alignWithMargins="0">
    <oddHeader>&amp;R12.sz.melléklet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80" zoomScaleNormal="80" zoomScalePageLayoutView="0" workbookViewId="0" topLeftCell="A1">
      <pane xSplit="2" ySplit="5" topLeftCell="C6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Q78" sqref="Q78"/>
    </sheetView>
  </sheetViews>
  <sheetFormatPr defaultColWidth="9.140625" defaultRowHeight="15"/>
  <cols>
    <col min="1" max="1" width="92.57421875" style="0" customWidth="1"/>
    <col min="3" max="3" width="13.8515625" style="189" customWidth="1"/>
    <col min="4" max="4" width="16.00390625" style="189" customWidth="1"/>
    <col min="5" max="5" width="13.8515625" style="189" customWidth="1"/>
    <col min="6" max="6" width="16.7109375" style="189" customWidth="1"/>
  </cols>
  <sheetData>
    <row r="1" spans="1:6" ht="24" customHeight="1">
      <c r="A1" s="260" t="s">
        <v>783</v>
      </c>
      <c r="B1" s="265"/>
      <c r="C1" s="265"/>
      <c r="D1" s="265"/>
      <c r="E1" s="265"/>
      <c r="F1" s="262"/>
    </row>
    <row r="2" spans="1:8" ht="24" customHeight="1">
      <c r="A2" s="264" t="s">
        <v>129</v>
      </c>
      <c r="B2" s="261"/>
      <c r="C2" s="261"/>
      <c r="D2" s="261"/>
      <c r="E2" s="261"/>
      <c r="F2" s="262"/>
      <c r="H2" s="86"/>
    </row>
    <row r="3" ht="18">
      <c r="A3" s="126"/>
    </row>
    <row r="4" ht="15">
      <c r="A4" s="209" t="s">
        <v>93</v>
      </c>
    </row>
    <row r="5" spans="1:6" ht="45">
      <c r="A5" s="1" t="s">
        <v>195</v>
      </c>
      <c r="B5" s="2" t="s">
        <v>50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 customHeight="1">
      <c r="A6" s="29" t="s">
        <v>406</v>
      </c>
      <c r="B6" s="5" t="s">
        <v>407</v>
      </c>
      <c r="C6" s="190"/>
      <c r="D6" s="190"/>
      <c r="E6" s="190"/>
      <c r="F6" s="190">
        <f aca="true" t="shared" si="0" ref="F6:F37">E6+D6+C6</f>
        <v>0</v>
      </c>
    </row>
    <row r="7" spans="1:6" ht="15" customHeight="1">
      <c r="A7" s="4" t="s">
        <v>408</v>
      </c>
      <c r="B7" s="5" t="s">
        <v>409</v>
      </c>
      <c r="C7" s="190"/>
      <c r="D7" s="190"/>
      <c r="E7" s="190"/>
      <c r="F7" s="190">
        <f t="shared" si="0"/>
        <v>0</v>
      </c>
    </row>
    <row r="8" spans="1:6" ht="15" customHeight="1">
      <c r="A8" s="4" t="s">
        <v>410</v>
      </c>
      <c r="B8" s="5" t="s">
        <v>411</v>
      </c>
      <c r="C8" s="190"/>
      <c r="D8" s="190"/>
      <c r="E8" s="190"/>
      <c r="F8" s="190">
        <f t="shared" si="0"/>
        <v>0</v>
      </c>
    </row>
    <row r="9" spans="1:6" ht="15" customHeight="1">
      <c r="A9" s="4" t="s">
        <v>412</v>
      </c>
      <c r="B9" s="5" t="s">
        <v>413</v>
      </c>
      <c r="C9" s="190"/>
      <c r="D9" s="190"/>
      <c r="E9" s="190"/>
      <c r="F9" s="190">
        <f t="shared" si="0"/>
        <v>0</v>
      </c>
    </row>
    <row r="10" spans="1:6" ht="15" customHeight="1">
      <c r="A10" s="4" t="s">
        <v>414</v>
      </c>
      <c r="B10" s="5" t="s">
        <v>415</v>
      </c>
      <c r="C10" s="190"/>
      <c r="D10" s="190"/>
      <c r="E10" s="190"/>
      <c r="F10" s="190">
        <f t="shared" si="0"/>
        <v>0</v>
      </c>
    </row>
    <row r="11" spans="1:6" ht="15" customHeight="1">
      <c r="A11" s="4" t="s">
        <v>416</v>
      </c>
      <c r="B11" s="5" t="s">
        <v>417</v>
      </c>
      <c r="C11" s="190"/>
      <c r="D11" s="190"/>
      <c r="E11" s="190"/>
      <c r="F11" s="190">
        <f t="shared" si="0"/>
        <v>0</v>
      </c>
    </row>
    <row r="12" spans="1:6" ht="15" customHeight="1">
      <c r="A12" s="6" t="s">
        <v>657</v>
      </c>
      <c r="B12" s="7" t="s">
        <v>418</v>
      </c>
      <c r="C12" s="190"/>
      <c r="D12" s="190">
        <f>D10</f>
        <v>0</v>
      </c>
      <c r="E12" s="190"/>
      <c r="F12" s="190">
        <f t="shared" si="0"/>
        <v>0</v>
      </c>
    </row>
    <row r="13" spans="1:6" ht="15" customHeight="1">
      <c r="A13" s="4" t="s">
        <v>419</v>
      </c>
      <c r="B13" s="5" t="s">
        <v>420</v>
      </c>
      <c r="C13" s="190"/>
      <c r="D13" s="190"/>
      <c r="E13" s="190"/>
      <c r="F13" s="190">
        <f t="shared" si="0"/>
        <v>0</v>
      </c>
    </row>
    <row r="14" spans="1:6" ht="15" customHeight="1">
      <c r="A14" s="4" t="s">
        <v>421</v>
      </c>
      <c r="B14" s="5" t="s">
        <v>422</v>
      </c>
      <c r="C14" s="190"/>
      <c r="D14" s="190"/>
      <c r="E14" s="190"/>
      <c r="F14" s="190">
        <f t="shared" si="0"/>
        <v>0</v>
      </c>
    </row>
    <row r="15" spans="1:6" ht="15" customHeight="1">
      <c r="A15" s="4" t="s">
        <v>618</v>
      </c>
      <c r="B15" s="5" t="s">
        <v>423</v>
      </c>
      <c r="C15" s="190"/>
      <c r="D15" s="190"/>
      <c r="E15" s="190"/>
      <c r="F15" s="190">
        <f t="shared" si="0"/>
        <v>0</v>
      </c>
    </row>
    <row r="16" spans="1:6" ht="15" customHeight="1">
      <c r="A16" s="4" t="s">
        <v>619</v>
      </c>
      <c r="B16" s="5" t="s">
        <v>424</v>
      </c>
      <c r="C16" s="190"/>
      <c r="D16" s="190"/>
      <c r="E16" s="190"/>
      <c r="F16" s="190">
        <f t="shared" si="0"/>
        <v>0</v>
      </c>
    </row>
    <row r="17" spans="1:6" ht="15" customHeight="1">
      <c r="A17" s="4" t="s">
        <v>620</v>
      </c>
      <c r="B17" s="5" t="s">
        <v>425</v>
      </c>
      <c r="C17" s="190"/>
      <c r="D17" s="190"/>
      <c r="E17" s="190"/>
      <c r="F17" s="190">
        <f t="shared" si="0"/>
        <v>0</v>
      </c>
    </row>
    <row r="18" spans="1:6" ht="15" customHeight="1">
      <c r="A18" s="37" t="s">
        <v>658</v>
      </c>
      <c r="B18" s="50" t="s">
        <v>426</v>
      </c>
      <c r="C18" s="190"/>
      <c r="D18" s="190">
        <f>D12</f>
        <v>0</v>
      </c>
      <c r="E18" s="190"/>
      <c r="F18" s="190">
        <f t="shared" si="0"/>
        <v>0</v>
      </c>
    </row>
    <row r="19" spans="1:6" ht="15" customHeight="1">
      <c r="A19" s="4" t="s">
        <v>624</v>
      </c>
      <c r="B19" s="5" t="s">
        <v>435</v>
      </c>
      <c r="C19" s="190"/>
      <c r="D19" s="190"/>
      <c r="E19" s="190"/>
      <c r="F19" s="190">
        <f t="shared" si="0"/>
        <v>0</v>
      </c>
    </row>
    <row r="20" spans="1:6" ht="15" customHeight="1">
      <c r="A20" s="4" t="s">
        <v>625</v>
      </c>
      <c r="B20" s="5" t="s">
        <v>436</v>
      </c>
      <c r="C20" s="190"/>
      <c r="D20" s="190"/>
      <c r="E20" s="190"/>
      <c r="F20" s="190">
        <f t="shared" si="0"/>
        <v>0</v>
      </c>
    </row>
    <row r="21" spans="1:6" ht="15" customHeight="1">
      <c r="A21" s="6" t="s">
        <v>660</v>
      </c>
      <c r="B21" s="7" t="s">
        <v>437</v>
      </c>
      <c r="C21" s="190"/>
      <c r="D21" s="190"/>
      <c r="E21" s="190"/>
      <c r="F21" s="190">
        <f t="shared" si="0"/>
        <v>0</v>
      </c>
    </row>
    <row r="22" spans="1:6" ht="15" customHeight="1">
      <c r="A22" s="4" t="s">
        <v>626</v>
      </c>
      <c r="B22" s="5" t="s">
        <v>438</v>
      </c>
      <c r="C22" s="190"/>
      <c r="D22" s="190"/>
      <c r="E22" s="190"/>
      <c r="F22" s="190">
        <f t="shared" si="0"/>
        <v>0</v>
      </c>
    </row>
    <row r="23" spans="1:6" ht="15" customHeight="1">
      <c r="A23" s="4" t="s">
        <v>627</v>
      </c>
      <c r="B23" s="5" t="s">
        <v>439</v>
      </c>
      <c r="C23" s="190"/>
      <c r="D23" s="190"/>
      <c r="E23" s="190"/>
      <c r="F23" s="190">
        <f t="shared" si="0"/>
        <v>0</v>
      </c>
    </row>
    <row r="24" spans="1:6" ht="15" customHeight="1">
      <c r="A24" s="4" t="s">
        <v>628</v>
      </c>
      <c r="B24" s="5" t="s">
        <v>440</v>
      </c>
      <c r="C24" s="190"/>
      <c r="D24" s="190"/>
      <c r="E24" s="190"/>
      <c r="F24" s="190">
        <f t="shared" si="0"/>
        <v>0</v>
      </c>
    </row>
    <row r="25" spans="1:6" ht="15" customHeight="1">
      <c r="A25" s="4" t="s">
        <v>629</v>
      </c>
      <c r="B25" s="5" t="s">
        <v>441</v>
      </c>
      <c r="C25" s="190"/>
      <c r="D25" s="190"/>
      <c r="E25" s="190"/>
      <c r="F25" s="190">
        <f t="shared" si="0"/>
        <v>0</v>
      </c>
    </row>
    <row r="26" spans="1:6" ht="15" customHeight="1">
      <c r="A26" s="4" t="s">
        <v>630</v>
      </c>
      <c r="B26" s="5" t="s">
        <v>444</v>
      </c>
      <c r="C26" s="190"/>
      <c r="D26" s="190"/>
      <c r="E26" s="190"/>
      <c r="F26" s="190">
        <f t="shared" si="0"/>
        <v>0</v>
      </c>
    </row>
    <row r="27" spans="1:6" ht="15" customHeight="1">
      <c r="A27" s="4" t="s">
        <v>445</v>
      </c>
      <c r="B27" s="5" t="s">
        <v>446</v>
      </c>
      <c r="C27" s="190"/>
      <c r="D27" s="190"/>
      <c r="E27" s="190"/>
      <c r="F27" s="190">
        <f t="shared" si="0"/>
        <v>0</v>
      </c>
    </row>
    <row r="28" spans="1:6" ht="15" customHeight="1">
      <c r="A28" s="4" t="s">
        <v>631</v>
      </c>
      <c r="B28" s="5" t="s">
        <v>447</v>
      </c>
      <c r="C28" s="190"/>
      <c r="D28" s="190"/>
      <c r="E28" s="190"/>
      <c r="F28" s="190">
        <f t="shared" si="0"/>
        <v>0</v>
      </c>
    </row>
    <row r="29" spans="1:6" ht="15" customHeight="1">
      <c r="A29" s="4" t="s">
        <v>632</v>
      </c>
      <c r="B29" s="5" t="s">
        <v>452</v>
      </c>
      <c r="C29" s="190"/>
      <c r="D29" s="190"/>
      <c r="E29" s="190"/>
      <c r="F29" s="190">
        <f t="shared" si="0"/>
        <v>0</v>
      </c>
    </row>
    <row r="30" spans="1:6" ht="15" customHeight="1">
      <c r="A30" s="6" t="s">
        <v>661</v>
      </c>
      <c r="B30" s="7" t="s">
        <v>455</v>
      </c>
      <c r="C30" s="190"/>
      <c r="D30" s="190"/>
      <c r="E30" s="190"/>
      <c r="F30" s="190">
        <f t="shared" si="0"/>
        <v>0</v>
      </c>
    </row>
    <row r="31" spans="1:6" ht="15" customHeight="1">
      <c r="A31" s="4" t="s">
        <v>633</v>
      </c>
      <c r="B31" s="5" t="s">
        <v>456</v>
      </c>
      <c r="C31" s="190"/>
      <c r="D31" s="190"/>
      <c r="E31" s="190"/>
      <c r="F31" s="190">
        <f t="shared" si="0"/>
        <v>0</v>
      </c>
    </row>
    <row r="32" spans="1:6" ht="15" customHeight="1">
      <c r="A32" s="37" t="s">
        <v>662</v>
      </c>
      <c r="B32" s="50" t="s">
        <v>457</v>
      </c>
      <c r="C32" s="190">
        <f>C31+C30+C24+C23+C22+C21</f>
        <v>0</v>
      </c>
      <c r="D32" s="190">
        <f>D31+D30+D24+D23+D22+D21</f>
        <v>0</v>
      </c>
      <c r="E32" s="190">
        <f>E31+E30+E24+E23+E22+E21</f>
        <v>0</v>
      </c>
      <c r="F32" s="190">
        <f t="shared" si="0"/>
        <v>0</v>
      </c>
    </row>
    <row r="33" spans="1:6" ht="15" customHeight="1">
      <c r="A33" s="12" t="s">
        <v>458</v>
      </c>
      <c r="B33" s="5" t="s">
        <v>459</v>
      </c>
      <c r="C33" s="190"/>
      <c r="D33" s="190"/>
      <c r="E33" s="190"/>
      <c r="F33" s="190">
        <f t="shared" si="0"/>
        <v>0</v>
      </c>
    </row>
    <row r="34" spans="1:6" ht="15" customHeight="1">
      <c r="A34" s="12" t="s">
        <v>634</v>
      </c>
      <c r="B34" s="5" t="s">
        <v>460</v>
      </c>
      <c r="C34" s="190"/>
      <c r="D34" s="190">
        <v>2700000</v>
      </c>
      <c r="E34" s="190"/>
      <c r="F34" s="190">
        <f t="shared" si="0"/>
        <v>2700000</v>
      </c>
    </row>
    <row r="35" spans="1:6" ht="15" customHeight="1">
      <c r="A35" s="12" t="s">
        <v>635</v>
      </c>
      <c r="B35" s="5" t="s">
        <v>461</v>
      </c>
      <c r="C35" s="190"/>
      <c r="D35" s="190"/>
      <c r="E35" s="190"/>
      <c r="F35" s="190">
        <f t="shared" si="0"/>
        <v>0</v>
      </c>
    </row>
    <row r="36" spans="1:6" ht="15" customHeight="1">
      <c r="A36" s="12" t="s">
        <v>636</v>
      </c>
      <c r="B36" s="5" t="s">
        <v>462</v>
      </c>
      <c r="C36" s="190"/>
      <c r="D36" s="190"/>
      <c r="E36" s="190"/>
      <c r="F36" s="190">
        <f t="shared" si="0"/>
        <v>0</v>
      </c>
    </row>
    <row r="37" spans="1:6" ht="15" customHeight="1">
      <c r="A37" s="12" t="s">
        <v>463</v>
      </c>
      <c r="B37" s="5" t="s">
        <v>464</v>
      </c>
      <c r="C37" s="190"/>
      <c r="D37" s="190">
        <v>1181730</v>
      </c>
      <c r="E37" s="190"/>
      <c r="F37" s="190">
        <f t="shared" si="0"/>
        <v>1181730</v>
      </c>
    </row>
    <row r="38" spans="1:6" ht="15" customHeight="1">
      <c r="A38" s="12" t="s">
        <v>465</v>
      </c>
      <c r="B38" s="5" t="s">
        <v>466</v>
      </c>
      <c r="C38" s="190"/>
      <c r="D38" s="190">
        <v>729000</v>
      </c>
      <c r="E38" s="190"/>
      <c r="F38" s="190">
        <f aca="true" t="shared" si="1" ref="F38:F69">E38+D38+C38</f>
        <v>729000</v>
      </c>
    </row>
    <row r="39" spans="1:6" ht="15" customHeight="1">
      <c r="A39" s="12" t="s">
        <v>467</v>
      </c>
      <c r="B39" s="5" t="s">
        <v>468</v>
      </c>
      <c r="C39" s="190"/>
      <c r="D39" s="190"/>
      <c r="E39" s="190"/>
      <c r="F39" s="190">
        <f t="shared" si="1"/>
        <v>0</v>
      </c>
    </row>
    <row r="40" spans="1:6" ht="15" customHeight="1">
      <c r="A40" s="12" t="s">
        <v>637</v>
      </c>
      <c r="B40" s="5" t="s">
        <v>469</v>
      </c>
      <c r="C40" s="190"/>
      <c r="D40" s="190"/>
      <c r="E40" s="190"/>
      <c r="F40" s="190">
        <f t="shared" si="1"/>
        <v>0</v>
      </c>
    </row>
    <row r="41" spans="1:6" ht="15" customHeight="1">
      <c r="A41" s="12" t="s">
        <v>638</v>
      </c>
      <c r="B41" s="5" t="s">
        <v>470</v>
      </c>
      <c r="C41" s="190"/>
      <c r="D41" s="190"/>
      <c r="E41" s="190"/>
      <c r="F41" s="190">
        <f t="shared" si="1"/>
        <v>0</v>
      </c>
    </row>
    <row r="42" spans="1:6" ht="15" customHeight="1">
      <c r="A42" s="12" t="s">
        <v>639</v>
      </c>
      <c r="B42" s="5" t="s">
        <v>471</v>
      </c>
      <c r="C42" s="190"/>
      <c r="D42" s="190"/>
      <c r="E42" s="190"/>
      <c r="F42" s="190">
        <f t="shared" si="1"/>
        <v>0</v>
      </c>
    </row>
    <row r="43" spans="1:6" ht="15" customHeight="1">
      <c r="A43" s="49" t="s">
        <v>663</v>
      </c>
      <c r="B43" s="50" t="s">
        <v>472</v>
      </c>
      <c r="C43" s="190">
        <f>SUM(C33:C42)</f>
        <v>0</v>
      </c>
      <c r="D43" s="190">
        <f>SUM(D33:D42)</f>
        <v>4610730</v>
      </c>
      <c r="E43" s="190">
        <f>SUM(E33:E42)</f>
        <v>0</v>
      </c>
      <c r="F43" s="190">
        <f t="shared" si="1"/>
        <v>4610730</v>
      </c>
    </row>
    <row r="44" spans="1:6" ht="15" customHeight="1">
      <c r="A44" s="12" t="s">
        <v>481</v>
      </c>
      <c r="B44" s="5" t="s">
        <v>482</v>
      </c>
      <c r="C44" s="190"/>
      <c r="D44" s="190"/>
      <c r="E44" s="190"/>
      <c r="F44" s="190">
        <f t="shared" si="1"/>
        <v>0</v>
      </c>
    </row>
    <row r="45" spans="1:6" ht="15" customHeight="1">
      <c r="A45" s="4" t="s">
        <v>643</v>
      </c>
      <c r="B45" s="5" t="s">
        <v>781</v>
      </c>
      <c r="C45" s="190">
        <v>0</v>
      </c>
      <c r="D45" s="190"/>
      <c r="E45" s="190"/>
      <c r="F45" s="190">
        <f t="shared" si="1"/>
        <v>0</v>
      </c>
    </row>
    <row r="46" spans="1:6" ht="15" customHeight="1">
      <c r="A46" s="12" t="s">
        <v>644</v>
      </c>
      <c r="B46" s="5" t="s">
        <v>763</v>
      </c>
      <c r="C46" s="190"/>
      <c r="D46" s="190"/>
      <c r="E46" s="190"/>
      <c r="F46" s="190">
        <f t="shared" si="1"/>
        <v>0</v>
      </c>
    </row>
    <row r="47" spans="1:6" ht="15" customHeight="1">
      <c r="A47" s="37" t="s">
        <v>665</v>
      </c>
      <c r="B47" s="50" t="s">
        <v>485</v>
      </c>
      <c r="C47" s="190">
        <f>SUM(C44:C46)</f>
        <v>0</v>
      </c>
      <c r="D47" s="190">
        <f>SUM(D44:D46)</f>
        <v>0</v>
      </c>
      <c r="E47" s="190">
        <f>SUM(E44:E46)</f>
        <v>0</v>
      </c>
      <c r="F47" s="190">
        <f t="shared" si="1"/>
        <v>0</v>
      </c>
    </row>
    <row r="48" spans="1:6" ht="15" customHeight="1">
      <c r="A48" s="56" t="s">
        <v>701</v>
      </c>
      <c r="B48" s="60"/>
      <c r="C48" s="190">
        <f>C47+C43+C32+C18</f>
        <v>0</v>
      </c>
      <c r="D48" s="190">
        <f>D47+D43+D32+D18</f>
        <v>4610730</v>
      </c>
      <c r="E48" s="190">
        <f>E47+E43+E32+E18</f>
        <v>0</v>
      </c>
      <c r="F48" s="190">
        <f t="shared" si="1"/>
        <v>4610730</v>
      </c>
    </row>
    <row r="49" spans="1:6" ht="15" customHeight="1">
      <c r="A49" s="4" t="s">
        <v>427</v>
      </c>
      <c r="B49" s="5" t="s">
        <v>428</v>
      </c>
      <c r="C49" s="190"/>
      <c r="D49" s="190"/>
      <c r="E49" s="190"/>
      <c r="F49" s="190">
        <f t="shared" si="1"/>
        <v>0</v>
      </c>
    </row>
    <row r="50" spans="1:6" ht="15" customHeight="1">
      <c r="A50" s="4" t="s">
        <v>429</v>
      </c>
      <c r="B50" s="5" t="s">
        <v>430</v>
      </c>
      <c r="C50" s="190"/>
      <c r="D50" s="190"/>
      <c r="E50" s="190"/>
      <c r="F50" s="190">
        <f t="shared" si="1"/>
        <v>0</v>
      </c>
    </row>
    <row r="51" spans="1:6" ht="15" customHeight="1">
      <c r="A51" s="4" t="s">
        <v>621</v>
      </c>
      <c r="B51" s="5" t="s">
        <v>431</v>
      </c>
      <c r="C51" s="190"/>
      <c r="D51" s="190"/>
      <c r="E51" s="190"/>
      <c r="F51" s="190">
        <f t="shared" si="1"/>
        <v>0</v>
      </c>
    </row>
    <row r="52" spans="1:6" ht="15" customHeight="1">
      <c r="A52" s="4" t="s">
        <v>622</v>
      </c>
      <c r="B52" s="5" t="s">
        <v>432</v>
      </c>
      <c r="C52" s="190"/>
      <c r="D52" s="190"/>
      <c r="E52" s="190"/>
      <c r="F52" s="190">
        <f t="shared" si="1"/>
        <v>0</v>
      </c>
    </row>
    <row r="53" spans="1:6" ht="15" customHeight="1">
      <c r="A53" s="4" t="s">
        <v>623</v>
      </c>
      <c r="B53" s="5" t="s">
        <v>433</v>
      </c>
      <c r="C53" s="190"/>
      <c r="D53" s="190"/>
      <c r="E53" s="190"/>
      <c r="F53" s="190">
        <f t="shared" si="1"/>
        <v>0</v>
      </c>
    </row>
    <row r="54" spans="1:6" ht="15" customHeight="1">
      <c r="A54" s="37" t="s">
        <v>659</v>
      </c>
      <c r="B54" s="50" t="s">
        <v>434</v>
      </c>
      <c r="C54" s="190"/>
      <c r="D54" s="190"/>
      <c r="E54" s="190"/>
      <c r="F54" s="190">
        <f t="shared" si="1"/>
        <v>0</v>
      </c>
    </row>
    <row r="55" spans="1:6" ht="15" customHeight="1">
      <c r="A55" s="12" t="s">
        <v>640</v>
      </c>
      <c r="B55" s="5" t="s">
        <v>473</v>
      </c>
      <c r="C55" s="190"/>
      <c r="D55" s="190"/>
      <c r="E55" s="190"/>
      <c r="F55" s="190">
        <f t="shared" si="1"/>
        <v>0</v>
      </c>
    </row>
    <row r="56" spans="1:6" ht="15" customHeight="1">
      <c r="A56" s="12" t="s">
        <v>641</v>
      </c>
      <c r="B56" s="5" t="s">
        <v>474</v>
      </c>
      <c r="C56" s="190"/>
      <c r="D56" s="190"/>
      <c r="E56" s="190"/>
      <c r="F56" s="190">
        <f t="shared" si="1"/>
        <v>0</v>
      </c>
    </row>
    <row r="57" spans="1:6" ht="15" customHeight="1">
      <c r="A57" s="12" t="s">
        <v>475</v>
      </c>
      <c r="B57" s="5" t="s">
        <v>476</v>
      </c>
      <c r="C57" s="190"/>
      <c r="D57" s="190"/>
      <c r="E57" s="190"/>
      <c r="F57" s="190">
        <f t="shared" si="1"/>
        <v>0</v>
      </c>
    </row>
    <row r="58" spans="1:6" ht="15" customHeight="1">
      <c r="A58" s="12" t="s">
        <v>642</v>
      </c>
      <c r="B58" s="5" t="s">
        <v>477</v>
      </c>
      <c r="C58" s="190"/>
      <c r="D58" s="190"/>
      <c r="E58" s="190"/>
      <c r="F58" s="190">
        <f t="shared" si="1"/>
        <v>0</v>
      </c>
    </row>
    <row r="59" spans="1:6" ht="15" customHeight="1">
      <c r="A59" s="12" t="s">
        <v>478</v>
      </c>
      <c r="B59" s="5" t="s">
        <v>479</v>
      </c>
      <c r="C59" s="190"/>
      <c r="D59" s="190"/>
      <c r="E59" s="190"/>
      <c r="F59" s="190">
        <f t="shared" si="1"/>
        <v>0</v>
      </c>
    </row>
    <row r="60" spans="1:6" ht="15" customHeight="1">
      <c r="A60" s="37" t="s">
        <v>664</v>
      </c>
      <c r="B60" s="50" t="s">
        <v>480</v>
      </c>
      <c r="C60" s="190"/>
      <c r="D60" s="190"/>
      <c r="E60" s="190"/>
      <c r="F60" s="190">
        <f t="shared" si="1"/>
        <v>0</v>
      </c>
    </row>
    <row r="61" spans="1:6" ht="15" customHeight="1">
      <c r="A61" s="12" t="s">
        <v>486</v>
      </c>
      <c r="B61" s="5" t="s">
        <v>487</v>
      </c>
      <c r="C61" s="190"/>
      <c r="D61" s="190"/>
      <c r="E61" s="190"/>
      <c r="F61" s="190">
        <f t="shared" si="1"/>
        <v>0</v>
      </c>
    </row>
    <row r="62" spans="1:6" ht="15" customHeight="1">
      <c r="A62" s="4" t="s">
        <v>645</v>
      </c>
      <c r="B62" s="5" t="s">
        <v>488</v>
      </c>
      <c r="C62" s="190"/>
      <c r="D62" s="190"/>
      <c r="E62" s="190"/>
      <c r="F62" s="190">
        <f t="shared" si="1"/>
        <v>0</v>
      </c>
    </row>
    <row r="63" spans="1:6" ht="15" customHeight="1">
      <c r="A63" s="12" t="s">
        <v>646</v>
      </c>
      <c r="B63" s="5" t="s">
        <v>778</v>
      </c>
      <c r="C63" s="190"/>
      <c r="D63" s="190"/>
      <c r="E63" s="190"/>
      <c r="F63" s="190">
        <f t="shared" si="1"/>
        <v>0</v>
      </c>
    </row>
    <row r="64" spans="1:6" ht="15" customHeight="1">
      <c r="A64" s="37" t="s">
        <v>667</v>
      </c>
      <c r="B64" s="50" t="s">
        <v>490</v>
      </c>
      <c r="C64" s="190">
        <f>SUM(C61:C63)</f>
        <v>0</v>
      </c>
      <c r="D64" s="190">
        <f>SUM(D61:D63)</f>
        <v>0</v>
      </c>
      <c r="E64" s="190">
        <f>SUM(E61:E63)</f>
        <v>0</v>
      </c>
      <c r="F64" s="190">
        <f t="shared" si="1"/>
        <v>0</v>
      </c>
    </row>
    <row r="65" spans="1:6" ht="15" customHeight="1">
      <c r="A65" s="56" t="s">
        <v>700</v>
      </c>
      <c r="B65" s="60"/>
      <c r="C65" s="190">
        <f>C64+C60+C54</f>
        <v>0</v>
      </c>
      <c r="D65" s="190">
        <f>D64+D60+D54</f>
        <v>0</v>
      </c>
      <c r="E65" s="190">
        <f>E64+E60+E54</f>
        <v>0</v>
      </c>
      <c r="F65" s="190">
        <f t="shared" si="1"/>
        <v>0</v>
      </c>
    </row>
    <row r="66" spans="1:6" ht="15.75">
      <c r="A66" s="47" t="s">
        <v>666</v>
      </c>
      <c r="B66" s="33" t="s">
        <v>491</v>
      </c>
      <c r="C66" s="190">
        <f>C65+C48</f>
        <v>0</v>
      </c>
      <c r="D66" s="190">
        <f>D65+D48</f>
        <v>4610730</v>
      </c>
      <c r="E66" s="190">
        <f>E65+E48</f>
        <v>0</v>
      </c>
      <c r="F66" s="190">
        <f t="shared" si="1"/>
        <v>4610730</v>
      </c>
    </row>
    <row r="67" spans="1:6" ht="15.75">
      <c r="A67" s="132" t="s">
        <v>75</v>
      </c>
      <c r="B67" s="59"/>
      <c r="C67" s="190"/>
      <c r="D67" s="190">
        <f>D48-'6. Pmh kiadás'!D74</f>
        <v>4610730</v>
      </c>
      <c r="E67" s="190">
        <f>E48-'6. Pmh kiadás'!E74</f>
        <v>0</v>
      </c>
      <c r="F67" s="190">
        <f t="shared" si="1"/>
        <v>4610730</v>
      </c>
    </row>
    <row r="68" spans="1:6" ht="15.75">
      <c r="A68" s="132" t="s">
        <v>76</v>
      </c>
      <c r="B68" s="59"/>
      <c r="C68" s="190"/>
      <c r="D68" s="190">
        <f>D65-'6. Pmh kiadás'!D97</f>
        <v>0</v>
      </c>
      <c r="E68" s="190">
        <f>E65-'6. Pmh kiadás'!E97</f>
        <v>0</v>
      </c>
      <c r="F68" s="190">
        <f t="shared" si="1"/>
        <v>0</v>
      </c>
    </row>
    <row r="69" spans="1:6" ht="15">
      <c r="A69" s="35" t="s">
        <v>648</v>
      </c>
      <c r="B69" s="4" t="s">
        <v>492</v>
      </c>
      <c r="C69" s="190"/>
      <c r="D69" s="190"/>
      <c r="E69" s="190"/>
      <c r="F69" s="190">
        <f t="shared" si="1"/>
        <v>0</v>
      </c>
    </row>
    <row r="70" spans="1:6" ht="15">
      <c r="A70" s="12" t="s">
        <v>493</v>
      </c>
      <c r="B70" s="4" t="s">
        <v>494</v>
      </c>
      <c r="C70" s="190"/>
      <c r="D70" s="190"/>
      <c r="E70" s="190"/>
      <c r="F70" s="190">
        <f aca="true" t="shared" si="2" ref="F70:F96">E70+D70+C70</f>
        <v>0</v>
      </c>
    </row>
    <row r="71" spans="1:6" ht="15">
      <c r="A71" s="35" t="s">
        <v>649</v>
      </c>
      <c r="B71" s="4" t="s">
        <v>495</v>
      </c>
      <c r="C71" s="190"/>
      <c r="D71" s="190"/>
      <c r="E71" s="190"/>
      <c r="F71" s="190">
        <f t="shared" si="2"/>
        <v>0</v>
      </c>
    </row>
    <row r="72" spans="1:6" ht="15">
      <c r="A72" s="14" t="s">
        <v>668</v>
      </c>
      <c r="B72" s="6" t="s">
        <v>496</v>
      </c>
      <c r="C72" s="190"/>
      <c r="D72" s="190"/>
      <c r="E72" s="190"/>
      <c r="F72" s="190">
        <f t="shared" si="2"/>
        <v>0</v>
      </c>
    </row>
    <row r="73" spans="1:6" ht="15">
      <c r="A73" s="12" t="s">
        <v>650</v>
      </c>
      <c r="B73" s="4" t="s">
        <v>497</v>
      </c>
      <c r="C73" s="190"/>
      <c r="D73" s="190"/>
      <c r="E73" s="190"/>
      <c r="F73" s="190">
        <f t="shared" si="2"/>
        <v>0</v>
      </c>
    </row>
    <row r="74" spans="1:6" ht="15">
      <c r="A74" s="35" t="s">
        <v>498</v>
      </c>
      <c r="B74" s="4" t="s">
        <v>499</v>
      </c>
      <c r="C74" s="190"/>
      <c r="D74" s="190"/>
      <c r="E74" s="190"/>
      <c r="F74" s="190">
        <f t="shared" si="2"/>
        <v>0</v>
      </c>
    </row>
    <row r="75" spans="1:6" ht="15">
      <c r="A75" s="12" t="s">
        <v>651</v>
      </c>
      <c r="B75" s="4" t="s">
        <v>500</v>
      </c>
      <c r="C75" s="190"/>
      <c r="D75" s="190"/>
      <c r="E75" s="190"/>
      <c r="F75" s="190">
        <f t="shared" si="2"/>
        <v>0</v>
      </c>
    </row>
    <row r="76" spans="1:6" ht="15">
      <c r="A76" s="35" t="s">
        <v>501</v>
      </c>
      <c r="B76" s="4" t="s">
        <v>502</v>
      </c>
      <c r="C76" s="190"/>
      <c r="D76" s="190"/>
      <c r="E76" s="190"/>
      <c r="F76" s="190">
        <f t="shared" si="2"/>
        <v>0</v>
      </c>
    </row>
    <row r="77" spans="1:6" ht="15">
      <c r="A77" s="13" t="s">
        <v>669</v>
      </c>
      <c r="B77" s="6" t="s">
        <v>503</v>
      </c>
      <c r="C77" s="190"/>
      <c r="D77" s="190"/>
      <c r="E77" s="190"/>
      <c r="F77" s="190">
        <f t="shared" si="2"/>
        <v>0</v>
      </c>
    </row>
    <row r="78" spans="1:6" ht="15">
      <c r="A78" s="4" t="s">
        <v>755</v>
      </c>
      <c r="B78" s="4" t="s">
        <v>504</v>
      </c>
      <c r="C78" s="190"/>
      <c r="D78" s="190"/>
      <c r="E78" s="190"/>
      <c r="F78" s="190">
        <f t="shared" si="2"/>
        <v>0</v>
      </c>
    </row>
    <row r="79" spans="1:6" ht="15">
      <c r="A79" s="4" t="s">
        <v>756</v>
      </c>
      <c r="B79" s="4" t="s">
        <v>504</v>
      </c>
      <c r="C79" s="190"/>
      <c r="D79" s="190"/>
      <c r="E79" s="190"/>
      <c r="F79" s="190">
        <f t="shared" si="2"/>
        <v>0</v>
      </c>
    </row>
    <row r="80" spans="1:6" ht="15">
      <c r="A80" s="4" t="s">
        <v>750</v>
      </c>
      <c r="B80" s="4" t="s">
        <v>505</v>
      </c>
      <c r="C80" s="190"/>
      <c r="D80" s="190"/>
      <c r="E80" s="190"/>
      <c r="F80" s="190">
        <f t="shared" si="2"/>
        <v>0</v>
      </c>
    </row>
    <row r="81" spans="1:6" ht="15">
      <c r="A81" s="4" t="s">
        <v>754</v>
      </c>
      <c r="B81" s="4" t="s">
        <v>505</v>
      </c>
      <c r="C81" s="190"/>
      <c r="D81" s="190"/>
      <c r="E81" s="190"/>
      <c r="F81" s="190">
        <f t="shared" si="2"/>
        <v>0</v>
      </c>
    </row>
    <row r="82" spans="1:6" ht="15">
      <c r="A82" s="6" t="s">
        <v>670</v>
      </c>
      <c r="B82" s="6" t="s">
        <v>506</v>
      </c>
      <c r="C82" s="190"/>
      <c r="D82" s="190"/>
      <c r="E82" s="190"/>
      <c r="F82" s="190">
        <f t="shared" si="2"/>
        <v>0</v>
      </c>
    </row>
    <row r="83" spans="1:6" ht="15">
      <c r="A83" s="35" t="s">
        <v>507</v>
      </c>
      <c r="B83" s="4" t="s">
        <v>508</v>
      </c>
      <c r="C83" s="190"/>
      <c r="D83" s="190"/>
      <c r="E83" s="190"/>
      <c r="F83" s="190">
        <f t="shared" si="2"/>
        <v>0</v>
      </c>
    </row>
    <row r="84" spans="1:6" ht="15">
      <c r="A84" s="35" t="s">
        <v>509</v>
      </c>
      <c r="B84" s="4" t="s">
        <v>510</v>
      </c>
      <c r="C84" s="190"/>
      <c r="D84" s="190"/>
      <c r="E84" s="190"/>
      <c r="F84" s="190">
        <f t="shared" si="2"/>
        <v>0</v>
      </c>
    </row>
    <row r="85" spans="1:6" ht="15">
      <c r="A85" s="35" t="s">
        <v>511</v>
      </c>
      <c r="B85" s="4" t="s">
        <v>512</v>
      </c>
      <c r="C85" s="190"/>
      <c r="D85" s="190">
        <v>49872525</v>
      </c>
      <c r="E85" s="190"/>
      <c r="F85" s="190">
        <f t="shared" si="2"/>
        <v>49872525</v>
      </c>
    </row>
    <row r="86" spans="1:6" ht="15">
      <c r="A86" s="35" t="s">
        <v>513</v>
      </c>
      <c r="B86" s="4" t="s">
        <v>514</v>
      </c>
      <c r="C86" s="190"/>
      <c r="D86" s="190"/>
      <c r="E86" s="190"/>
      <c r="F86" s="190">
        <f t="shared" si="2"/>
        <v>0</v>
      </c>
    </row>
    <row r="87" spans="1:6" ht="15">
      <c r="A87" s="12" t="s">
        <v>652</v>
      </c>
      <c r="B87" s="4" t="s">
        <v>515</v>
      </c>
      <c r="C87" s="190"/>
      <c r="D87" s="190"/>
      <c r="E87" s="190"/>
      <c r="F87" s="190">
        <f t="shared" si="2"/>
        <v>0</v>
      </c>
    </row>
    <row r="88" spans="1:6" ht="15">
      <c r="A88" s="14" t="s">
        <v>671</v>
      </c>
      <c r="B88" s="6" t="s">
        <v>516</v>
      </c>
      <c r="C88" s="190">
        <f>C87+C86+C85+C84+C83+C82+C77+C72</f>
        <v>0</v>
      </c>
      <c r="D88" s="190">
        <f>D87+D86+D85+D84+D83+D82+D77+D72</f>
        <v>49872525</v>
      </c>
      <c r="E88" s="190">
        <f>E87+E86+E85+E84+E83+E82+E77+E72</f>
        <v>0</v>
      </c>
      <c r="F88" s="190">
        <f t="shared" si="2"/>
        <v>49872525</v>
      </c>
    </row>
    <row r="89" spans="1:6" ht="15">
      <c r="A89" s="12" t="s">
        <v>517</v>
      </c>
      <c r="B89" s="4" t="s">
        <v>518</v>
      </c>
      <c r="C89" s="190"/>
      <c r="D89" s="190"/>
      <c r="E89" s="190"/>
      <c r="F89" s="190">
        <f t="shared" si="2"/>
        <v>0</v>
      </c>
    </row>
    <row r="90" spans="1:6" ht="15">
      <c r="A90" s="12" t="s">
        <v>519</v>
      </c>
      <c r="B90" s="4" t="s">
        <v>520</v>
      </c>
      <c r="C90" s="190"/>
      <c r="D90" s="190"/>
      <c r="E90" s="190"/>
      <c r="F90" s="190">
        <f t="shared" si="2"/>
        <v>0</v>
      </c>
    </row>
    <row r="91" spans="1:6" ht="15">
      <c r="A91" s="35" t="s">
        <v>521</v>
      </c>
      <c r="B91" s="4" t="s">
        <v>522</v>
      </c>
      <c r="C91" s="190"/>
      <c r="D91" s="190"/>
      <c r="E91" s="190"/>
      <c r="F91" s="190">
        <f t="shared" si="2"/>
        <v>0</v>
      </c>
    </row>
    <row r="92" spans="1:6" ht="15">
      <c r="A92" s="35" t="s">
        <v>653</v>
      </c>
      <c r="B92" s="4" t="s">
        <v>523</v>
      </c>
      <c r="C92" s="190"/>
      <c r="D92" s="190"/>
      <c r="E92" s="190"/>
      <c r="F92" s="190">
        <f t="shared" si="2"/>
        <v>0</v>
      </c>
    </row>
    <row r="93" spans="1:6" ht="15">
      <c r="A93" s="13" t="s">
        <v>672</v>
      </c>
      <c r="B93" s="6" t="s">
        <v>524</v>
      </c>
      <c r="C93" s="190">
        <f>SUM(C89:C92)</f>
        <v>0</v>
      </c>
      <c r="D93" s="190">
        <f>SUM(D89:D92)</f>
        <v>0</v>
      </c>
      <c r="E93" s="190">
        <f>SUM(E89:E92)</f>
        <v>0</v>
      </c>
      <c r="F93" s="190">
        <f t="shared" si="2"/>
        <v>0</v>
      </c>
    </row>
    <row r="94" spans="1:6" ht="15">
      <c r="A94" s="14" t="s">
        <v>525</v>
      </c>
      <c r="B94" s="6" t="s">
        <v>526</v>
      </c>
      <c r="C94" s="190"/>
      <c r="D94" s="190"/>
      <c r="E94" s="190"/>
      <c r="F94" s="190">
        <f t="shared" si="2"/>
        <v>0</v>
      </c>
    </row>
    <row r="95" spans="1:6" ht="15.75">
      <c r="A95" s="38" t="s">
        <v>673</v>
      </c>
      <c r="B95" s="39" t="s">
        <v>527</v>
      </c>
      <c r="C95" s="190">
        <f>C94+C93+C88</f>
        <v>0</v>
      </c>
      <c r="D95" s="190">
        <f>D94+D93+D88</f>
        <v>49872525</v>
      </c>
      <c r="E95" s="190">
        <f>E94+E93+E88</f>
        <v>0</v>
      </c>
      <c r="F95" s="190">
        <f t="shared" si="2"/>
        <v>49872525</v>
      </c>
    </row>
    <row r="96" spans="1:6" ht="15.75">
      <c r="A96" s="131" t="s">
        <v>655</v>
      </c>
      <c r="B96" s="44"/>
      <c r="C96" s="190">
        <f>C95+C66</f>
        <v>0</v>
      </c>
      <c r="D96" s="190">
        <f>D95+D66</f>
        <v>54483255</v>
      </c>
      <c r="E96" s="190">
        <f>E95+E66</f>
        <v>0</v>
      </c>
      <c r="F96" s="190">
        <f t="shared" si="2"/>
        <v>54483255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&amp;R13.sz.melléklet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90" zoomScaleNormal="90" zoomScalePageLayoutView="0" workbookViewId="0" topLeftCell="A1">
      <pane xSplit="1" ySplit="5" topLeftCell="B11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J19" sqref="J19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6" width="29.421875" style="0" customWidth="1"/>
    <col min="7" max="7" width="18.421875" style="215" customWidth="1"/>
  </cols>
  <sheetData>
    <row r="1" spans="1:7" ht="15">
      <c r="A1" s="260" t="s">
        <v>783</v>
      </c>
      <c r="B1" s="265"/>
      <c r="C1" s="265"/>
      <c r="D1" s="265"/>
      <c r="E1" s="265"/>
      <c r="F1" s="265"/>
      <c r="G1" s="265"/>
    </row>
    <row r="2" spans="1:7" ht="15">
      <c r="A2" s="264" t="s">
        <v>207</v>
      </c>
      <c r="B2" s="266"/>
      <c r="C2" s="266"/>
      <c r="D2" s="266"/>
      <c r="E2" s="266"/>
      <c r="F2" s="266"/>
      <c r="G2" s="266"/>
    </row>
    <row r="3" ht="15">
      <c r="A3" s="182"/>
    </row>
    <row r="4" ht="15">
      <c r="A4" s="182"/>
    </row>
    <row r="5" spans="1:7" ht="55.5">
      <c r="A5" s="183" t="s">
        <v>208</v>
      </c>
      <c r="B5" s="184" t="s">
        <v>236</v>
      </c>
      <c r="C5" s="184" t="s">
        <v>237</v>
      </c>
      <c r="D5" s="184" t="s">
        <v>238</v>
      </c>
      <c r="E5" s="184" t="s">
        <v>239</v>
      </c>
      <c r="F5" s="184" t="s">
        <v>704</v>
      </c>
      <c r="G5" s="185" t="s">
        <v>6</v>
      </c>
    </row>
    <row r="6" spans="1:7" ht="15">
      <c r="A6" s="186" t="s">
        <v>209</v>
      </c>
      <c r="B6" s="187"/>
      <c r="C6" s="187"/>
      <c r="D6" s="187"/>
      <c r="E6" s="187">
        <v>1</v>
      </c>
      <c r="F6" s="187"/>
      <c r="G6" s="194">
        <f>F6+E6+D6+C6+B6</f>
        <v>1</v>
      </c>
    </row>
    <row r="7" spans="1:7" ht="15">
      <c r="A7" s="186" t="s">
        <v>210</v>
      </c>
      <c r="B7" s="187"/>
      <c r="C7" s="187"/>
      <c r="D7" s="187"/>
      <c r="E7" s="187">
        <v>3</v>
      </c>
      <c r="F7" s="187"/>
      <c r="G7" s="194">
        <f aca="true" t="shared" si="0" ref="G7:G27">F7+E7+D7+C7+B7</f>
        <v>3</v>
      </c>
    </row>
    <row r="8" spans="1:7" ht="15">
      <c r="A8" s="186" t="s">
        <v>211</v>
      </c>
      <c r="B8" s="187"/>
      <c r="C8" s="187"/>
      <c r="D8" s="187"/>
      <c r="E8" s="187">
        <v>6</v>
      </c>
      <c r="F8" s="187"/>
      <c r="G8" s="194">
        <f t="shared" si="0"/>
        <v>6</v>
      </c>
    </row>
    <row r="9" spans="1:7" ht="15">
      <c r="A9" s="186" t="s">
        <v>212</v>
      </c>
      <c r="B9" s="187"/>
      <c r="C9" s="187"/>
      <c r="D9" s="187"/>
      <c r="E9" s="187">
        <v>1</v>
      </c>
      <c r="F9" s="187"/>
      <c r="G9" s="194">
        <f t="shared" si="0"/>
        <v>1</v>
      </c>
    </row>
    <row r="10" spans="1:7" ht="15">
      <c r="A10" s="183" t="s">
        <v>213</v>
      </c>
      <c r="B10" s="187"/>
      <c r="C10" s="187"/>
      <c r="D10" s="187"/>
      <c r="E10" s="187">
        <f>E9+E8+E7+E6</f>
        <v>11</v>
      </c>
      <c r="F10" s="187"/>
      <c r="G10" s="194">
        <f t="shared" si="0"/>
        <v>11</v>
      </c>
    </row>
    <row r="11" spans="1:7" ht="15">
      <c r="A11" s="186" t="s">
        <v>214</v>
      </c>
      <c r="B11" s="187"/>
      <c r="C11" s="187"/>
      <c r="D11" s="187"/>
      <c r="E11" s="187"/>
      <c r="F11" s="187"/>
      <c r="G11" s="194">
        <f t="shared" si="0"/>
        <v>0</v>
      </c>
    </row>
    <row r="12" spans="1:7" ht="30">
      <c r="A12" s="186" t="s">
        <v>215</v>
      </c>
      <c r="B12" s="187"/>
      <c r="C12" s="187"/>
      <c r="D12" s="187"/>
      <c r="E12" s="187"/>
      <c r="F12" s="187"/>
      <c r="G12" s="194">
        <f t="shared" si="0"/>
        <v>0</v>
      </c>
    </row>
    <row r="13" spans="1:7" ht="15">
      <c r="A13" s="186" t="s">
        <v>216</v>
      </c>
      <c r="B13" s="187"/>
      <c r="C13" s="187"/>
      <c r="D13" s="187"/>
      <c r="E13" s="187"/>
      <c r="F13" s="187"/>
      <c r="G13" s="194">
        <f t="shared" si="0"/>
        <v>0</v>
      </c>
    </row>
    <row r="14" spans="1:7" ht="15">
      <c r="A14" s="186" t="s">
        <v>217</v>
      </c>
      <c r="B14" s="187"/>
      <c r="C14" s="187">
        <v>8</v>
      </c>
      <c r="D14" s="187">
        <v>1</v>
      </c>
      <c r="E14" s="187"/>
      <c r="F14" s="187">
        <v>2</v>
      </c>
      <c r="G14" s="194">
        <f t="shared" si="0"/>
        <v>11</v>
      </c>
    </row>
    <row r="15" spans="1:7" ht="15">
      <c r="A15" s="186" t="s">
        <v>218</v>
      </c>
      <c r="B15" s="187">
        <v>1</v>
      </c>
      <c r="C15" s="187">
        <v>12</v>
      </c>
      <c r="D15" s="187">
        <v>4</v>
      </c>
      <c r="E15" s="187"/>
      <c r="F15" s="187">
        <v>2</v>
      </c>
      <c r="G15" s="194">
        <f t="shared" si="0"/>
        <v>19</v>
      </c>
    </row>
    <row r="16" spans="1:7" ht="15">
      <c r="A16" s="186" t="s">
        <v>219</v>
      </c>
      <c r="B16" s="187">
        <v>2</v>
      </c>
      <c r="C16" s="187">
        <v>8</v>
      </c>
      <c r="D16" s="187">
        <v>1</v>
      </c>
      <c r="E16" s="187"/>
      <c r="F16" s="187">
        <v>6</v>
      </c>
      <c r="G16" s="194">
        <f t="shared" si="0"/>
        <v>17</v>
      </c>
    </row>
    <row r="17" spans="1:7" ht="15">
      <c r="A17" s="186" t="s">
        <v>220</v>
      </c>
      <c r="B17" s="187"/>
      <c r="C17" s="187"/>
      <c r="D17" s="187"/>
      <c r="E17" s="187"/>
      <c r="F17" s="187"/>
      <c r="G17" s="194">
        <f t="shared" si="0"/>
        <v>0</v>
      </c>
    </row>
    <row r="18" spans="1:7" ht="15">
      <c r="A18" s="183" t="s">
        <v>221</v>
      </c>
      <c r="B18" s="187">
        <f>B17+B16+B15+B14</f>
        <v>3</v>
      </c>
      <c r="C18" s="187">
        <f>C17+C16+C15+C14</f>
        <v>28</v>
      </c>
      <c r="D18" s="187">
        <f>D17+D16+D15+D14</f>
        <v>6</v>
      </c>
      <c r="E18" s="187">
        <f>E17+E16+E15+E14</f>
        <v>0</v>
      </c>
      <c r="F18" s="187">
        <f>F16+F15+F11+F14</f>
        <v>10</v>
      </c>
      <c r="G18" s="194">
        <f t="shared" si="0"/>
        <v>47</v>
      </c>
    </row>
    <row r="19" spans="1:7" ht="30">
      <c r="A19" s="186" t="s">
        <v>222</v>
      </c>
      <c r="B19" s="187">
        <v>8</v>
      </c>
      <c r="C19" s="187"/>
      <c r="D19" s="187"/>
      <c r="E19" s="187">
        <v>2</v>
      </c>
      <c r="F19" s="187"/>
      <c r="G19" s="194">
        <f t="shared" si="0"/>
        <v>10</v>
      </c>
    </row>
    <row r="20" spans="1:7" ht="15">
      <c r="A20" s="186" t="s">
        <v>223</v>
      </c>
      <c r="B20" s="187"/>
      <c r="C20" s="187"/>
      <c r="D20" s="187"/>
      <c r="E20" s="187"/>
      <c r="F20" s="187"/>
      <c r="G20" s="194">
        <f t="shared" si="0"/>
        <v>0</v>
      </c>
    </row>
    <row r="21" spans="1:7" ht="15">
      <c r="A21" s="186" t="s">
        <v>224</v>
      </c>
      <c r="B21" s="187">
        <v>7</v>
      </c>
      <c r="C21" s="187"/>
      <c r="D21" s="187"/>
      <c r="E21" s="187"/>
      <c r="F21" s="187"/>
      <c r="G21" s="194">
        <f t="shared" si="0"/>
        <v>7</v>
      </c>
    </row>
    <row r="22" spans="1:7" ht="15">
      <c r="A22" s="183" t="s">
        <v>225</v>
      </c>
      <c r="B22" s="187">
        <f>B21+B19</f>
        <v>15</v>
      </c>
      <c r="C22" s="187">
        <f>C21+C19</f>
        <v>0</v>
      </c>
      <c r="D22" s="187">
        <f>D21+D19</f>
        <v>0</v>
      </c>
      <c r="E22" s="187">
        <f>E21+E19</f>
        <v>2</v>
      </c>
      <c r="F22" s="187">
        <f>F21+F19</f>
        <v>0</v>
      </c>
      <c r="G22" s="194">
        <f t="shared" si="0"/>
        <v>17</v>
      </c>
    </row>
    <row r="23" spans="1:7" ht="15">
      <c r="A23" s="186" t="s">
        <v>226</v>
      </c>
      <c r="B23" s="187">
        <v>1</v>
      </c>
      <c r="C23" s="187"/>
      <c r="D23" s="187"/>
      <c r="E23" s="187"/>
      <c r="F23" s="187"/>
      <c r="G23" s="194">
        <f t="shared" si="0"/>
        <v>1</v>
      </c>
    </row>
    <row r="24" spans="1:7" ht="15">
      <c r="A24" s="186" t="s">
        <v>227</v>
      </c>
      <c r="B24" s="187">
        <v>5</v>
      </c>
      <c r="C24" s="187"/>
      <c r="D24" s="187"/>
      <c r="E24" s="187"/>
      <c r="F24" s="187"/>
      <c r="G24" s="194">
        <f t="shared" si="0"/>
        <v>5</v>
      </c>
    </row>
    <row r="25" spans="1:7" ht="30">
      <c r="A25" s="186" t="s">
        <v>228</v>
      </c>
      <c r="B25" s="187">
        <v>1</v>
      </c>
      <c r="C25" s="187"/>
      <c r="D25" s="187"/>
      <c r="E25" s="187"/>
      <c r="F25" s="187"/>
      <c r="G25" s="194">
        <f t="shared" si="0"/>
        <v>1</v>
      </c>
    </row>
    <row r="26" spans="1:7" ht="15">
      <c r="A26" s="183" t="s">
        <v>229</v>
      </c>
      <c r="B26" s="187">
        <f>B25+B24+B23</f>
        <v>7</v>
      </c>
      <c r="C26" s="187">
        <f>C25+C24+C23</f>
        <v>0</v>
      </c>
      <c r="D26" s="187">
        <f>D25+D24+D23</f>
        <v>0</v>
      </c>
      <c r="E26" s="187">
        <f>E25+E24+E23</f>
        <v>0</v>
      </c>
      <c r="F26" s="187">
        <f>F25+F24+F23</f>
        <v>0</v>
      </c>
      <c r="G26" s="194">
        <f t="shared" si="0"/>
        <v>7</v>
      </c>
    </row>
    <row r="27" spans="1:7" ht="25.5">
      <c r="A27" s="183" t="s">
        <v>230</v>
      </c>
      <c r="B27" s="123">
        <f>B26+B22+B18</f>
        <v>25</v>
      </c>
      <c r="C27" s="123">
        <f>C26+C22+C18</f>
        <v>28</v>
      </c>
      <c r="D27" s="123">
        <f>D26+D22+D18</f>
        <v>6</v>
      </c>
      <c r="E27" s="123">
        <f>E22+E10</f>
        <v>13</v>
      </c>
      <c r="F27" s="123">
        <f>F26+F22+F18</f>
        <v>10</v>
      </c>
      <c r="G27" s="194">
        <f t="shared" si="0"/>
        <v>82</v>
      </c>
    </row>
    <row r="28" spans="1:7" ht="30">
      <c r="A28" s="186" t="s">
        <v>231</v>
      </c>
      <c r="B28" s="187"/>
      <c r="C28" s="187"/>
      <c r="D28" s="187"/>
      <c r="E28" s="187"/>
      <c r="F28" s="187"/>
      <c r="G28" s="194"/>
    </row>
    <row r="29" spans="1:7" ht="45">
      <c r="A29" s="186" t="s">
        <v>232</v>
      </c>
      <c r="B29" s="187"/>
      <c r="C29" s="187"/>
      <c r="D29" s="187"/>
      <c r="E29" s="187"/>
      <c r="F29" s="187"/>
      <c r="G29" s="194"/>
    </row>
    <row r="30" spans="1:7" ht="30">
      <c r="A30" s="186" t="s">
        <v>233</v>
      </c>
      <c r="B30" s="187"/>
      <c r="C30" s="187"/>
      <c r="D30" s="187"/>
      <c r="E30" s="187"/>
      <c r="F30" s="187"/>
      <c r="G30" s="194"/>
    </row>
    <row r="31" spans="1:7" ht="15">
      <c r="A31" s="186" t="s">
        <v>234</v>
      </c>
      <c r="B31" s="187"/>
      <c r="C31" s="187"/>
      <c r="D31" s="187"/>
      <c r="E31" s="187"/>
      <c r="F31" s="187"/>
      <c r="G31" s="194"/>
    </row>
    <row r="32" spans="1:7" ht="25.5">
      <c r="A32" s="183" t="s">
        <v>235</v>
      </c>
      <c r="B32" s="187"/>
      <c r="C32" s="187"/>
      <c r="D32" s="187"/>
      <c r="E32" s="187"/>
      <c r="F32" s="187"/>
      <c r="G32" s="194"/>
    </row>
    <row r="33" spans="1:6" ht="15">
      <c r="A33" s="267"/>
      <c r="B33" s="268"/>
      <c r="C33" s="268"/>
      <c r="D33" s="268"/>
      <c r="E33" s="188"/>
      <c r="F33" s="188"/>
    </row>
    <row r="34" spans="1:6" ht="15">
      <c r="A34" s="269"/>
      <c r="B34" s="268"/>
      <c r="C34" s="268"/>
      <c r="D34" s="268"/>
      <c r="E34" s="188"/>
      <c r="F34" s="188"/>
    </row>
  </sheetData>
  <sheetProtection/>
  <mergeCells count="4">
    <mergeCell ref="A1:G1"/>
    <mergeCell ref="A2:G2"/>
    <mergeCell ref="A33:D33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 alignWithMargins="0">
    <oddHeader>&amp;R14.sz.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G36" sqref="G36"/>
    </sheetView>
  </sheetViews>
  <sheetFormatPr defaultColWidth="9.140625" defaultRowHeight="15"/>
  <cols>
    <col min="1" max="1" width="90.7109375" style="0" customWidth="1"/>
    <col min="2" max="2" width="22.421875" style="135" customWidth="1"/>
    <col min="3" max="3" width="18.8515625" style="135" customWidth="1"/>
    <col min="4" max="4" width="18.7109375" style="135" customWidth="1"/>
    <col min="5" max="6" width="18.28125" style="135" customWidth="1"/>
    <col min="7" max="7" width="18.7109375" style="135" customWidth="1"/>
    <col min="8" max="8" width="20.8515625" style="197" customWidth="1"/>
    <col min="9" max="9" width="17.28125" style="199" bestFit="1" customWidth="1"/>
  </cols>
  <sheetData>
    <row r="1" spans="1:8" ht="21.75" customHeight="1">
      <c r="A1" s="270" t="s">
        <v>783</v>
      </c>
      <c r="B1" s="271"/>
      <c r="C1" s="271"/>
      <c r="D1" s="271"/>
      <c r="E1" s="271"/>
      <c r="F1" s="271"/>
      <c r="G1" s="271"/>
      <c r="H1" s="198"/>
    </row>
    <row r="2" spans="1:8" ht="26.25" customHeight="1">
      <c r="A2" s="272" t="s">
        <v>127</v>
      </c>
      <c r="B2" s="271"/>
      <c r="C2" s="271"/>
      <c r="D2" s="271"/>
      <c r="E2" s="271"/>
      <c r="F2" s="271"/>
      <c r="G2" s="271"/>
      <c r="H2" s="198"/>
    </row>
    <row r="3" ht="15">
      <c r="H3" s="198"/>
    </row>
    <row r="4" spans="1:8" ht="39">
      <c r="A4" s="1" t="s">
        <v>195</v>
      </c>
      <c r="B4" s="201" t="s">
        <v>86</v>
      </c>
      <c r="C4" s="201" t="s">
        <v>90</v>
      </c>
      <c r="D4" s="201" t="s">
        <v>87</v>
      </c>
      <c r="E4" s="231" t="s">
        <v>88</v>
      </c>
      <c r="F4" s="201" t="s">
        <v>93</v>
      </c>
      <c r="G4" s="201" t="s">
        <v>6</v>
      </c>
      <c r="H4" s="198"/>
    </row>
    <row r="5" spans="1:9" s="241" customFormat="1" ht="15.75">
      <c r="A5" s="235" t="s">
        <v>789</v>
      </c>
      <c r="B5" s="236"/>
      <c r="C5" s="237">
        <v>3500000</v>
      </c>
      <c r="D5" s="236"/>
      <c r="E5" s="238"/>
      <c r="F5" s="238"/>
      <c r="G5" s="238">
        <f>B5+C5+D5+E5+F5</f>
        <v>3500000</v>
      </c>
      <c r="H5" s="239"/>
      <c r="I5" s="240"/>
    </row>
    <row r="6" spans="1:9" s="155" customFormat="1" ht="15.75">
      <c r="A6" s="213" t="s">
        <v>803</v>
      </c>
      <c r="B6" s="232"/>
      <c r="C6" s="233"/>
      <c r="D6" s="232"/>
      <c r="E6" s="234"/>
      <c r="F6" s="234">
        <v>0</v>
      </c>
      <c r="G6" s="156">
        <f>B6+C6+D6+E6+F6</f>
        <v>0</v>
      </c>
      <c r="H6" s="195"/>
      <c r="I6" s="204"/>
    </row>
    <row r="7" spans="1:9" s="247" customFormat="1" ht="15.75">
      <c r="A7" s="242" t="s">
        <v>790</v>
      </c>
      <c r="B7" s="243"/>
      <c r="C7" s="243"/>
      <c r="D7" s="242">
        <v>0</v>
      </c>
      <c r="E7" s="244"/>
      <c r="F7" s="244"/>
      <c r="G7" s="244">
        <f aca="true" t="shared" si="0" ref="G7:G28">B7+C7+D7+E7+F7</f>
        <v>0</v>
      </c>
      <c r="H7" s="245"/>
      <c r="I7" s="246"/>
    </row>
    <row r="8" spans="1:9" s="247" customFormat="1" ht="15.75">
      <c r="A8" s="242" t="s">
        <v>791</v>
      </c>
      <c r="B8" s="243"/>
      <c r="C8" s="244"/>
      <c r="D8" s="242">
        <v>0</v>
      </c>
      <c r="E8" s="244"/>
      <c r="F8" s="244"/>
      <c r="G8" s="244">
        <f t="shared" si="0"/>
        <v>0</v>
      </c>
      <c r="H8" s="248"/>
      <c r="I8" s="246"/>
    </row>
    <row r="9" spans="1:9" s="247" customFormat="1" ht="15.75">
      <c r="A9" s="242" t="s">
        <v>792</v>
      </c>
      <c r="B9" s="243"/>
      <c r="C9" s="243"/>
      <c r="D9" s="242">
        <v>150000</v>
      </c>
      <c r="E9" s="244"/>
      <c r="F9" s="244"/>
      <c r="G9" s="244">
        <f t="shared" si="0"/>
        <v>150000</v>
      </c>
      <c r="H9" s="248"/>
      <c r="I9" s="246"/>
    </row>
    <row r="10" spans="1:9" s="247" customFormat="1" ht="15.75">
      <c r="A10" s="244" t="s">
        <v>793</v>
      </c>
      <c r="B10" s="243"/>
      <c r="C10" s="243"/>
      <c r="D10" s="242">
        <v>300000</v>
      </c>
      <c r="E10" s="244"/>
      <c r="F10" s="244"/>
      <c r="G10" s="244">
        <f t="shared" si="0"/>
        <v>300000</v>
      </c>
      <c r="H10" s="248"/>
      <c r="I10" s="246"/>
    </row>
    <row r="11" spans="1:8" ht="15.75">
      <c r="A11" s="91" t="s">
        <v>824</v>
      </c>
      <c r="B11" s="211"/>
      <c r="C11" s="211"/>
      <c r="D11" s="211"/>
      <c r="E11" s="211">
        <v>0</v>
      </c>
      <c r="F11" s="234"/>
      <c r="G11" s="156">
        <f t="shared" si="0"/>
        <v>0</v>
      </c>
      <c r="H11" s="196"/>
    </row>
    <row r="12" spans="1:9" s="253" customFormat="1" ht="15.75">
      <c r="A12" s="249" t="s">
        <v>766</v>
      </c>
      <c r="B12" s="250">
        <v>3500000</v>
      </c>
      <c r="C12" s="250"/>
      <c r="D12" s="250"/>
      <c r="E12" s="250"/>
      <c r="F12" s="250"/>
      <c r="G12" s="250">
        <f t="shared" si="0"/>
        <v>3500000</v>
      </c>
      <c r="H12" s="251"/>
      <c r="I12" s="252"/>
    </row>
    <row r="13" spans="1:9" s="253" customFormat="1" ht="15.75">
      <c r="A13" s="249" t="s">
        <v>760</v>
      </c>
      <c r="B13" s="250">
        <v>0</v>
      </c>
      <c r="C13" s="250"/>
      <c r="D13" s="250"/>
      <c r="E13" s="250"/>
      <c r="F13" s="250"/>
      <c r="G13" s="250">
        <f t="shared" si="0"/>
        <v>0</v>
      </c>
      <c r="H13" s="251"/>
      <c r="I13" s="252"/>
    </row>
    <row r="14" spans="1:9" s="253" customFormat="1" ht="15.75">
      <c r="A14" s="249" t="s">
        <v>767</v>
      </c>
      <c r="B14" s="254">
        <v>1000000</v>
      </c>
      <c r="C14" s="250"/>
      <c r="D14" s="250"/>
      <c r="E14" s="254"/>
      <c r="F14" s="250"/>
      <c r="G14" s="250">
        <f t="shared" si="0"/>
        <v>1000000</v>
      </c>
      <c r="H14" s="251"/>
      <c r="I14" s="255"/>
    </row>
    <row r="15" spans="1:9" s="253" customFormat="1" ht="15.75">
      <c r="A15" s="249" t="s">
        <v>801</v>
      </c>
      <c r="B15" s="254">
        <v>135490743.86</v>
      </c>
      <c r="C15" s="250"/>
      <c r="D15" s="250"/>
      <c r="E15" s="254"/>
      <c r="F15" s="250"/>
      <c r="G15" s="250">
        <f t="shared" si="0"/>
        <v>135490743.86</v>
      </c>
      <c r="H15" s="251"/>
      <c r="I15" s="255"/>
    </row>
    <row r="16" spans="1:9" s="253" customFormat="1" ht="15.75">
      <c r="A16" s="256" t="s">
        <v>794</v>
      </c>
      <c r="B16" s="254">
        <v>8000000</v>
      </c>
      <c r="C16" s="250"/>
      <c r="D16" s="250"/>
      <c r="E16" s="250"/>
      <c r="F16" s="254"/>
      <c r="G16" s="250">
        <f t="shared" si="0"/>
        <v>8000000</v>
      </c>
      <c r="H16" s="257"/>
      <c r="I16" s="255"/>
    </row>
    <row r="17" spans="1:9" s="253" customFormat="1" ht="15.75">
      <c r="A17" s="256" t="s">
        <v>768</v>
      </c>
      <c r="B17" s="254">
        <v>0</v>
      </c>
      <c r="C17" s="250"/>
      <c r="D17" s="250"/>
      <c r="E17" s="250"/>
      <c r="F17" s="254"/>
      <c r="G17" s="250">
        <f t="shared" si="0"/>
        <v>0</v>
      </c>
      <c r="H17" s="257"/>
      <c r="I17" s="255"/>
    </row>
    <row r="18" spans="1:9" s="253" customFormat="1" ht="15.75">
      <c r="A18" s="256" t="s">
        <v>802</v>
      </c>
      <c r="B18" s="254">
        <v>14620617</v>
      </c>
      <c r="C18" s="250"/>
      <c r="D18" s="250"/>
      <c r="E18" s="250"/>
      <c r="F18" s="254"/>
      <c r="G18" s="250">
        <f t="shared" si="0"/>
        <v>14620617</v>
      </c>
      <c r="H18" s="257"/>
      <c r="I18" s="255"/>
    </row>
    <row r="19" spans="1:9" s="253" customFormat="1" ht="15.75">
      <c r="A19" s="256" t="s">
        <v>795</v>
      </c>
      <c r="B19" s="254">
        <v>0</v>
      </c>
      <c r="C19" s="250"/>
      <c r="D19" s="250"/>
      <c r="E19" s="250"/>
      <c r="F19" s="254"/>
      <c r="G19" s="250">
        <f t="shared" si="0"/>
        <v>0</v>
      </c>
      <c r="H19" s="257"/>
      <c r="I19" s="255"/>
    </row>
    <row r="20" spans="1:9" s="253" customFormat="1" ht="15.75">
      <c r="A20" s="256" t="s">
        <v>769</v>
      </c>
      <c r="B20" s="254">
        <v>4200000</v>
      </c>
      <c r="C20" s="250"/>
      <c r="D20" s="250"/>
      <c r="E20" s="250"/>
      <c r="F20" s="254"/>
      <c r="G20" s="250">
        <f t="shared" si="0"/>
        <v>4200000</v>
      </c>
      <c r="H20" s="257"/>
      <c r="I20" s="255"/>
    </row>
    <row r="21" spans="1:9" s="253" customFormat="1" ht="15.75">
      <c r="A21" s="256" t="s">
        <v>796</v>
      </c>
      <c r="B21" s="254">
        <v>190000000</v>
      </c>
      <c r="C21" s="250"/>
      <c r="D21" s="250"/>
      <c r="E21" s="250"/>
      <c r="F21" s="254"/>
      <c r="G21" s="250">
        <f t="shared" si="0"/>
        <v>190000000</v>
      </c>
      <c r="H21" s="257"/>
      <c r="I21" s="255"/>
    </row>
    <row r="22" spans="1:9" s="253" customFormat="1" ht="15.75">
      <c r="A22" s="256" t="s">
        <v>797</v>
      </c>
      <c r="B22" s="254">
        <v>100000000</v>
      </c>
      <c r="C22" s="250"/>
      <c r="D22" s="250"/>
      <c r="E22" s="250"/>
      <c r="F22" s="254"/>
      <c r="G22" s="250">
        <f t="shared" si="0"/>
        <v>100000000</v>
      </c>
      <c r="H22" s="257"/>
      <c r="I22" s="255"/>
    </row>
    <row r="23" spans="1:9" s="253" customFormat="1" ht="15.75">
      <c r="A23" s="256" t="s">
        <v>770</v>
      </c>
      <c r="B23" s="254">
        <v>140000000</v>
      </c>
      <c r="C23" s="250"/>
      <c r="D23" s="250"/>
      <c r="E23" s="250"/>
      <c r="F23" s="254"/>
      <c r="G23" s="250">
        <f t="shared" si="0"/>
        <v>140000000</v>
      </c>
      <c r="H23" s="257"/>
      <c r="I23" s="255"/>
    </row>
    <row r="24" spans="1:9" s="253" customFormat="1" ht="15.75">
      <c r="A24" s="256" t="s">
        <v>771</v>
      </c>
      <c r="B24" s="254">
        <v>27000000</v>
      </c>
      <c r="C24" s="250"/>
      <c r="D24" s="250"/>
      <c r="E24" s="250"/>
      <c r="F24" s="254"/>
      <c r="G24" s="250">
        <f t="shared" si="0"/>
        <v>27000000</v>
      </c>
      <c r="H24" s="257"/>
      <c r="I24" s="255"/>
    </row>
    <row r="25" spans="1:9" s="253" customFormat="1" ht="15.75">
      <c r="A25" s="256" t="s">
        <v>772</v>
      </c>
      <c r="B25" s="254">
        <v>0</v>
      </c>
      <c r="C25" s="250"/>
      <c r="D25" s="250"/>
      <c r="E25" s="250"/>
      <c r="F25" s="254"/>
      <c r="G25" s="250">
        <f t="shared" si="0"/>
        <v>0</v>
      </c>
      <c r="H25" s="257"/>
      <c r="I25" s="255"/>
    </row>
    <row r="26" spans="1:9" s="253" customFormat="1" ht="15.75">
      <c r="A26" s="258" t="s">
        <v>798</v>
      </c>
      <c r="B26" s="254">
        <v>1500000</v>
      </c>
      <c r="C26" s="250"/>
      <c r="D26" s="250"/>
      <c r="E26" s="250"/>
      <c r="F26" s="254"/>
      <c r="G26" s="250">
        <f t="shared" si="0"/>
        <v>1500000</v>
      </c>
      <c r="H26" s="257"/>
      <c r="I26" s="255"/>
    </row>
    <row r="27" spans="1:9" s="253" customFormat="1" ht="15.75">
      <c r="A27" s="258" t="s">
        <v>799</v>
      </c>
      <c r="B27" s="254">
        <v>0</v>
      </c>
      <c r="C27" s="250"/>
      <c r="D27" s="250"/>
      <c r="E27" s="250"/>
      <c r="F27" s="254"/>
      <c r="G27" s="250">
        <f t="shared" si="0"/>
        <v>0</v>
      </c>
      <c r="H27" s="257"/>
      <c r="I27" s="255"/>
    </row>
    <row r="28" spans="1:9" s="253" customFormat="1" ht="15.75">
      <c r="A28" s="259" t="s">
        <v>800</v>
      </c>
      <c r="B28" s="254">
        <v>0</v>
      </c>
      <c r="C28" s="250"/>
      <c r="D28" s="250"/>
      <c r="E28" s="250"/>
      <c r="F28" s="254"/>
      <c r="G28" s="250">
        <f t="shared" si="0"/>
        <v>0</v>
      </c>
      <c r="H28" s="257"/>
      <c r="I28" s="255"/>
    </row>
    <row r="29" spans="1:7" ht="15.75">
      <c r="A29" s="212"/>
      <c r="B29" s="214">
        <f aca="true" t="shared" si="1" ref="B29:G29">SUM(B5:B28)</f>
        <v>625311360.86</v>
      </c>
      <c r="C29" s="214">
        <f t="shared" si="1"/>
        <v>3500000</v>
      </c>
      <c r="D29" s="214">
        <f t="shared" si="1"/>
        <v>450000</v>
      </c>
      <c r="E29" s="214">
        <f t="shared" si="1"/>
        <v>0</v>
      </c>
      <c r="F29" s="214">
        <f t="shared" si="1"/>
        <v>0</v>
      </c>
      <c r="G29" s="214">
        <f t="shared" si="1"/>
        <v>629261360.86</v>
      </c>
    </row>
    <row r="30" spans="1:7" ht="15.75">
      <c r="A30" s="212"/>
      <c r="B30" s="214"/>
      <c r="C30" s="214"/>
      <c r="D30" s="214"/>
      <c r="E30" s="214"/>
      <c r="F30" s="214"/>
      <c r="G30" s="214"/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headerFooter>
    <oddHeader>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"/>
  <sheetViews>
    <sheetView zoomScalePageLayoutView="0" workbookViewId="0" topLeftCell="A1">
      <selection activeCell="T22" sqref="T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8" width="17.7109375" style="0" customWidth="1"/>
  </cols>
  <sheetData>
    <row r="1" spans="1:8" ht="24" customHeight="1">
      <c r="A1" s="260" t="s">
        <v>783</v>
      </c>
      <c r="B1" s="265"/>
      <c r="C1" s="265"/>
      <c r="D1" s="265"/>
      <c r="E1" s="265"/>
      <c r="F1" s="265"/>
      <c r="G1" s="265"/>
      <c r="H1" s="265"/>
    </row>
    <row r="2" spans="1:8" ht="23.25" customHeight="1">
      <c r="A2" s="263" t="s">
        <v>131</v>
      </c>
      <c r="B2" s="261"/>
      <c r="C2" s="261"/>
      <c r="D2" s="261"/>
      <c r="E2" s="261"/>
      <c r="F2" s="261"/>
      <c r="G2" s="261"/>
      <c r="H2" s="261"/>
    </row>
    <row r="3" ht="18">
      <c r="A3" s="48"/>
    </row>
    <row r="5" spans="1:8" ht="45">
      <c r="A5" s="1" t="s">
        <v>195</v>
      </c>
      <c r="B5" s="2" t="s">
        <v>196</v>
      </c>
      <c r="C5" s="157" t="s">
        <v>86</v>
      </c>
      <c r="D5" s="157" t="s">
        <v>90</v>
      </c>
      <c r="E5" s="157" t="s">
        <v>87</v>
      </c>
      <c r="F5" s="157" t="s">
        <v>88</v>
      </c>
      <c r="G5" s="157" t="s">
        <v>93</v>
      </c>
      <c r="H5" s="158" t="s">
        <v>6</v>
      </c>
    </row>
    <row r="6" spans="1:8" ht="15">
      <c r="A6" s="14" t="s">
        <v>0</v>
      </c>
      <c r="B6" s="7" t="s">
        <v>759</v>
      </c>
      <c r="C6" s="133">
        <v>51862891</v>
      </c>
      <c r="D6" s="133"/>
      <c r="E6" s="133"/>
      <c r="F6" s="133"/>
      <c r="G6" s="133"/>
      <c r="H6" s="133">
        <f>C6+G6</f>
        <v>51862891</v>
      </c>
    </row>
    <row r="7" spans="1:8" ht="15">
      <c r="A7" s="14" t="s">
        <v>152</v>
      </c>
      <c r="B7" s="7" t="s">
        <v>759</v>
      </c>
      <c r="C7" s="133"/>
      <c r="D7" s="133"/>
      <c r="E7" s="133"/>
      <c r="F7" s="133"/>
      <c r="G7" s="133"/>
      <c r="H7" s="133"/>
    </row>
    <row r="8" spans="3:8" ht="15">
      <c r="C8" s="135">
        <f>SUM(C6:C7)</f>
        <v>51862891</v>
      </c>
      <c r="D8" s="135">
        <f>SUM(D6:D7)</f>
        <v>0</v>
      </c>
      <c r="E8" s="135">
        <f>SUM(E6:E7)</f>
        <v>0</v>
      </c>
      <c r="F8" s="135">
        <f>SUM(F6:F7)</f>
        <v>0</v>
      </c>
      <c r="G8" s="135"/>
      <c r="H8" s="135">
        <f>SUM(H6:H7)</f>
        <v>51862891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&amp;R16.sz.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3"/>
  <sheetViews>
    <sheetView zoomScale="70" zoomScaleNormal="70" zoomScalePageLayoutView="0" workbookViewId="0" topLeftCell="A1">
      <selection activeCell="I39" sqref="I39"/>
    </sheetView>
  </sheetViews>
  <sheetFormatPr defaultColWidth="9.140625" defaultRowHeight="15"/>
  <cols>
    <col min="1" max="1" width="19.421875" style="0" customWidth="1"/>
    <col min="2" max="2" width="72.140625" style="0" customWidth="1"/>
    <col min="3" max="3" width="21.57421875" style="219" customWidth="1"/>
    <col min="4" max="4" width="21.8515625" style="0" customWidth="1"/>
    <col min="5" max="6" width="19.57421875" style="0" customWidth="1"/>
    <col min="7" max="7" width="16.421875" style="0" customWidth="1"/>
    <col min="8" max="8" width="16.28125" style="0" customWidth="1"/>
    <col min="9" max="9" width="30.140625" style="0" customWidth="1"/>
  </cols>
  <sheetData>
    <row r="1" spans="1:9" ht="30" customHeight="1">
      <c r="A1" s="260" t="s">
        <v>783</v>
      </c>
      <c r="B1" s="265"/>
      <c r="C1" s="265"/>
      <c r="D1" s="265"/>
      <c r="E1" s="265"/>
      <c r="F1" s="265"/>
      <c r="G1" s="265"/>
      <c r="H1" s="265"/>
      <c r="I1" s="265"/>
    </row>
    <row r="2" spans="1:9" ht="46.5" customHeight="1">
      <c r="A2" s="263" t="s">
        <v>132</v>
      </c>
      <c r="B2" s="261"/>
      <c r="C2" s="261"/>
      <c r="D2" s="261"/>
      <c r="E2" s="261"/>
      <c r="F2" s="261"/>
      <c r="G2" s="261"/>
      <c r="H2" s="261"/>
      <c r="I2" s="261"/>
    </row>
    <row r="3" spans="1:9" ht="16.5" customHeight="1">
      <c r="A3" s="64"/>
      <c r="B3" s="65"/>
      <c r="C3" s="217"/>
      <c r="D3" s="65"/>
      <c r="E3" s="65"/>
      <c r="F3" s="65"/>
      <c r="G3" s="65"/>
      <c r="H3" s="65"/>
      <c r="I3" s="65"/>
    </row>
    <row r="6" spans="2:4" ht="15.75">
      <c r="B6" s="216"/>
      <c r="C6" s="218"/>
      <c r="D6" s="216"/>
    </row>
    <row r="7" spans="2:4" ht="15.75">
      <c r="B7" s="216"/>
      <c r="C7" s="218"/>
      <c r="D7" s="216"/>
    </row>
    <row r="8" spans="2:7" ht="15.75">
      <c r="B8" s="220" t="s">
        <v>804</v>
      </c>
      <c r="C8" s="274" t="s">
        <v>810</v>
      </c>
      <c r="D8" s="275"/>
      <c r="E8" s="275"/>
      <c r="F8" s="275"/>
      <c r="G8" s="275"/>
    </row>
    <row r="9" spans="2:7" ht="15.75">
      <c r="B9" s="220" t="s">
        <v>805</v>
      </c>
      <c r="C9" s="274" t="s">
        <v>809</v>
      </c>
      <c r="D9" s="275"/>
      <c r="E9" s="275"/>
      <c r="F9" s="275"/>
      <c r="G9" s="275"/>
    </row>
    <row r="10" spans="2:7" ht="45">
      <c r="B10" s="220" t="s">
        <v>806</v>
      </c>
      <c r="C10" s="221">
        <v>12000000</v>
      </c>
      <c r="D10" s="125" t="s">
        <v>816</v>
      </c>
      <c r="E10" s="125" t="s">
        <v>817</v>
      </c>
      <c r="F10" s="125" t="s">
        <v>818</v>
      </c>
      <c r="G10" s="125" t="s">
        <v>819</v>
      </c>
    </row>
    <row r="11" spans="2:7" ht="15.75">
      <c r="B11" s="220" t="s">
        <v>807</v>
      </c>
      <c r="C11" s="221"/>
      <c r="D11" s="220"/>
      <c r="E11" s="25"/>
      <c r="F11" s="25"/>
      <c r="G11" s="25"/>
    </row>
    <row r="12" spans="2:7" ht="15.75">
      <c r="B12" s="222" t="s">
        <v>812</v>
      </c>
      <c r="C12" s="221">
        <f>C10*0.4</f>
        <v>4800000</v>
      </c>
      <c r="D12" s="220"/>
      <c r="E12" s="25"/>
      <c r="F12" s="25"/>
      <c r="G12" s="25"/>
    </row>
    <row r="13" spans="2:7" ht="15.75">
      <c r="B13" s="222" t="s">
        <v>808</v>
      </c>
      <c r="C13" s="221">
        <v>0</v>
      </c>
      <c r="D13" s="228"/>
      <c r="E13" s="25"/>
      <c r="F13" s="25"/>
      <c r="G13" s="25"/>
    </row>
    <row r="14" spans="2:7" ht="15.75">
      <c r="B14" s="222" t="s">
        <v>811</v>
      </c>
      <c r="C14" s="221">
        <f>C10-C12</f>
        <v>7200000</v>
      </c>
      <c r="D14" s="228">
        <f>D16-D15</f>
        <v>1422000</v>
      </c>
      <c r="E14" s="228">
        <f>E16-E15</f>
        <v>1674000</v>
      </c>
      <c r="F14" s="228">
        <f>F16-F15</f>
        <v>1926000</v>
      </c>
      <c r="G14" s="228">
        <f>G16-G15</f>
        <v>2178000</v>
      </c>
    </row>
    <row r="15" spans="2:7" ht="15.75">
      <c r="B15" s="222" t="s">
        <v>813</v>
      </c>
      <c r="C15" s="221">
        <f>C14*0.35</f>
        <v>2520000</v>
      </c>
      <c r="D15" s="228">
        <f>C15*0.4</f>
        <v>1008000</v>
      </c>
      <c r="E15" s="144">
        <f>C15*0.3</f>
        <v>756000</v>
      </c>
      <c r="F15" s="144">
        <f>C15*0.2</f>
        <v>504000</v>
      </c>
      <c r="G15" s="144">
        <f>C15*0.1</f>
        <v>252000</v>
      </c>
    </row>
    <row r="16" spans="2:7" ht="15.75">
      <c r="B16" s="223" t="s">
        <v>814</v>
      </c>
      <c r="C16" s="224">
        <f>C15+C14</f>
        <v>9720000</v>
      </c>
      <c r="D16" s="229">
        <f>C16/4</f>
        <v>2430000</v>
      </c>
      <c r="E16" s="144">
        <f>C16/4</f>
        <v>2430000</v>
      </c>
      <c r="F16" s="144">
        <f>C16/4</f>
        <v>2430000</v>
      </c>
      <c r="G16" s="144">
        <f>C16/4</f>
        <v>2430000</v>
      </c>
    </row>
    <row r="17" spans="2:4" ht="15.75">
      <c r="B17" s="225"/>
      <c r="C17" s="226"/>
      <c r="D17" s="216"/>
    </row>
    <row r="18" spans="2:4" ht="15.75">
      <c r="B18" s="216"/>
      <c r="C18" s="218"/>
      <c r="D18" s="216"/>
    </row>
    <row r="19" spans="2:4" ht="15.75">
      <c r="B19" s="216"/>
      <c r="C19" s="218"/>
      <c r="D19" s="216"/>
    </row>
    <row r="20" spans="2:9" ht="30">
      <c r="B20" s="1" t="s">
        <v>195</v>
      </c>
      <c r="C20" s="2" t="s">
        <v>196</v>
      </c>
      <c r="D20" s="125" t="s">
        <v>134</v>
      </c>
      <c r="E20" s="125" t="s">
        <v>761</v>
      </c>
      <c r="F20" s="125" t="s">
        <v>773</v>
      </c>
      <c r="G20" s="125" t="s">
        <v>786</v>
      </c>
      <c r="H20" s="25"/>
      <c r="I20" s="25"/>
    </row>
    <row r="21" spans="2:9" ht="26.25">
      <c r="B21" s="124" t="s">
        <v>68</v>
      </c>
      <c r="C21" s="37"/>
      <c r="D21" s="25"/>
      <c r="E21" s="25"/>
      <c r="F21" s="25"/>
      <c r="G21" s="25"/>
      <c r="H21" s="25"/>
      <c r="I21" s="25"/>
    </row>
    <row r="22" spans="2:9" ht="15.75">
      <c r="B22" s="125" t="s">
        <v>84</v>
      </c>
      <c r="C22" s="37" t="s">
        <v>153</v>
      </c>
      <c r="D22" s="200">
        <v>163360789</v>
      </c>
      <c r="E22" s="144">
        <f>D22*1.02</f>
        <v>166628004.78</v>
      </c>
      <c r="F22" s="144">
        <f>E22*1.02</f>
        <v>169960564.8756</v>
      </c>
      <c r="G22" s="144">
        <f>F22*1.02</f>
        <v>173359776.173112</v>
      </c>
      <c r="H22" s="25"/>
      <c r="I22" s="25"/>
    </row>
    <row r="23" spans="2:9" ht="30">
      <c r="B23" s="125" t="s">
        <v>63</v>
      </c>
      <c r="C23" s="37"/>
      <c r="D23" s="25"/>
      <c r="E23" s="25"/>
      <c r="F23" s="25"/>
      <c r="G23" s="25"/>
      <c r="H23" s="25"/>
      <c r="I23" s="25"/>
    </row>
    <row r="24" spans="2:9" ht="15.75">
      <c r="B24" s="125" t="s">
        <v>64</v>
      </c>
      <c r="C24" s="37" t="s">
        <v>462</v>
      </c>
      <c r="D24" s="200">
        <v>0</v>
      </c>
      <c r="E24" s="25"/>
      <c r="F24" s="25"/>
      <c r="G24" s="25"/>
      <c r="H24" s="25"/>
      <c r="I24" s="25"/>
    </row>
    <row r="25" spans="2:9" ht="30">
      <c r="B25" s="125" t="s">
        <v>65</v>
      </c>
      <c r="C25" s="37"/>
      <c r="D25" s="25"/>
      <c r="E25" s="25"/>
      <c r="F25" s="25"/>
      <c r="G25" s="25"/>
      <c r="H25" s="25"/>
      <c r="I25" s="25"/>
    </row>
    <row r="26" spans="2:9" ht="15.75">
      <c r="B26" s="125" t="s">
        <v>85</v>
      </c>
      <c r="C26" s="37" t="s">
        <v>456</v>
      </c>
      <c r="D26" s="200">
        <v>0</v>
      </c>
      <c r="E26" s="144">
        <f>D26*1.02</f>
        <v>0</v>
      </c>
      <c r="F26" s="144">
        <f>E26*1.02</f>
        <v>0</v>
      </c>
      <c r="G26" s="144">
        <f>F26*1.02</f>
        <v>0</v>
      </c>
      <c r="H26" s="25"/>
      <c r="I26" s="25"/>
    </row>
    <row r="27" spans="2:9" ht="15.75">
      <c r="B27" s="125" t="s">
        <v>83</v>
      </c>
      <c r="C27" s="37"/>
      <c r="D27" s="25"/>
      <c r="E27" s="25"/>
      <c r="F27" s="25"/>
      <c r="G27" s="25"/>
      <c r="H27" s="227"/>
      <c r="I27" s="25"/>
    </row>
    <row r="28" spans="2:9" ht="15">
      <c r="B28" s="19" t="s">
        <v>44</v>
      </c>
      <c r="C28" s="37"/>
      <c r="D28" s="144">
        <f>D26+D24+D22</f>
        <v>163360789</v>
      </c>
      <c r="E28" s="144">
        <f>E26+E24+E22</f>
        <v>166628004.78</v>
      </c>
      <c r="F28" s="144">
        <f>F26+F24+F22</f>
        <v>169960564.8756</v>
      </c>
      <c r="G28" s="144">
        <f>G26+G24+G22</f>
        <v>173359776.173112</v>
      </c>
      <c r="H28" s="25"/>
      <c r="I28" s="25"/>
    </row>
    <row r="29" spans="2:9" ht="15">
      <c r="B29" s="19" t="s">
        <v>815</v>
      </c>
      <c r="C29" s="37"/>
      <c r="D29" s="144">
        <f>D28/2</f>
        <v>81680394.5</v>
      </c>
      <c r="E29" s="144">
        <f>E28/2</f>
        <v>83314002.39</v>
      </c>
      <c r="F29" s="144">
        <f>F28/2</f>
        <v>84980282.4378</v>
      </c>
      <c r="G29" s="144">
        <f>G28/2</f>
        <v>86679888.086556</v>
      </c>
      <c r="H29" s="25"/>
      <c r="I29" s="25"/>
    </row>
    <row r="30" spans="2:3" ht="15">
      <c r="B30" s="101"/>
      <c r="C30" s="102"/>
    </row>
    <row r="31" spans="2:6" ht="15">
      <c r="B31" s="273" t="s">
        <v>82</v>
      </c>
      <c r="C31" s="273"/>
      <c r="D31" s="273"/>
      <c r="E31" s="273"/>
      <c r="F31" s="273"/>
    </row>
    <row r="32" spans="2:6" ht="15">
      <c r="B32" s="273"/>
      <c r="C32" s="273"/>
      <c r="D32" s="273"/>
      <c r="E32" s="273"/>
      <c r="F32" s="273"/>
    </row>
    <row r="33" spans="2:6" ht="15">
      <c r="B33" s="273"/>
      <c r="C33" s="273"/>
      <c r="D33" s="273"/>
      <c r="E33" s="273"/>
      <c r="F33" s="273"/>
    </row>
  </sheetData>
  <sheetProtection/>
  <mergeCells count="5">
    <mergeCell ref="A2:I2"/>
    <mergeCell ref="A1:I1"/>
    <mergeCell ref="B31:F33"/>
    <mergeCell ref="C8:G8"/>
    <mergeCell ref="C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5"/>
  <sheetViews>
    <sheetView zoomScale="80" zoomScaleNormal="80" zoomScalePageLayoutView="0" workbookViewId="0" topLeftCell="A10">
      <selection activeCell="O36" sqref="O3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6.140625" style="0" customWidth="1"/>
    <col min="4" max="4" width="15.28125" style="0" customWidth="1"/>
    <col min="5" max="5" width="23.140625" style="0" customWidth="1"/>
    <col min="6" max="6" width="16.8515625" style="0" customWidth="1"/>
    <col min="7" max="7" width="15.28125" style="0" customWidth="1"/>
    <col min="8" max="8" width="17.00390625" style="0" customWidth="1"/>
    <col min="9" max="9" width="16.28125" style="204" customWidth="1"/>
  </cols>
  <sheetData>
    <row r="1" spans="1:8" ht="25.5" customHeight="1">
      <c r="A1" s="260" t="s">
        <v>783</v>
      </c>
      <c r="B1" s="265"/>
      <c r="C1" s="265"/>
      <c r="D1" s="265"/>
      <c r="E1" s="265"/>
      <c r="F1" s="265"/>
      <c r="G1" s="265"/>
      <c r="H1" s="265"/>
    </row>
    <row r="2" spans="1:8" ht="82.5" customHeight="1">
      <c r="A2" s="264" t="s">
        <v>133</v>
      </c>
      <c r="B2" s="263"/>
      <c r="C2" s="263"/>
      <c r="D2" s="263"/>
      <c r="E2" s="263"/>
      <c r="F2" s="263"/>
      <c r="G2" s="263"/>
      <c r="H2" s="263"/>
    </row>
    <row r="3" spans="1:8" ht="20.25" customHeight="1">
      <c r="A3" s="62"/>
      <c r="B3" s="63"/>
      <c r="C3" s="63"/>
      <c r="D3" s="63"/>
      <c r="E3" s="63"/>
      <c r="F3" s="63"/>
      <c r="G3" s="63"/>
      <c r="H3" s="63"/>
    </row>
    <row r="4" ht="15">
      <c r="A4" s="3" t="s">
        <v>5</v>
      </c>
    </row>
    <row r="5" spans="1:9" ht="86.25" customHeight="1">
      <c r="A5" s="1" t="s">
        <v>195</v>
      </c>
      <c r="B5" s="2" t="s">
        <v>196</v>
      </c>
      <c r="C5" s="57" t="s">
        <v>2</v>
      </c>
      <c r="D5" s="57" t="s">
        <v>3</v>
      </c>
      <c r="E5" s="57" t="s">
        <v>4</v>
      </c>
      <c r="F5" s="110"/>
      <c r="G5" s="111"/>
      <c r="H5" s="111"/>
      <c r="I5" s="205"/>
    </row>
    <row r="6" spans="1:9" ht="15">
      <c r="A6" s="18" t="s">
        <v>648</v>
      </c>
      <c r="B6" s="4" t="s">
        <v>492</v>
      </c>
      <c r="C6" s="40"/>
      <c r="D6" s="40"/>
      <c r="E6" s="61"/>
      <c r="F6" s="112"/>
      <c r="G6" s="113"/>
      <c r="H6" s="113"/>
      <c r="I6" s="206"/>
    </row>
    <row r="7" spans="1:9" ht="15">
      <c r="A7" s="53" t="s">
        <v>367</v>
      </c>
      <c r="B7" s="53" t="s">
        <v>492</v>
      </c>
      <c r="C7" s="40"/>
      <c r="D7" s="40"/>
      <c r="E7" s="40"/>
      <c r="F7" s="112"/>
      <c r="G7" s="113"/>
      <c r="H7" s="113"/>
      <c r="I7" s="206"/>
    </row>
    <row r="8" spans="1:9" ht="30">
      <c r="A8" s="11" t="s">
        <v>493</v>
      </c>
      <c r="B8" s="4" t="s">
        <v>494</v>
      </c>
      <c r="C8" s="40"/>
      <c r="D8" s="40"/>
      <c r="E8" s="40"/>
      <c r="F8" s="112"/>
      <c r="G8" s="113"/>
      <c r="H8" s="113"/>
      <c r="I8" s="206"/>
    </row>
    <row r="9" spans="1:9" ht="15">
      <c r="A9" s="18" t="s">
        <v>696</v>
      </c>
      <c r="B9" s="4" t="s">
        <v>495</v>
      </c>
      <c r="C9" s="40"/>
      <c r="D9" s="40"/>
      <c r="E9" s="40"/>
      <c r="F9" s="112"/>
      <c r="G9" s="113"/>
      <c r="H9" s="113"/>
      <c r="I9" s="206"/>
    </row>
    <row r="10" spans="1:9" ht="15">
      <c r="A10" s="53" t="s">
        <v>367</v>
      </c>
      <c r="B10" s="53" t="s">
        <v>495</v>
      </c>
      <c r="C10" s="40"/>
      <c r="D10" s="40"/>
      <c r="E10" s="40"/>
      <c r="F10" s="112"/>
      <c r="G10" s="113"/>
      <c r="H10" s="113"/>
      <c r="I10" s="206"/>
    </row>
    <row r="11" spans="1:9" ht="15">
      <c r="A11" s="10" t="s">
        <v>668</v>
      </c>
      <c r="B11" s="6" t="s">
        <v>496</v>
      </c>
      <c r="C11" s="40"/>
      <c r="D11" s="40"/>
      <c r="E11" s="40"/>
      <c r="F11" s="112"/>
      <c r="G11" s="113"/>
      <c r="H11" s="113"/>
      <c r="I11" s="206"/>
    </row>
    <row r="12" spans="1:9" ht="15">
      <c r="A12" s="11" t="s">
        <v>697</v>
      </c>
      <c r="B12" s="4" t="s">
        <v>497</v>
      </c>
      <c r="C12" s="40"/>
      <c r="D12" s="40"/>
      <c r="E12" s="40"/>
      <c r="F12" s="112"/>
      <c r="G12" s="113"/>
      <c r="H12" s="113"/>
      <c r="I12" s="206"/>
    </row>
    <row r="13" spans="1:9" ht="15">
      <c r="A13" s="53" t="s">
        <v>373</v>
      </c>
      <c r="B13" s="53" t="s">
        <v>497</v>
      </c>
      <c r="C13" s="40"/>
      <c r="D13" s="40"/>
      <c r="E13" s="40"/>
      <c r="F13" s="112"/>
      <c r="G13" s="113"/>
      <c r="H13" s="113"/>
      <c r="I13" s="206"/>
    </row>
    <row r="14" spans="1:9" ht="15">
      <c r="A14" s="18" t="s">
        <v>498</v>
      </c>
      <c r="B14" s="4" t="s">
        <v>499</v>
      </c>
      <c r="C14" s="40"/>
      <c r="D14" s="40"/>
      <c r="E14" s="40"/>
      <c r="F14" s="112"/>
      <c r="G14" s="113"/>
      <c r="H14" s="113"/>
      <c r="I14" s="206"/>
    </row>
    <row r="15" spans="1:9" ht="15">
      <c r="A15" s="12" t="s">
        <v>698</v>
      </c>
      <c r="B15" s="4" t="s">
        <v>500</v>
      </c>
      <c r="C15" s="25"/>
      <c r="D15" s="25"/>
      <c r="E15" s="25"/>
      <c r="F15" s="114"/>
      <c r="G15" s="21"/>
      <c r="H15" s="21"/>
      <c r="I15" s="207"/>
    </row>
    <row r="16" spans="1:9" ht="15">
      <c r="A16" s="53" t="s">
        <v>374</v>
      </c>
      <c r="B16" s="53" t="s">
        <v>500</v>
      </c>
      <c r="C16" s="25"/>
      <c r="D16" s="25"/>
      <c r="E16" s="25"/>
      <c r="F16" s="114"/>
      <c r="G16" s="21"/>
      <c r="H16" s="21"/>
      <c r="I16" s="207"/>
    </row>
    <row r="17" spans="1:9" ht="15">
      <c r="A17" s="18" t="s">
        <v>501</v>
      </c>
      <c r="B17" s="4" t="s">
        <v>502</v>
      </c>
      <c r="C17" s="25"/>
      <c r="D17" s="25"/>
      <c r="E17" s="25"/>
      <c r="F17" s="114"/>
      <c r="G17" s="21"/>
      <c r="H17" s="21"/>
      <c r="I17" s="207"/>
    </row>
    <row r="18" spans="1:9" ht="15">
      <c r="A18" s="19" t="s">
        <v>669</v>
      </c>
      <c r="B18" s="6" t="s">
        <v>503</v>
      </c>
      <c r="C18" s="25"/>
      <c r="D18" s="25"/>
      <c r="E18" s="25"/>
      <c r="F18" s="114"/>
      <c r="G18" s="21"/>
      <c r="H18" s="21"/>
      <c r="I18" s="207"/>
    </row>
    <row r="19" spans="1:9" ht="15">
      <c r="A19" s="11" t="s">
        <v>517</v>
      </c>
      <c r="B19" s="4" t="s">
        <v>518</v>
      </c>
      <c r="C19" s="25"/>
      <c r="D19" s="25"/>
      <c r="E19" s="25"/>
      <c r="F19" s="114"/>
      <c r="G19" s="21"/>
      <c r="H19" s="21"/>
      <c r="I19" s="207"/>
    </row>
    <row r="20" spans="1:9" ht="15">
      <c r="A20" s="12" t="s">
        <v>519</v>
      </c>
      <c r="B20" s="4" t="s">
        <v>520</v>
      </c>
      <c r="C20" s="25"/>
      <c r="D20" s="25"/>
      <c r="E20" s="25"/>
      <c r="F20" s="114"/>
      <c r="G20" s="21"/>
      <c r="H20" s="21"/>
      <c r="I20" s="207"/>
    </row>
    <row r="21" spans="1:9" ht="15">
      <c r="A21" s="18" t="s">
        <v>521</v>
      </c>
      <c r="B21" s="4" t="s">
        <v>522</v>
      </c>
      <c r="C21" s="25"/>
      <c r="D21" s="25"/>
      <c r="E21" s="25"/>
      <c r="F21" s="114"/>
      <c r="G21" s="21"/>
      <c r="H21" s="21"/>
      <c r="I21" s="207"/>
    </row>
    <row r="22" spans="1:9" ht="15">
      <c r="A22" s="18" t="s">
        <v>653</v>
      </c>
      <c r="B22" s="4" t="s">
        <v>523</v>
      </c>
      <c r="C22" s="25"/>
      <c r="D22" s="25"/>
      <c r="E22" s="25"/>
      <c r="F22" s="114"/>
      <c r="G22" s="21"/>
      <c r="H22" s="21"/>
      <c r="I22" s="207"/>
    </row>
    <row r="23" spans="1:9" ht="15">
      <c r="A23" s="53" t="s">
        <v>399</v>
      </c>
      <c r="B23" s="53" t="s">
        <v>523</v>
      </c>
      <c r="C23" s="25"/>
      <c r="D23" s="25"/>
      <c r="E23" s="25"/>
      <c r="F23" s="114"/>
      <c r="G23" s="21"/>
      <c r="H23" s="21"/>
      <c r="I23" s="207"/>
    </row>
    <row r="24" spans="1:9" ht="15">
      <c r="A24" s="53" t="s">
        <v>400</v>
      </c>
      <c r="B24" s="53" t="s">
        <v>523</v>
      </c>
      <c r="C24" s="25"/>
      <c r="D24" s="25"/>
      <c r="E24" s="25"/>
      <c r="F24" s="114"/>
      <c r="G24" s="21"/>
      <c r="H24" s="21"/>
      <c r="I24" s="207"/>
    </row>
    <row r="25" spans="1:9" ht="15">
      <c r="A25" s="54" t="s">
        <v>401</v>
      </c>
      <c r="B25" s="54" t="s">
        <v>523</v>
      </c>
      <c r="C25" s="25"/>
      <c r="D25" s="25"/>
      <c r="E25" s="25"/>
      <c r="F25" s="114"/>
      <c r="G25" s="21"/>
      <c r="H25" s="21"/>
      <c r="I25" s="207"/>
    </row>
    <row r="26" spans="1:9" ht="15">
      <c r="A26" s="55" t="s">
        <v>672</v>
      </c>
      <c r="B26" s="37" t="s">
        <v>524</v>
      </c>
      <c r="C26" s="25"/>
      <c r="D26" s="25"/>
      <c r="E26" s="25"/>
      <c r="F26" s="114"/>
      <c r="G26" s="21"/>
      <c r="H26" s="21"/>
      <c r="I26" s="207"/>
    </row>
    <row r="27" spans="1:2" ht="15">
      <c r="A27" s="101"/>
      <c r="B27" s="102"/>
    </row>
    <row r="28" spans="1:8" ht="47.25" customHeight="1">
      <c r="A28" s="1" t="s">
        <v>195</v>
      </c>
      <c r="B28" s="2" t="s">
        <v>196</v>
      </c>
      <c r="C28" s="125" t="s">
        <v>134</v>
      </c>
      <c r="D28" s="125" t="s">
        <v>761</v>
      </c>
      <c r="E28" s="125" t="s">
        <v>773</v>
      </c>
      <c r="F28" s="125" t="s">
        <v>786</v>
      </c>
      <c r="G28" s="25"/>
      <c r="H28" s="25"/>
    </row>
    <row r="29" spans="1:8" ht="26.25">
      <c r="A29" s="124" t="s">
        <v>68</v>
      </c>
      <c r="B29" s="37"/>
      <c r="C29" s="25"/>
      <c r="D29" s="25"/>
      <c r="E29" s="25"/>
      <c r="F29" s="25"/>
      <c r="G29" s="25"/>
      <c r="H29" s="25"/>
    </row>
    <row r="30" spans="1:8" ht="15.75">
      <c r="A30" s="125" t="s">
        <v>84</v>
      </c>
      <c r="B30" s="37" t="s">
        <v>153</v>
      </c>
      <c r="C30" s="133">
        <v>163360789</v>
      </c>
      <c r="D30" s="144">
        <f>C30*1.02</f>
        <v>166628004.78</v>
      </c>
      <c r="E30" s="144">
        <f>D30*1.02</f>
        <v>169960564.8756</v>
      </c>
      <c r="F30" s="144">
        <f>E30*1.02</f>
        <v>173359776.173112</v>
      </c>
      <c r="G30" s="25"/>
      <c r="H30" s="25"/>
    </row>
    <row r="31" spans="1:8" ht="45">
      <c r="A31" s="125" t="s">
        <v>63</v>
      </c>
      <c r="B31" s="37"/>
      <c r="C31" s="25"/>
      <c r="D31" s="25"/>
      <c r="E31" s="25"/>
      <c r="F31" s="25"/>
      <c r="G31" s="25"/>
      <c r="H31" s="25"/>
    </row>
    <row r="32" spans="1:8" ht="15.75">
      <c r="A32" s="125" t="s">
        <v>64</v>
      </c>
      <c r="B32" s="37" t="s">
        <v>462</v>
      </c>
      <c r="C32" s="133">
        <v>0</v>
      </c>
      <c r="D32" s="25"/>
      <c r="E32" s="25"/>
      <c r="F32" s="25"/>
      <c r="G32" s="25"/>
      <c r="H32" s="25"/>
    </row>
    <row r="33" spans="1:8" ht="30.75" customHeight="1">
      <c r="A33" s="125" t="s">
        <v>65</v>
      </c>
      <c r="B33" s="37"/>
      <c r="C33" s="25"/>
      <c r="D33" s="25"/>
      <c r="E33" s="25"/>
      <c r="F33" s="25"/>
      <c r="G33" s="25"/>
      <c r="H33" s="25"/>
    </row>
    <row r="34" spans="1:8" ht="15.75">
      <c r="A34" s="125" t="s">
        <v>85</v>
      </c>
      <c r="B34" s="37" t="s">
        <v>456</v>
      </c>
      <c r="C34" s="133">
        <v>0</v>
      </c>
      <c r="D34" s="144">
        <f>C34*1.02</f>
        <v>0</v>
      </c>
      <c r="E34" s="144">
        <f>D34*1.02</f>
        <v>0</v>
      </c>
      <c r="F34" s="144">
        <f>E34*1.02</f>
        <v>0</v>
      </c>
      <c r="G34" s="25"/>
      <c r="H34" s="25"/>
    </row>
    <row r="35" spans="1:8" ht="45" customHeight="1">
      <c r="A35" s="125" t="s">
        <v>83</v>
      </c>
      <c r="B35" s="37"/>
      <c r="C35" s="25"/>
      <c r="D35" s="25"/>
      <c r="E35" s="25"/>
      <c r="F35" s="25"/>
      <c r="G35" s="25"/>
      <c r="H35" s="25"/>
    </row>
    <row r="36" spans="1:8" ht="15">
      <c r="A36" s="19" t="s">
        <v>44</v>
      </c>
      <c r="B36" s="37"/>
      <c r="C36" s="144">
        <f>C34+C32+C30</f>
        <v>163360789</v>
      </c>
      <c r="D36" s="144">
        <f>D34+D32+D30</f>
        <v>166628004.78</v>
      </c>
      <c r="E36" s="144">
        <f>E34+E32+E30</f>
        <v>169960564.8756</v>
      </c>
      <c r="F36" s="144">
        <f>F34+F32+F30</f>
        <v>173359776.173112</v>
      </c>
      <c r="G36" s="25"/>
      <c r="H36" s="25"/>
    </row>
    <row r="37" spans="1:2" ht="15">
      <c r="A37" s="101"/>
      <c r="B37" s="102"/>
    </row>
    <row r="38" spans="1:2" ht="15">
      <c r="A38" s="101"/>
      <c r="B38" s="102"/>
    </row>
    <row r="39" spans="1:5" ht="15">
      <c r="A39" s="273" t="s">
        <v>82</v>
      </c>
      <c r="B39" s="273"/>
      <c r="C39" s="273"/>
      <c r="D39" s="273"/>
      <c r="E39" s="273"/>
    </row>
    <row r="40" spans="1:5" ht="15">
      <c r="A40" s="273"/>
      <c r="B40" s="273"/>
      <c r="C40" s="273"/>
      <c r="D40" s="273"/>
      <c r="E40" s="273"/>
    </row>
    <row r="41" spans="1:5" ht="27.75" customHeight="1">
      <c r="A41" s="273"/>
      <c r="B41" s="273"/>
      <c r="C41" s="273"/>
      <c r="D41" s="273"/>
      <c r="E41" s="273"/>
    </row>
    <row r="42" spans="1:2" ht="15">
      <c r="A42" s="101"/>
      <c r="B42" s="102"/>
    </row>
    <row r="43" spans="1:5" ht="15">
      <c r="A43" s="273" t="s">
        <v>154</v>
      </c>
      <c r="B43" s="273"/>
      <c r="C43" s="273"/>
      <c r="D43" s="273"/>
      <c r="E43" s="273"/>
    </row>
    <row r="44" spans="1:5" ht="15">
      <c r="A44" s="273"/>
      <c r="B44" s="273"/>
      <c r="C44" s="273"/>
      <c r="D44" s="273"/>
      <c r="E44" s="273"/>
    </row>
    <row r="45" spans="1:5" ht="15">
      <c r="A45" s="273"/>
      <c r="B45" s="273"/>
      <c r="C45" s="273"/>
      <c r="D45" s="273"/>
      <c r="E45" s="273"/>
    </row>
  </sheetData>
  <sheetProtection/>
  <mergeCells count="4">
    <mergeCell ref="A2:H2"/>
    <mergeCell ref="A1:H1"/>
    <mergeCell ref="A39:E41"/>
    <mergeCell ref="A43:E45"/>
  </mergeCells>
  <hyperlinks>
    <hyperlink ref="A18" r:id="rId1" display="http://njt.hu/cgi_bin/njt_doc.cgi?docid=142896.245143#foot4"/>
  </hyperlinks>
  <printOptions/>
  <pageMargins left="0.7086614173228347" right="0.7086614173228347" top="0.31" bottom="0.6" header="0.17" footer="0.31496062992125984"/>
  <pageSetup fitToHeight="1" fitToWidth="1" horizontalDpi="300" verticalDpi="300" orientation="landscape" paperSize="9" scale="55" r:id="rId2"/>
  <headerFooter>
    <oddHeader>&amp;R18.sz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85.57421875" style="0" customWidth="1"/>
  </cols>
  <sheetData>
    <row r="1" ht="18">
      <c r="A1" s="87" t="s">
        <v>783</v>
      </c>
    </row>
    <row r="2" ht="50.25" customHeight="1">
      <c r="A2" s="64" t="s">
        <v>656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177</v>
      </c>
      <c r="B5" s="3"/>
      <c r="C5" s="3"/>
      <c r="D5" s="3"/>
      <c r="E5" s="3"/>
      <c r="F5" s="3"/>
      <c r="G5" s="3"/>
      <c r="H5" s="3"/>
      <c r="I5" s="3"/>
    </row>
    <row r="6" spans="1:9" ht="15">
      <c r="A6" s="40" t="s">
        <v>178</v>
      </c>
      <c r="B6" s="3"/>
      <c r="C6" s="3"/>
      <c r="D6" s="3"/>
      <c r="E6" s="3"/>
      <c r="F6" s="3"/>
      <c r="G6" s="3"/>
      <c r="H6" s="3"/>
      <c r="I6" s="3"/>
    </row>
    <row r="7" spans="1:9" ht="15">
      <c r="A7" s="40" t="s">
        <v>179</v>
      </c>
      <c r="B7" s="3"/>
      <c r="C7" s="3"/>
      <c r="D7" s="3"/>
      <c r="E7" s="3"/>
      <c r="F7" s="3"/>
      <c r="G7" s="3"/>
      <c r="H7" s="3"/>
      <c r="I7" s="3"/>
    </row>
    <row r="8" spans="1:9" ht="15">
      <c r="A8" s="40" t="s">
        <v>180</v>
      </c>
      <c r="B8" s="3"/>
      <c r="C8" s="3"/>
      <c r="D8" s="3"/>
      <c r="E8" s="3"/>
      <c r="F8" s="3"/>
      <c r="G8" s="3"/>
      <c r="H8" s="3"/>
      <c r="I8" s="3"/>
    </row>
    <row r="9" spans="1:9" ht="15">
      <c r="A9" s="40" t="s">
        <v>181</v>
      </c>
      <c r="B9" s="3"/>
      <c r="C9" s="3"/>
      <c r="D9" s="3"/>
      <c r="E9" s="3"/>
      <c r="F9" s="3"/>
      <c r="G9" s="3"/>
      <c r="H9" s="3"/>
      <c r="I9" s="3"/>
    </row>
    <row r="10" spans="1:9" ht="15">
      <c r="A10" s="40" t="s">
        <v>182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40" t="s">
        <v>183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40" t="s">
        <v>184</v>
      </c>
      <c r="B12" s="3"/>
      <c r="C12" s="3"/>
      <c r="D12" s="3"/>
      <c r="E12" s="3"/>
      <c r="F12" s="3"/>
      <c r="G12" s="3"/>
      <c r="H12" s="3"/>
      <c r="I12" s="3"/>
    </row>
    <row r="13" spans="1:9" ht="15">
      <c r="A13" s="41" t="s">
        <v>176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41" t="s">
        <v>185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67" t="s">
        <v>654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40" t="s">
        <v>187</v>
      </c>
      <c r="B16" s="3"/>
      <c r="C16" s="3"/>
      <c r="D16" s="3"/>
      <c r="E16" s="3"/>
      <c r="F16" s="3"/>
      <c r="G16" s="3"/>
      <c r="H16" s="3"/>
      <c r="I16" s="3"/>
    </row>
    <row r="17" spans="1:9" ht="15">
      <c r="A17" s="40" t="s">
        <v>188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40" t="s">
        <v>189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40" t="s">
        <v>190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40" t="s">
        <v>191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40" t="s">
        <v>192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40" t="s">
        <v>193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41" t="s">
        <v>186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41" t="s">
        <v>194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67" t="s">
        <v>655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086614173228347" right="0.7086614173228347" top="0.99" bottom="0.7480314960629921" header="0.31496062992125984" footer="0.31496062992125984"/>
  <pageSetup fitToHeight="1" fitToWidth="1" horizontalDpi="600" verticalDpi="600" orientation="portrait" paperSize="9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21.421875" style="135" customWidth="1"/>
    <col min="3" max="3" width="21.8515625" style="135" customWidth="1"/>
  </cols>
  <sheetData>
    <row r="1" spans="1:2" ht="27" customHeight="1">
      <c r="A1" s="260" t="s">
        <v>783</v>
      </c>
      <c r="B1" s="265"/>
    </row>
    <row r="2" spans="1:7" ht="71.25" customHeight="1">
      <c r="A2" s="263" t="s">
        <v>135</v>
      </c>
      <c r="B2" s="263"/>
      <c r="C2" s="161"/>
      <c r="D2" s="68"/>
      <c r="E2" s="68"/>
      <c r="F2" s="68"/>
      <c r="G2" s="68"/>
    </row>
    <row r="3" spans="1:7" ht="24" customHeight="1">
      <c r="A3" s="64"/>
      <c r="B3" s="162"/>
      <c r="C3" s="161"/>
      <c r="D3" s="68"/>
      <c r="E3" s="68"/>
      <c r="F3" s="68"/>
      <c r="G3" s="68"/>
    </row>
    <row r="4" ht="22.5" customHeight="1" hidden="1">
      <c r="A4" s="3" t="s">
        <v>5</v>
      </c>
    </row>
    <row r="5" spans="1:3" ht="150" hidden="1">
      <c r="A5" s="42" t="s">
        <v>8</v>
      </c>
      <c r="B5" s="159" t="s">
        <v>751</v>
      </c>
      <c r="C5" s="160" t="s">
        <v>155</v>
      </c>
    </row>
    <row r="6" spans="1:3" ht="15" hidden="1">
      <c r="A6" s="40" t="s">
        <v>177</v>
      </c>
      <c r="B6" s="148"/>
      <c r="C6" s="133"/>
    </row>
    <row r="7" spans="1:3" ht="15" hidden="1">
      <c r="A7" s="69" t="s">
        <v>178</v>
      </c>
      <c r="B7" s="148"/>
      <c r="C7" s="133"/>
    </row>
    <row r="8" spans="1:3" ht="15" hidden="1">
      <c r="A8" s="40" t="s">
        <v>179</v>
      </c>
      <c r="B8" s="148"/>
      <c r="C8" s="133"/>
    </row>
    <row r="9" spans="1:3" ht="15" hidden="1">
      <c r="A9" s="40" t="s">
        <v>180</v>
      </c>
      <c r="B9" s="148"/>
      <c r="C9" s="133"/>
    </row>
    <row r="10" spans="1:3" ht="15" hidden="1">
      <c r="A10" s="40" t="s">
        <v>181</v>
      </c>
      <c r="B10" s="148"/>
      <c r="C10" s="133"/>
    </row>
    <row r="11" spans="1:3" ht="15" hidden="1">
      <c r="A11" s="40" t="s">
        <v>182</v>
      </c>
      <c r="B11" s="148"/>
      <c r="C11" s="133"/>
    </row>
    <row r="12" spans="1:3" ht="15" hidden="1">
      <c r="A12" s="40" t="s">
        <v>183</v>
      </c>
      <c r="B12" s="148"/>
      <c r="C12" s="133"/>
    </row>
    <row r="13" spans="1:3" ht="15" hidden="1">
      <c r="A13" s="40" t="s">
        <v>184</v>
      </c>
      <c r="B13" s="148"/>
      <c r="C13" s="133"/>
    </row>
    <row r="14" spans="1:3" ht="15" hidden="1">
      <c r="A14" s="67" t="s">
        <v>16</v>
      </c>
      <c r="B14" s="163">
        <f>B11</f>
        <v>0</v>
      </c>
      <c r="C14" s="163">
        <f>C11</f>
        <v>0</v>
      </c>
    </row>
    <row r="15" spans="1:3" ht="30" hidden="1">
      <c r="A15" s="70" t="s">
        <v>9</v>
      </c>
      <c r="B15" s="148"/>
      <c r="C15" s="133"/>
    </row>
    <row r="16" spans="1:3" ht="30" hidden="1">
      <c r="A16" s="70" t="s">
        <v>10</v>
      </c>
      <c r="B16" s="148"/>
      <c r="C16" s="133"/>
    </row>
    <row r="17" spans="1:3" ht="15" hidden="1">
      <c r="A17" s="71" t="s">
        <v>11</v>
      </c>
      <c r="B17" s="148"/>
      <c r="C17" s="133"/>
    </row>
    <row r="18" spans="1:3" ht="15" hidden="1">
      <c r="A18" s="71" t="s">
        <v>12</v>
      </c>
      <c r="B18" s="148"/>
      <c r="C18" s="133"/>
    </row>
    <row r="19" spans="1:3" ht="15" hidden="1">
      <c r="A19" s="40" t="s">
        <v>14</v>
      </c>
      <c r="B19" s="148"/>
      <c r="C19" s="133"/>
    </row>
    <row r="20" spans="1:3" ht="15" hidden="1">
      <c r="A20" s="49" t="s">
        <v>13</v>
      </c>
      <c r="B20" s="148"/>
      <c r="C20" s="133"/>
    </row>
    <row r="21" spans="1:3" ht="31.5" hidden="1">
      <c r="A21" s="72" t="s">
        <v>15</v>
      </c>
      <c r="B21" s="164"/>
      <c r="C21" s="133"/>
    </row>
    <row r="22" spans="1:3" ht="15.75" hidden="1">
      <c r="A22" s="43" t="s">
        <v>699</v>
      </c>
      <c r="B22" s="165">
        <f>B18</f>
        <v>0</v>
      </c>
      <c r="C22" s="165">
        <f>C18</f>
        <v>0</v>
      </c>
    </row>
    <row r="23" ht="15">
      <c r="A23" t="s">
        <v>774</v>
      </c>
    </row>
    <row r="25" spans="1:6" ht="15">
      <c r="A25" s="21"/>
      <c r="B25" s="142"/>
      <c r="C25" s="142"/>
      <c r="D25" s="21"/>
      <c r="E25" s="21"/>
      <c r="F25" s="21"/>
    </row>
    <row r="26" spans="1:6" ht="15">
      <c r="A26" s="208"/>
      <c r="B26" s="142"/>
      <c r="C26" s="142"/>
      <c r="D26" s="21"/>
      <c r="E26" s="21"/>
      <c r="F26" s="21"/>
    </row>
    <row r="27" spans="1:6" ht="15">
      <c r="A27" s="208"/>
      <c r="B27" s="142"/>
      <c r="C27" s="142"/>
      <c r="D27" s="21"/>
      <c r="E27" s="21"/>
      <c r="F27" s="21"/>
    </row>
    <row r="28" spans="1:6" ht="15">
      <c r="A28" s="208"/>
      <c r="B28" s="142"/>
      <c r="C28" s="142"/>
      <c r="D28" s="21"/>
      <c r="E28" s="21"/>
      <c r="F28" s="21"/>
    </row>
    <row r="29" spans="1:6" ht="15">
      <c r="A29" s="21"/>
      <c r="B29" s="142"/>
      <c r="C29" s="142"/>
      <c r="D29" s="21"/>
      <c r="E29" s="21"/>
      <c r="F29" s="21"/>
    </row>
    <row r="30" spans="1:6" ht="15">
      <c r="A30" s="21"/>
      <c r="B30" s="142"/>
      <c r="C30" s="142"/>
      <c r="D30" s="21"/>
      <c r="E30" s="21"/>
      <c r="F30" s="21"/>
    </row>
  </sheetData>
  <sheetProtection/>
  <mergeCells count="2">
    <mergeCell ref="A2:B2"/>
    <mergeCell ref="A1:B1"/>
  </mergeCells>
  <printOptions horizontalCentered="1"/>
  <pageMargins left="0.35433070866141736" right="0.2755905511811024" top="0.7480314960629921" bottom="0.7480314960629921" header="0.31496062992125984" footer="0.31496062992125984"/>
  <pageSetup horizontalDpi="300" verticalDpi="300" orientation="portrait" paperSize="9" scale="65" r:id="rId1"/>
  <headerFooter>
    <oddHeader>&amp;R19.sz.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0" t="s">
        <v>783</v>
      </c>
      <c r="B1" s="261"/>
      <c r="C1" s="261"/>
      <c r="D1" s="261"/>
    </row>
    <row r="2" spans="1:4" ht="48.75" customHeight="1">
      <c r="A2" s="264" t="s">
        <v>136</v>
      </c>
      <c r="B2" s="261"/>
      <c r="C2" s="261"/>
      <c r="D2" s="262"/>
    </row>
    <row r="3" spans="1:4" ht="48.75" customHeight="1">
      <c r="A3" s="64"/>
      <c r="B3" s="65"/>
      <c r="C3" s="65"/>
      <c r="D3" s="134"/>
    </row>
    <row r="4" spans="1:4" ht="48.75" customHeight="1">
      <c r="A4" s="64"/>
      <c r="B4" s="65"/>
      <c r="C4" s="65"/>
      <c r="D4" s="134"/>
    </row>
    <row r="5" spans="1:4" ht="48.75" customHeight="1">
      <c r="A5" s="64"/>
      <c r="B5" s="65"/>
      <c r="C5" s="65"/>
      <c r="D5" s="134"/>
    </row>
    <row r="6" spans="1:4" ht="48.75" customHeight="1">
      <c r="A6" s="64"/>
      <c r="B6" s="65"/>
      <c r="C6" s="65"/>
      <c r="D6" s="134"/>
    </row>
    <row r="8" ht="18.75">
      <c r="A8" s="166" t="s">
        <v>820</v>
      </c>
    </row>
    <row r="10" ht="18.75">
      <c r="A10" s="166" t="s">
        <v>821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>
    <oddHeader>&amp;R20.sz.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"/>
  <sheetViews>
    <sheetView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199" customWidth="1"/>
    <col min="4" max="4" width="21.57421875" style="199" customWidth="1"/>
    <col min="5" max="6" width="22.7109375" style="199" customWidth="1"/>
    <col min="7" max="7" width="19.57421875" style="199" customWidth="1"/>
  </cols>
  <sheetData>
    <row r="1" spans="1:7" ht="23.25" customHeight="1">
      <c r="A1" s="260" t="s">
        <v>783</v>
      </c>
      <c r="B1" s="261"/>
      <c r="C1" s="261"/>
      <c r="D1" s="261"/>
      <c r="E1" s="261"/>
      <c r="F1" s="261"/>
      <c r="G1" s="261"/>
    </row>
    <row r="2" spans="1:7" ht="25.5" customHeight="1">
      <c r="A2" s="276" t="s">
        <v>137</v>
      </c>
      <c r="B2" s="261"/>
      <c r="C2" s="261"/>
      <c r="D2" s="261"/>
      <c r="E2" s="261"/>
      <c r="F2" s="261"/>
      <c r="G2" s="261"/>
    </row>
    <row r="3" spans="1:7" ht="21.75" customHeight="1">
      <c r="A3" s="85"/>
      <c r="B3" s="65"/>
      <c r="C3" s="202"/>
      <c r="D3" s="202"/>
      <c r="E3" s="202"/>
      <c r="F3" s="202"/>
      <c r="G3" s="202"/>
    </row>
    <row r="4" ht="20.25" customHeight="1">
      <c r="A4" s="3" t="s">
        <v>5</v>
      </c>
    </row>
    <row r="5" spans="1:7" ht="30">
      <c r="A5" s="41" t="s">
        <v>1</v>
      </c>
      <c r="B5" s="2" t="s">
        <v>196</v>
      </c>
      <c r="C5" s="157" t="s">
        <v>90</v>
      </c>
      <c r="D5" s="157" t="s">
        <v>87</v>
      </c>
      <c r="E5" s="157" t="s">
        <v>88</v>
      </c>
      <c r="F5" s="157" t="s">
        <v>93</v>
      </c>
      <c r="G5" s="203" t="s">
        <v>43</v>
      </c>
    </row>
    <row r="6" spans="1:7" ht="26.25" customHeight="1">
      <c r="A6" s="83" t="s">
        <v>41</v>
      </c>
      <c r="B6" s="4" t="s">
        <v>385</v>
      </c>
      <c r="C6" s="133">
        <f>174535471-C7</f>
        <v>171035471</v>
      </c>
      <c r="D6" s="133">
        <f>54101110-D7</f>
        <v>53651110</v>
      </c>
      <c r="E6" s="133">
        <f>87879179-E7</f>
        <v>87879179</v>
      </c>
      <c r="F6" s="133">
        <f>50872525-F7</f>
        <v>50872525</v>
      </c>
      <c r="G6" s="133">
        <f>C6+D6+E6+F6</f>
        <v>363438285</v>
      </c>
    </row>
    <row r="7" spans="1:7" ht="26.25" customHeight="1">
      <c r="A7" s="83" t="s">
        <v>42</v>
      </c>
      <c r="B7" s="4" t="s">
        <v>385</v>
      </c>
      <c r="C7" s="133">
        <v>3500000</v>
      </c>
      <c r="D7" s="133">
        <v>450000</v>
      </c>
      <c r="E7" s="133">
        <v>0</v>
      </c>
      <c r="F7" s="133">
        <v>0</v>
      </c>
      <c r="G7" s="133">
        <f>C7+D7+E7+F7</f>
        <v>3950000</v>
      </c>
    </row>
    <row r="8" spans="1:7" ht="22.5" customHeight="1">
      <c r="A8" s="168" t="s">
        <v>44</v>
      </c>
      <c r="B8" s="167"/>
      <c r="C8" s="154">
        <f>SUM(C6:C7)</f>
        <v>174535471</v>
      </c>
      <c r="D8" s="154">
        <f>SUM(D6:D7)</f>
        <v>54101110</v>
      </c>
      <c r="E8" s="154">
        <f>SUM(E6:E7)</f>
        <v>87879179</v>
      </c>
      <c r="F8" s="154">
        <f>SUM(F6:F7)</f>
        <v>50872525</v>
      </c>
      <c r="G8" s="154">
        <f>SUM(G6:G7)</f>
        <v>367388285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&amp;R21.sz.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60" t="s">
        <v>783</v>
      </c>
      <c r="B1" s="265"/>
      <c r="C1" s="265"/>
    </row>
    <row r="2" spans="1:3" ht="26.25" customHeight="1">
      <c r="A2" s="263" t="s">
        <v>138</v>
      </c>
      <c r="B2" s="263"/>
      <c r="C2" s="263"/>
    </row>
    <row r="3" spans="1:3" ht="18.75" customHeight="1">
      <c r="A3" s="85"/>
      <c r="B3" s="88"/>
      <c r="C3" s="88"/>
    </row>
    <row r="4" ht="23.25" customHeight="1">
      <c r="A4" s="3" t="s">
        <v>86</v>
      </c>
    </row>
    <row r="5" spans="1:3" ht="25.5">
      <c r="A5" s="41" t="s">
        <v>1</v>
      </c>
      <c r="B5" s="2" t="s">
        <v>196</v>
      </c>
      <c r="C5" s="84" t="s">
        <v>45</v>
      </c>
    </row>
    <row r="6" spans="1:3" ht="15">
      <c r="A6" s="11" t="s">
        <v>536</v>
      </c>
      <c r="B6" s="5" t="s">
        <v>308</v>
      </c>
      <c r="C6" s="25"/>
    </row>
    <row r="7" spans="1:3" ht="15">
      <c r="A7" s="11" t="s">
        <v>537</v>
      </c>
      <c r="B7" s="5" t="s">
        <v>308</v>
      </c>
      <c r="C7" s="133"/>
    </row>
    <row r="8" spans="1:3" ht="15">
      <c r="A8" s="11" t="s">
        <v>538</v>
      </c>
      <c r="B8" s="5" t="s">
        <v>308</v>
      </c>
      <c r="C8" s="133"/>
    </row>
    <row r="9" spans="1:3" ht="15">
      <c r="A9" s="11" t="s">
        <v>539</v>
      </c>
      <c r="B9" s="5" t="s">
        <v>308</v>
      </c>
      <c r="C9" s="133"/>
    </row>
    <row r="10" spans="1:3" ht="15">
      <c r="A10" s="12" t="s">
        <v>540</v>
      </c>
      <c r="B10" s="5" t="s">
        <v>308</v>
      </c>
      <c r="C10" s="133"/>
    </row>
    <row r="11" spans="1:3" ht="15">
      <c r="A11" s="12" t="s">
        <v>541</v>
      </c>
      <c r="B11" s="5" t="s">
        <v>308</v>
      </c>
      <c r="C11" s="133"/>
    </row>
    <row r="12" spans="1:3" ht="15">
      <c r="A12" s="14" t="s">
        <v>49</v>
      </c>
      <c r="B12" s="13" t="s">
        <v>308</v>
      </c>
      <c r="C12" s="154">
        <f>SUM(C6:C11)</f>
        <v>0</v>
      </c>
    </row>
    <row r="13" spans="1:3" ht="15">
      <c r="A13" s="11" t="s">
        <v>542</v>
      </c>
      <c r="B13" s="5" t="s">
        <v>309</v>
      </c>
      <c r="C13" s="133"/>
    </row>
    <row r="14" spans="1:3" ht="15">
      <c r="A14" s="15" t="s">
        <v>48</v>
      </c>
      <c r="B14" s="13" t="s">
        <v>309</v>
      </c>
      <c r="C14" s="154">
        <f>SUM(C13)</f>
        <v>0</v>
      </c>
    </row>
    <row r="15" spans="1:3" ht="15">
      <c r="A15" s="11" t="s">
        <v>543</v>
      </c>
      <c r="B15" s="5" t="s">
        <v>310</v>
      </c>
      <c r="C15" s="133"/>
    </row>
    <row r="16" spans="1:3" ht="15">
      <c r="A16" s="11" t="s">
        <v>544</v>
      </c>
      <c r="B16" s="5" t="s">
        <v>310</v>
      </c>
      <c r="C16" s="133"/>
    </row>
    <row r="17" spans="1:3" ht="15">
      <c r="A17" s="12" t="s">
        <v>545</v>
      </c>
      <c r="B17" s="5" t="s">
        <v>310</v>
      </c>
      <c r="C17" s="133"/>
    </row>
    <row r="18" spans="1:3" ht="15">
      <c r="A18" s="12" t="s">
        <v>546</v>
      </c>
      <c r="B18" s="5" t="s">
        <v>310</v>
      </c>
      <c r="C18" s="133"/>
    </row>
    <row r="19" spans="1:3" ht="15">
      <c r="A19" s="12" t="s">
        <v>547</v>
      </c>
      <c r="B19" s="5" t="s">
        <v>310</v>
      </c>
      <c r="C19" s="133"/>
    </row>
    <row r="20" spans="1:3" ht="30">
      <c r="A20" s="16" t="s">
        <v>548</v>
      </c>
      <c r="B20" s="5" t="s">
        <v>310</v>
      </c>
      <c r="C20" s="133"/>
    </row>
    <row r="21" spans="1:3" ht="15">
      <c r="A21" s="10" t="s">
        <v>47</v>
      </c>
      <c r="B21" s="13" t="s">
        <v>310</v>
      </c>
      <c r="C21" s="154">
        <f>SUM(C15:C20)</f>
        <v>0</v>
      </c>
    </row>
    <row r="22" spans="1:3" ht="15">
      <c r="A22" s="11" t="s">
        <v>549</v>
      </c>
      <c r="B22" s="5" t="s">
        <v>311</v>
      </c>
      <c r="C22" s="133"/>
    </row>
    <row r="23" spans="1:3" ht="15">
      <c r="A23" s="11" t="s">
        <v>550</v>
      </c>
      <c r="B23" s="5" t="s">
        <v>311</v>
      </c>
      <c r="C23" s="133">
        <v>1205640</v>
      </c>
    </row>
    <row r="24" spans="1:3" ht="15">
      <c r="A24" s="10" t="s">
        <v>46</v>
      </c>
      <c r="B24" s="7" t="s">
        <v>311</v>
      </c>
      <c r="C24" s="154">
        <f>SUM(C23)</f>
        <v>1205640</v>
      </c>
    </row>
    <row r="25" spans="1:3" ht="15">
      <c r="A25" s="11" t="s">
        <v>551</v>
      </c>
      <c r="B25" s="5" t="s">
        <v>312</v>
      </c>
      <c r="C25" s="133"/>
    </row>
    <row r="26" spans="1:3" ht="15">
      <c r="A26" s="11" t="s">
        <v>552</v>
      </c>
      <c r="B26" s="5" t="s">
        <v>312</v>
      </c>
      <c r="C26" s="133"/>
    </row>
    <row r="27" spans="1:3" ht="15">
      <c r="A27" s="12" t="s">
        <v>553</v>
      </c>
      <c r="B27" s="5" t="s">
        <v>312</v>
      </c>
      <c r="C27" s="133"/>
    </row>
    <row r="28" spans="1:3" ht="15">
      <c r="A28" s="12" t="s">
        <v>554</v>
      </c>
      <c r="B28" s="5" t="s">
        <v>312</v>
      </c>
      <c r="C28" s="133"/>
    </row>
    <row r="29" spans="1:3" ht="15">
      <c r="A29" s="12" t="s">
        <v>555</v>
      </c>
      <c r="B29" s="5" t="s">
        <v>312</v>
      </c>
      <c r="C29" s="133">
        <v>5050498.176000001</v>
      </c>
    </row>
    <row r="30" spans="1:3" ht="15">
      <c r="A30" s="12" t="s">
        <v>556</v>
      </c>
      <c r="B30" s="5" t="s">
        <v>312</v>
      </c>
      <c r="C30" s="133"/>
    </row>
    <row r="31" spans="1:3" ht="15">
      <c r="A31" s="12" t="s">
        <v>557</v>
      </c>
      <c r="B31" s="5" t="s">
        <v>312</v>
      </c>
      <c r="C31" s="133"/>
    </row>
    <row r="32" spans="1:3" ht="15">
      <c r="A32" s="12" t="s">
        <v>558</v>
      </c>
      <c r="B32" s="5" t="s">
        <v>312</v>
      </c>
      <c r="C32" s="133"/>
    </row>
    <row r="33" spans="1:3" ht="15">
      <c r="A33" s="12" t="s">
        <v>559</v>
      </c>
      <c r="B33" s="5" t="s">
        <v>312</v>
      </c>
      <c r="C33" s="133"/>
    </row>
    <row r="34" spans="1:3" ht="15">
      <c r="A34" s="12" t="s">
        <v>560</v>
      </c>
      <c r="B34" s="5" t="s">
        <v>312</v>
      </c>
      <c r="C34" s="133"/>
    </row>
    <row r="35" spans="1:3" ht="30">
      <c r="A35" s="12" t="s">
        <v>561</v>
      </c>
      <c r="B35" s="5" t="s">
        <v>312</v>
      </c>
      <c r="C35" s="133"/>
    </row>
    <row r="36" spans="1:3" ht="30">
      <c r="A36" s="12" t="s">
        <v>562</v>
      </c>
      <c r="B36" s="5" t="s">
        <v>312</v>
      </c>
      <c r="C36" s="133"/>
    </row>
    <row r="37" spans="1:3" ht="15">
      <c r="A37" s="10" t="s">
        <v>563</v>
      </c>
      <c r="B37" s="13" t="s">
        <v>312</v>
      </c>
      <c r="C37" s="154">
        <f>SUM(C25:C36)</f>
        <v>5050498.176000001</v>
      </c>
    </row>
    <row r="38" spans="1:3" ht="15.75">
      <c r="A38" s="17" t="s">
        <v>564</v>
      </c>
      <c r="B38" s="8" t="s">
        <v>313</v>
      </c>
      <c r="C38" s="154">
        <f>C12+C14+C21+C24+C37</f>
        <v>6256138.176000001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&amp;R22.sz.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45"/>
  <sheetViews>
    <sheetView zoomScalePageLayoutView="0" workbookViewId="0" topLeftCell="A31">
      <selection activeCell="C115" sqref="C11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5" max="5" width="12.421875" style="0" bestFit="1" customWidth="1"/>
  </cols>
  <sheetData>
    <row r="1" spans="1:3" ht="27" customHeight="1">
      <c r="A1" s="260" t="s">
        <v>783</v>
      </c>
      <c r="B1" s="261"/>
      <c r="C1" s="261"/>
    </row>
    <row r="2" spans="1:3" ht="27" customHeight="1">
      <c r="A2" s="263" t="s">
        <v>139</v>
      </c>
      <c r="B2" s="261"/>
      <c r="C2" s="261"/>
    </row>
    <row r="3" spans="1:3" ht="19.5" customHeight="1">
      <c r="A3" s="64"/>
      <c r="B3" s="65"/>
      <c r="C3" s="65"/>
    </row>
    <row r="4" ht="15">
      <c r="A4" s="3" t="s">
        <v>86</v>
      </c>
    </row>
    <row r="5" spans="1:3" ht="25.5">
      <c r="A5" s="41" t="s">
        <v>1</v>
      </c>
      <c r="B5" s="2" t="s">
        <v>196</v>
      </c>
      <c r="C5" s="84" t="s">
        <v>45</v>
      </c>
    </row>
    <row r="6" spans="1:3" ht="15">
      <c r="A6" s="12" t="s">
        <v>707</v>
      </c>
      <c r="B6" s="5" t="s">
        <v>319</v>
      </c>
      <c r="C6" s="25"/>
    </row>
    <row r="7" spans="1:3" ht="15">
      <c r="A7" s="12" t="s">
        <v>708</v>
      </c>
      <c r="B7" s="5" t="s">
        <v>319</v>
      </c>
      <c r="C7" s="25"/>
    </row>
    <row r="8" spans="1:3" ht="15">
      <c r="A8" s="12" t="s">
        <v>709</v>
      </c>
      <c r="B8" s="5" t="s">
        <v>319</v>
      </c>
      <c r="C8" s="25"/>
    </row>
    <row r="9" spans="1:3" ht="15">
      <c r="A9" s="12" t="s">
        <v>710</v>
      </c>
      <c r="B9" s="5" t="s">
        <v>319</v>
      </c>
      <c r="C9" s="25"/>
    </row>
    <row r="10" spans="1:3" ht="15">
      <c r="A10" s="12" t="s">
        <v>711</v>
      </c>
      <c r="B10" s="5" t="s">
        <v>319</v>
      </c>
      <c r="C10" s="25"/>
    </row>
    <row r="11" spans="1:3" ht="15">
      <c r="A11" s="12" t="s">
        <v>712</v>
      </c>
      <c r="B11" s="5" t="s">
        <v>319</v>
      </c>
      <c r="C11" s="25"/>
    </row>
    <row r="12" spans="1:3" ht="15">
      <c r="A12" s="12" t="s">
        <v>713</v>
      </c>
      <c r="B12" s="5" t="s">
        <v>319</v>
      </c>
      <c r="C12" s="25"/>
    </row>
    <row r="13" spans="1:3" ht="15">
      <c r="A13" s="12" t="s">
        <v>714</v>
      </c>
      <c r="B13" s="5" t="s">
        <v>319</v>
      </c>
      <c r="C13" s="25"/>
    </row>
    <row r="14" spans="1:3" ht="15">
      <c r="A14" s="12" t="s">
        <v>715</v>
      </c>
      <c r="B14" s="5" t="s">
        <v>319</v>
      </c>
      <c r="C14" s="25"/>
    </row>
    <row r="15" spans="1:3" ht="15">
      <c r="A15" s="12" t="s">
        <v>716</v>
      </c>
      <c r="B15" s="5" t="s">
        <v>319</v>
      </c>
      <c r="C15" s="25"/>
    </row>
    <row r="16" spans="1:3" ht="25.5">
      <c r="A16" s="10" t="s">
        <v>565</v>
      </c>
      <c r="B16" s="7" t="s">
        <v>319</v>
      </c>
      <c r="C16" s="25"/>
    </row>
    <row r="17" spans="1:3" ht="15">
      <c r="A17" s="12" t="s">
        <v>707</v>
      </c>
      <c r="B17" s="5" t="s">
        <v>320</v>
      </c>
      <c r="C17" s="25"/>
    </row>
    <row r="18" spans="1:3" ht="15">
      <c r="A18" s="12" t="s">
        <v>708</v>
      </c>
      <c r="B18" s="5" t="s">
        <v>320</v>
      </c>
      <c r="C18" s="25"/>
    </row>
    <row r="19" spans="1:3" ht="15">
      <c r="A19" s="12" t="s">
        <v>709</v>
      </c>
      <c r="B19" s="5" t="s">
        <v>320</v>
      </c>
      <c r="C19" s="25"/>
    </row>
    <row r="20" spans="1:3" ht="15">
      <c r="A20" s="12" t="s">
        <v>710</v>
      </c>
      <c r="B20" s="5" t="s">
        <v>320</v>
      </c>
      <c r="C20" s="25"/>
    </row>
    <row r="21" spans="1:3" ht="15">
      <c r="A21" s="12" t="s">
        <v>711</v>
      </c>
      <c r="B21" s="5" t="s">
        <v>320</v>
      </c>
      <c r="C21" s="25"/>
    </row>
    <row r="22" spans="1:3" ht="15">
      <c r="A22" s="12" t="s">
        <v>712</v>
      </c>
      <c r="B22" s="5" t="s">
        <v>320</v>
      </c>
      <c r="C22" s="25"/>
    </row>
    <row r="23" spans="1:3" ht="15">
      <c r="A23" s="12" t="s">
        <v>713</v>
      </c>
      <c r="B23" s="5" t="s">
        <v>320</v>
      </c>
      <c r="C23" s="25"/>
    </row>
    <row r="24" spans="1:3" ht="15">
      <c r="A24" s="12" t="s">
        <v>714</v>
      </c>
      <c r="B24" s="5" t="s">
        <v>320</v>
      </c>
      <c r="C24" s="25"/>
    </row>
    <row r="25" spans="1:3" ht="15">
      <c r="A25" s="12" t="s">
        <v>715</v>
      </c>
      <c r="B25" s="5" t="s">
        <v>320</v>
      </c>
      <c r="C25" s="25"/>
    </row>
    <row r="26" spans="1:3" ht="15">
      <c r="A26" s="12" t="s">
        <v>716</v>
      </c>
      <c r="B26" s="5" t="s">
        <v>320</v>
      </c>
      <c r="C26" s="25"/>
    </row>
    <row r="27" spans="1:3" ht="25.5">
      <c r="A27" s="10" t="s">
        <v>566</v>
      </c>
      <c r="B27" s="7" t="s">
        <v>320</v>
      </c>
      <c r="C27" s="25"/>
    </row>
    <row r="28" spans="1:3" ht="15">
      <c r="A28" s="12" t="s">
        <v>707</v>
      </c>
      <c r="B28" s="5" t="s">
        <v>321</v>
      </c>
      <c r="C28" s="133"/>
    </row>
    <row r="29" spans="1:3" ht="15">
      <c r="A29" s="12" t="s">
        <v>708</v>
      </c>
      <c r="B29" s="5" t="s">
        <v>321</v>
      </c>
      <c r="C29" s="133"/>
    </row>
    <row r="30" spans="1:3" ht="15">
      <c r="A30" s="12" t="s">
        <v>709</v>
      </c>
      <c r="B30" s="5" t="s">
        <v>321</v>
      </c>
      <c r="C30" s="133"/>
    </row>
    <row r="31" spans="1:3" ht="15">
      <c r="A31" s="12" t="s">
        <v>710</v>
      </c>
      <c r="B31" s="5" t="s">
        <v>321</v>
      </c>
      <c r="C31" s="133"/>
    </row>
    <row r="32" spans="1:3" ht="15">
      <c r="A32" s="12" t="s">
        <v>711</v>
      </c>
      <c r="B32" s="5" t="s">
        <v>321</v>
      </c>
      <c r="C32" s="133"/>
    </row>
    <row r="33" spans="1:3" ht="15">
      <c r="A33" s="12" t="s">
        <v>712</v>
      </c>
      <c r="B33" s="5" t="s">
        <v>321</v>
      </c>
      <c r="C33" s="133"/>
    </row>
    <row r="34" spans="1:3" ht="15">
      <c r="A34" s="12" t="s">
        <v>713</v>
      </c>
      <c r="B34" s="5" t="s">
        <v>321</v>
      </c>
      <c r="C34" s="133"/>
    </row>
    <row r="35" spans="1:3" ht="15">
      <c r="A35" s="12" t="s">
        <v>714</v>
      </c>
      <c r="B35" s="5" t="s">
        <v>321</v>
      </c>
      <c r="C35" s="133"/>
    </row>
    <row r="36" spans="1:3" ht="15">
      <c r="A36" s="12" t="s">
        <v>715</v>
      </c>
      <c r="B36" s="5" t="s">
        <v>321</v>
      </c>
      <c r="C36" s="133"/>
    </row>
    <row r="37" spans="1:3" ht="15">
      <c r="A37" s="12" t="s">
        <v>716</v>
      </c>
      <c r="B37" s="5" t="s">
        <v>321</v>
      </c>
      <c r="C37" s="133"/>
    </row>
    <row r="38" spans="1:3" ht="15">
      <c r="A38" s="10" t="s">
        <v>567</v>
      </c>
      <c r="B38" s="7" t="s">
        <v>321</v>
      </c>
      <c r="C38" s="133"/>
    </row>
    <row r="39" spans="1:3" ht="15">
      <c r="A39" s="12" t="s">
        <v>717</v>
      </c>
      <c r="B39" s="4" t="s">
        <v>323</v>
      </c>
      <c r="C39" s="133"/>
    </row>
    <row r="40" spans="1:3" ht="15">
      <c r="A40" s="12" t="s">
        <v>718</v>
      </c>
      <c r="B40" s="4" t="s">
        <v>323</v>
      </c>
      <c r="C40" s="133"/>
    </row>
    <row r="41" spans="1:3" ht="15">
      <c r="A41" s="12" t="s">
        <v>719</v>
      </c>
      <c r="B41" s="4" t="s">
        <v>323</v>
      </c>
      <c r="C41" s="133"/>
    </row>
    <row r="42" spans="1:3" ht="15">
      <c r="A42" s="4" t="s">
        <v>720</v>
      </c>
      <c r="B42" s="4" t="s">
        <v>323</v>
      </c>
      <c r="C42" s="133"/>
    </row>
    <row r="43" spans="1:3" ht="15">
      <c r="A43" s="4" t="s">
        <v>721</v>
      </c>
      <c r="B43" s="4" t="s">
        <v>323</v>
      </c>
      <c r="C43" s="133"/>
    </row>
    <row r="44" spans="1:3" ht="15">
      <c r="A44" s="4" t="s">
        <v>722</v>
      </c>
      <c r="B44" s="4" t="s">
        <v>323</v>
      </c>
      <c r="C44" s="133"/>
    </row>
    <row r="45" spans="1:3" ht="15">
      <c r="A45" s="12" t="s">
        <v>723</v>
      </c>
      <c r="B45" s="4" t="s">
        <v>323</v>
      </c>
      <c r="C45" s="133"/>
    </row>
    <row r="46" spans="1:3" ht="15">
      <c r="A46" s="12" t="s">
        <v>724</v>
      </c>
      <c r="B46" s="4" t="s">
        <v>323</v>
      </c>
      <c r="C46" s="133"/>
    </row>
    <row r="47" spans="1:3" ht="15">
      <c r="A47" s="12" t="s">
        <v>725</v>
      </c>
      <c r="B47" s="4" t="s">
        <v>323</v>
      </c>
      <c r="C47" s="133"/>
    </row>
    <row r="48" spans="1:3" ht="15">
      <c r="A48" s="12" t="s">
        <v>726</v>
      </c>
      <c r="B48" s="4" t="s">
        <v>323</v>
      </c>
      <c r="C48" s="133"/>
    </row>
    <row r="49" spans="1:3" ht="25.5">
      <c r="A49" s="10" t="s">
        <v>568</v>
      </c>
      <c r="B49" s="7" t="s">
        <v>323</v>
      </c>
      <c r="C49" s="154">
        <f>SUM(C41:C48)</f>
        <v>0</v>
      </c>
    </row>
    <row r="50" spans="1:3" ht="15">
      <c r="A50" s="12" t="s">
        <v>717</v>
      </c>
      <c r="B50" s="4" t="s">
        <v>329</v>
      </c>
      <c r="C50" s="230">
        <v>400000</v>
      </c>
    </row>
    <row r="51" spans="1:3" ht="15">
      <c r="A51" s="12" t="s">
        <v>718</v>
      </c>
      <c r="B51" s="4" t="s">
        <v>329</v>
      </c>
      <c r="C51" s="230">
        <v>3500000</v>
      </c>
    </row>
    <row r="52" spans="1:3" ht="15">
      <c r="A52" s="12" t="s">
        <v>719</v>
      </c>
      <c r="B52" s="4" t="s">
        <v>329</v>
      </c>
      <c r="C52" s="230">
        <v>8530000</v>
      </c>
    </row>
    <row r="53" spans="1:3" ht="15">
      <c r="A53" s="4" t="s">
        <v>720</v>
      </c>
      <c r="B53" s="4" t="s">
        <v>329</v>
      </c>
      <c r="C53" s="230"/>
    </row>
    <row r="54" spans="1:3" ht="15">
      <c r="A54" s="4" t="s">
        <v>721</v>
      </c>
      <c r="B54" s="4" t="s">
        <v>329</v>
      </c>
      <c r="C54" s="133"/>
    </row>
    <row r="55" spans="1:3" ht="15">
      <c r="A55" s="4" t="s">
        <v>722</v>
      </c>
      <c r="B55" s="4" t="s">
        <v>329</v>
      </c>
      <c r="C55" s="133"/>
    </row>
    <row r="56" spans="1:3" ht="15">
      <c r="A56" s="12" t="s">
        <v>723</v>
      </c>
      <c r="B56" s="4" t="s">
        <v>329</v>
      </c>
      <c r="C56" s="133">
        <v>6801639</v>
      </c>
    </row>
    <row r="57" spans="1:3" ht="15">
      <c r="A57" s="12" t="s">
        <v>727</v>
      </c>
      <c r="B57" s="4" t="s">
        <v>329</v>
      </c>
      <c r="C57" s="133"/>
    </row>
    <row r="58" spans="1:3" ht="15">
      <c r="A58" s="12" t="s">
        <v>725</v>
      </c>
      <c r="B58" s="4" t="s">
        <v>329</v>
      </c>
      <c r="C58" s="133"/>
    </row>
    <row r="59" spans="1:3" ht="15">
      <c r="A59" s="12" t="s">
        <v>726</v>
      </c>
      <c r="B59" s="4" t="s">
        <v>329</v>
      </c>
      <c r="C59" s="133"/>
    </row>
    <row r="60" spans="1:5" ht="15">
      <c r="A60" s="14" t="s">
        <v>569</v>
      </c>
      <c r="B60" s="7" t="s">
        <v>329</v>
      </c>
      <c r="C60" s="154">
        <f>SUM(C50:C59)</f>
        <v>19231639</v>
      </c>
      <c r="E60" s="210"/>
    </row>
    <row r="61" spans="1:3" ht="15">
      <c r="A61" s="12" t="s">
        <v>707</v>
      </c>
      <c r="B61" s="5" t="s">
        <v>356</v>
      </c>
      <c r="C61" s="133"/>
    </row>
    <row r="62" spans="1:3" ht="15">
      <c r="A62" s="12" t="s">
        <v>708</v>
      </c>
      <c r="B62" s="5" t="s">
        <v>356</v>
      </c>
      <c r="C62" s="133"/>
    </row>
    <row r="63" spans="1:3" ht="15">
      <c r="A63" s="12" t="s">
        <v>709</v>
      </c>
      <c r="B63" s="5" t="s">
        <v>356</v>
      </c>
      <c r="C63" s="133"/>
    </row>
    <row r="64" spans="1:3" ht="15">
      <c r="A64" s="12" t="s">
        <v>710</v>
      </c>
      <c r="B64" s="5" t="s">
        <v>356</v>
      </c>
      <c r="C64" s="133"/>
    </row>
    <row r="65" spans="1:3" ht="15">
      <c r="A65" s="12" t="s">
        <v>711</v>
      </c>
      <c r="B65" s="5" t="s">
        <v>356</v>
      </c>
      <c r="C65" s="133"/>
    </row>
    <row r="66" spans="1:3" ht="15">
      <c r="A66" s="12" t="s">
        <v>712</v>
      </c>
      <c r="B66" s="5" t="s">
        <v>356</v>
      </c>
      <c r="C66" s="133"/>
    </row>
    <row r="67" spans="1:3" ht="15">
      <c r="A67" s="12" t="s">
        <v>713</v>
      </c>
      <c r="B67" s="5" t="s">
        <v>356</v>
      </c>
      <c r="C67" s="133"/>
    </row>
    <row r="68" spans="1:3" ht="15">
      <c r="A68" s="12" t="s">
        <v>714</v>
      </c>
      <c r="B68" s="5" t="s">
        <v>356</v>
      </c>
      <c r="C68" s="133"/>
    </row>
    <row r="69" spans="1:3" ht="15">
      <c r="A69" s="12" t="s">
        <v>715</v>
      </c>
      <c r="B69" s="5" t="s">
        <v>356</v>
      </c>
      <c r="C69" s="133"/>
    </row>
    <row r="70" spans="1:3" ht="15">
      <c r="A70" s="12" t="s">
        <v>716</v>
      </c>
      <c r="B70" s="5" t="s">
        <v>356</v>
      </c>
      <c r="C70" s="133"/>
    </row>
    <row r="71" spans="1:3" ht="25.5">
      <c r="A71" s="10" t="s">
        <v>577</v>
      </c>
      <c r="B71" s="7" t="s">
        <v>356</v>
      </c>
      <c r="C71" s="133"/>
    </row>
    <row r="72" spans="1:3" ht="15">
      <c r="A72" s="12" t="s">
        <v>707</v>
      </c>
      <c r="B72" s="5" t="s">
        <v>357</v>
      </c>
      <c r="C72" s="133"/>
    </row>
    <row r="73" spans="1:3" ht="15">
      <c r="A73" s="12" t="s">
        <v>708</v>
      </c>
      <c r="B73" s="5" t="s">
        <v>357</v>
      </c>
      <c r="C73" s="133"/>
    </row>
    <row r="74" spans="1:3" ht="15">
      <c r="A74" s="12" t="s">
        <v>709</v>
      </c>
      <c r="B74" s="5" t="s">
        <v>357</v>
      </c>
      <c r="C74" s="133"/>
    </row>
    <row r="75" spans="1:3" ht="15">
      <c r="A75" s="12" t="s">
        <v>710</v>
      </c>
      <c r="B75" s="5" t="s">
        <v>357</v>
      </c>
      <c r="C75" s="133"/>
    </row>
    <row r="76" spans="1:3" ht="15">
      <c r="A76" s="12" t="s">
        <v>711</v>
      </c>
      <c r="B76" s="5" t="s">
        <v>357</v>
      </c>
      <c r="C76" s="133"/>
    </row>
    <row r="77" spans="1:3" ht="15">
      <c r="A77" s="12" t="s">
        <v>712</v>
      </c>
      <c r="B77" s="5" t="s">
        <v>357</v>
      </c>
      <c r="C77" s="133"/>
    </row>
    <row r="78" spans="1:3" ht="15">
      <c r="A78" s="12" t="s">
        <v>713</v>
      </c>
      <c r="B78" s="5" t="s">
        <v>357</v>
      </c>
      <c r="C78" s="133"/>
    </row>
    <row r="79" spans="1:3" ht="15">
      <c r="A79" s="12" t="s">
        <v>714</v>
      </c>
      <c r="B79" s="5" t="s">
        <v>357</v>
      </c>
      <c r="C79" s="133"/>
    </row>
    <row r="80" spans="1:3" ht="15">
      <c r="A80" s="12" t="s">
        <v>715</v>
      </c>
      <c r="B80" s="5" t="s">
        <v>357</v>
      </c>
      <c r="C80" s="133"/>
    </row>
    <row r="81" spans="1:3" ht="15">
      <c r="A81" s="12" t="s">
        <v>716</v>
      </c>
      <c r="B81" s="5" t="s">
        <v>357</v>
      </c>
      <c r="C81" s="133"/>
    </row>
    <row r="82" spans="1:3" ht="25.5">
      <c r="A82" s="10" t="s">
        <v>576</v>
      </c>
      <c r="B82" s="7" t="s">
        <v>357</v>
      </c>
      <c r="C82" s="133"/>
    </row>
    <row r="83" spans="1:3" ht="15">
      <c r="A83" s="12" t="s">
        <v>707</v>
      </c>
      <c r="B83" s="5" t="s">
        <v>358</v>
      </c>
      <c r="C83" s="133"/>
    </row>
    <row r="84" spans="1:3" ht="15">
      <c r="A84" s="12" t="s">
        <v>708</v>
      </c>
      <c r="B84" s="5" t="s">
        <v>358</v>
      </c>
      <c r="C84" s="133"/>
    </row>
    <row r="85" spans="1:3" ht="15">
      <c r="A85" s="12" t="s">
        <v>709</v>
      </c>
      <c r="B85" s="5" t="s">
        <v>358</v>
      </c>
      <c r="C85" s="133"/>
    </row>
    <row r="86" spans="1:3" ht="15">
      <c r="A86" s="12" t="s">
        <v>710</v>
      </c>
      <c r="B86" s="5" t="s">
        <v>358</v>
      </c>
      <c r="C86" s="133"/>
    </row>
    <row r="87" spans="1:3" ht="15">
      <c r="A87" s="12" t="s">
        <v>711</v>
      </c>
      <c r="B87" s="5" t="s">
        <v>358</v>
      </c>
      <c r="C87" s="133"/>
    </row>
    <row r="88" spans="1:3" ht="15">
      <c r="A88" s="12" t="s">
        <v>712</v>
      </c>
      <c r="B88" s="5" t="s">
        <v>358</v>
      </c>
      <c r="C88" s="133"/>
    </row>
    <row r="89" spans="1:3" ht="15">
      <c r="A89" s="12" t="s">
        <v>713</v>
      </c>
      <c r="B89" s="5" t="s">
        <v>358</v>
      </c>
      <c r="C89" s="133"/>
    </row>
    <row r="90" spans="1:3" ht="15">
      <c r="A90" s="12" t="s">
        <v>714</v>
      </c>
      <c r="B90" s="5" t="s">
        <v>358</v>
      </c>
      <c r="C90" s="133"/>
    </row>
    <row r="91" spans="1:3" ht="15">
      <c r="A91" s="12" t="s">
        <v>715</v>
      </c>
      <c r="B91" s="5" t="s">
        <v>358</v>
      </c>
      <c r="C91" s="133"/>
    </row>
    <row r="92" spans="1:3" ht="15">
      <c r="A92" s="12" t="s">
        <v>716</v>
      </c>
      <c r="B92" s="5" t="s">
        <v>358</v>
      </c>
      <c r="C92" s="133"/>
    </row>
    <row r="93" spans="1:3" ht="15">
      <c r="A93" s="10" t="s">
        <v>575</v>
      </c>
      <c r="B93" s="7" t="s">
        <v>358</v>
      </c>
      <c r="C93" s="133">
        <f>SUM(C83:C92)</f>
        <v>0</v>
      </c>
    </row>
    <row r="94" spans="1:3" ht="15">
      <c r="A94" s="12" t="s">
        <v>717</v>
      </c>
      <c r="B94" s="4" t="s">
        <v>360</v>
      </c>
      <c r="C94" s="133"/>
    </row>
    <row r="95" spans="1:3" ht="15">
      <c r="A95" s="12" t="s">
        <v>718</v>
      </c>
      <c r="B95" s="5" t="s">
        <v>360</v>
      </c>
      <c r="C95" s="133"/>
    </row>
    <row r="96" spans="1:3" ht="15">
      <c r="A96" s="12" t="s">
        <v>719</v>
      </c>
      <c r="B96" s="4" t="s">
        <v>360</v>
      </c>
      <c r="C96" s="133"/>
    </row>
    <row r="97" spans="1:3" ht="15">
      <c r="A97" s="4" t="s">
        <v>720</v>
      </c>
      <c r="B97" s="5" t="s">
        <v>360</v>
      </c>
      <c r="C97" s="133"/>
    </row>
    <row r="98" spans="1:3" ht="15">
      <c r="A98" s="4" t="s">
        <v>721</v>
      </c>
      <c r="B98" s="4" t="s">
        <v>360</v>
      </c>
      <c r="C98" s="133"/>
    </row>
    <row r="99" spans="1:3" ht="15">
      <c r="A99" s="4" t="s">
        <v>722</v>
      </c>
      <c r="B99" s="5" t="s">
        <v>360</v>
      </c>
      <c r="C99" s="133"/>
    </row>
    <row r="100" spans="1:3" ht="15">
      <c r="A100" s="12" t="s">
        <v>723</v>
      </c>
      <c r="B100" s="4" t="s">
        <v>360</v>
      </c>
      <c r="C100" s="133"/>
    </row>
    <row r="101" spans="1:3" ht="15">
      <c r="A101" s="12" t="s">
        <v>727</v>
      </c>
      <c r="B101" s="5" t="s">
        <v>360</v>
      </c>
      <c r="C101" s="133"/>
    </row>
    <row r="102" spans="1:3" ht="15">
      <c r="A102" s="12" t="s">
        <v>725</v>
      </c>
      <c r="B102" s="4" t="s">
        <v>360</v>
      </c>
      <c r="C102" s="133"/>
    </row>
    <row r="103" spans="1:3" ht="15">
      <c r="A103" s="12" t="s">
        <v>726</v>
      </c>
      <c r="B103" s="5" t="s">
        <v>360</v>
      </c>
      <c r="C103" s="133"/>
    </row>
    <row r="104" spans="1:3" ht="25.5">
      <c r="A104" s="10" t="s">
        <v>574</v>
      </c>
      <c r="B104" s="7" t="s">
        <v>360</v>
      </c>
      <c r="C104" s="133">
        <f>SUM(C94:C103)</f>
        <v>0</v>
      </c>
    </row>
    <row r="105" spans="1:3" ht="15">
      <c r="A105" s="12" t="s">
        <v>717</v>
      </c>
      <c r="B105" s="4" t="s">
        <v>363</v>
      </c>
      <c r="C105" s="133"/>
    </row>
    <row r="106" spans="1:3" ht="15">
      <c r="A106" s="12" t="s">
        <v>718</v>
      </c>
      <c r="B106" s="4" t="s">
        <v>363</v>
      </c>
      <c r="C106" s="133"/>
    </row>
    <row r="107" spans="1:3" ht="15">
      <c r="A107" s="12" t="s">
        <v>719</v>
      </c>
      <c r="B107" s="4" t="s">
        <v>363</v>
      </c>
      <c r="C107" s="133"/>
    </row>
    <row r="108" spans="1:3" ht="15">
      <c r="A108" s="4" t="s">
        <v>720</v>
      </c>
      <c r="B108" s="4" t="s">
        <v>363</v>
      </c>
      <c r="C108" s="133"/>
    </row>
    <row r="109" spans="1:3" ht="15">
      <c r="A109" s="4" t="s">
        <v>721</v>
      </c>
      <c r="B109" s="4" t="s">
        <v>363</v>
      </c>
      <c r="C109" s="133"/>
    </row>
    <row r="110" spans="1:3" ht="15">
      <c r="A110" s="4" t="s">
        <v>722</v>
      </c>
      <c r="B110" s="4" t="s">
        <v>363</v>
      </c>
      <c r="C110" s="133"/>
    </row>
    <row r="111" spans="1:3" ht="15">
      <c r="A111" s="12" t="s">
        <v>723</v>
      </c>
      <c r="B111" s="4" t="s">
        <v>363</v>
      </c>
      <c r="C111" s="133"/>
    </row>
    <row r="112" spans="1:3" ht="15">
      <c r="A112" s="12" t="s">
        <v>727</v>
      </c>
      <c r="B112" s="4" t="s">
        <v>363</v>
      </c>
      <c r="C112" s="133"/>
    </row>
    <row r="113" spans="1:3" ht="15">
      <c r="A113" s="12" t="s">
        <v>725</v>
      </c>
      <c r="B113" s="4" t="s">
        <v>363</v>
      </c>
      <c r="C113" s="133"/>
    </row>
    <row r="114" spans="1:3" ht="15">
      <c r="A114" s="12" t="s">
        <v>726</v>
      </c>
      <c r="B114" s="4" t="s">
        <v>363</v>
      </c>
      <c r="C114" s="133"/>
    </row>
    <row r="115" spans="1:3" ht="15">
      <c r="A115" s="14" t="s">
        <v>608</v>
      </c>
      <c r="B115" s="7" t="s">
        <v>363</v>
      </c>
      <c r="C115" s="133"/>
    </row>
    <row r="116" ht="15">
      <c r="C116" s="135"/>
    </row>
    <row r="117" ht="15">
      <c r="C117" s="135"/>
    </row>
    <row r="118" ht="15">
      <c r="C118" s="135"/>
    </row>
    <row r="119" ht="15">
      <c r="C119" s="135"/>
    </row>
    <row r="120" ht="15">
      <c r="C120" s="135"/>
    </row>
    <row r="121" ht="15">
      <c r="C121" s="135"/>
    </row>
    <row r="122" ht="15">
      <c r="C122" s="135"/>
    </row>
    <row r="123" ht="15">
      <c r="C123" s="135"/>
    </row>
    <row r="124" ht="15">
      <c r="C124" s="135"/>
    </row>
    <row r="125" ht="15">
      <c r="C125" s="135"/>
    </row>
    <row r="126" ht="15">
      <c r="C126" s="135"/>
    </row>
    <row r="127" ht="15">
      <c r="C127" s="135"/>
    </row>
    <row r="128" ht="15">
      <c r="C128" s="135"/>
    </row>
    <row r="129" ht="15">
      <c r="C129" s="135"/>
    </row>
    <row r="130" ht="15">
      <c r="C130" s="135"/>
    </row>
    <row r="131" ht="15">
      <c r="C131" s="135"/>
    </row>
    <row r="132" ht="15">
      <c r="C132" s="135"/>
    </row>
    <row r="133" ht="15">
      <c r="C133" s="135"/>
    </row>
    <row r="134" ht="15">
      <c r="C134" s="135"/>
    </row>
    <row r="135" ht="15">
      <c r="C135" s="135"/>
    </row>
    <row r="136" ht="15">
      <c r="C136" s="135"/>
    </row>
    <row r="137" ht="15">
      <c r="C137" s="135"/>
    </row>
    <row r="138" ht="15">
      <c r="C138" s="135"/>
    </row>
    <row r="139" ht="15">
      <c r="C139" s="135"/>
    </row>
    <row r="140" ht="15">
      <c r="C140" s="135"/>
    </row>
    <row r="141" ht="15">
      <c r="C141" s="135"/>
    </row>
    <row r="142" ht="15">
      <c r="C142" s="135"/>
    </row>
    <row r="143" ht="15">
      <c r="C143" s="135"/>
    </row>
    <row r="144" ht="15">
      <c r="C144" s="135"/>
    </row>
    <row r="145" ht="15">
      <c r="C145" s="13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&amp;R23.sz.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15"/>
  <sheetViews>
    <sheetView zoomScalePageLayoutView="0" workbookViewId="0" topLeftCell="A82">
      <selection activeCell="C111" sqref="C111"/>
    </sheetView>
  </sheetViews>
  <sheetFormatPr defaultColWidth="9.140625" defaultRowHeight="15"/>
  <cols>
    <col min="1" max="1" width="82.57421875" style="0" customWidth="1"/>
    <col min="3" max="3" width="16.28125" style="135" customWidth="1"/>
  </cols>
  <sheetData>
    <row r="1" spans="1:3" ht="27" customHeight="1">
      <c r="A1" s="260" t="s">
        <v>783</v>
      </c>
      <c r="B1" s="261"/>
      <c r="C1" s="261"/>
    </row>
    <row r="2" spans="1:3" ht="25.5" customHeight="1">
      <c r="A2" s="263" t="s">
        <v>140</v>
      </c>
      <c r="B2" s="261"/>
      <c r="C2" s="261"/>
    </row>
    <row r="3" spans="1:3" ht="15.75" customHeight="1">
      <c r="A3" s="64"/>
      <c r="B3" s="65"/>
      <c r="C3" s="170"/>
    </row>
    <row r="4" ht="21" customHeight="1">
      <c r="A4" s="3" t="s">
        <v>5</v>
      </c>
    </row>
    <row r="5" spans="1:3" ht="25.5">
      <c r="A5" s="41" t="s">
        <v>1</v>
      </c>
      <c r="B5" s="2" t="s">
        <v>196</v>
      </c>
      <c r="C5" s="171" t="s">
        <v>45</v>
      </c>
    </row>
    <row r="6" spans="1:3" ht="15">
      <c r="A6" s="12" t="s">
        <v>728</v>
      </c>
      <c r="B6" s="5" t="s">
        <v>423</v>
      </c>
      <c r="C6" s="133"/>
    </row>
    <row r="7" spans="1:3" ht="15">
      <c r="A7" s="12" t="s">
        <v>737</v>
      </c>
      <c r="B7" s="5" t="s">
        <v>423</v>
      </c>
      <c r="C7" s="133"/>
    </row>
    <row r="8" spans="1:3" ht="30">
      <c r="A8" s="12" t="s">
        <v>738</v>
      </c>
      <c r="B8" s="5" t="s">
        <v>423</v>
      </c>
      <c r="C8" s="133"/>
    </row>
    <row r="9" spans="1:3" ht="15">
      <c r="A9" s="12" t="s">
        <v>736</v>
      </c>
      <c r="B9" s="5" t="s">
        <v>423</v>
      </c>
      <c r="C9" s="133"/>
    </row>
    <row r="10" spans="1:3" ht="15">
      <c r="A10" s="12" t="s">
        <v>735</v>
      </c>
      <c r="B10" s="5" t="s">
        <v>423</v>
      </c>
      <c r="C10" s="133"/>
    </row>
    <row r="11" spans="1:3" ht="15">
      <c r="A11" s="12" t="s">
        <v>734</v>
      </c>
      <c r="B11" s="5" t="s">
        <v>423</v>
      </c>
      <c r="C11" s="133"/>
    </row>
    <row r="12" spans="1:3" ht="15">
      <c r="A12" s="12" t="s">
        <v>729</v>
      </c>
      <c r="B12" s="5" t="s">
        <v>423</v>
      </c>
      <c r="C12" s="133"/>
    </row>
    <row r="13" spans="1:3" ht="15">
      <c r="A13" s="12" t="s">
        <v>730</v>
      </c>
      <c r="B13" s="5" t="s">
        <v>423</v>
      </c>
      <c r="C13" s="133"/>
    </row>
    <row r="14" spans="1:3" ht="15">
      <c r="A14" s="12" t="s">
        <v>731</v>
      </c>
      <c r="B14" s="5" t="s">
        <v>423</v>
      </c>
      <c r="C14" s="133"/>
    </row>
    <row r="15" spans="1:3" ht="15">
      <c r="A15" s="12" t="s">
        <v>732</v>
      </c>
      <c r="B15" s="5" t="s">
        <v>423</v>
      </c>
      <c r="C15" s="133"/>
    </row>
    <row r="16" spans="1:3" ht="25.5">
      <c r="A16" s="6" t="s">
        <v>618</v>
      </c>
      <c r="B16" s="7" t="s">
        <v>423</v>
      </c>
      <c r="C16" s="133"/>
    </row>
    <row r="17" spans="1:3" ht="15">
      <c r="A17" s="12" t="s">
        <v>728</v>
      </c>
      <c r="B17" s="5" t="s">
        <v>424</v>
      </c>
      <c r="C17" s="133"/>
    </row>
    <row r="18" spans="1:3" ht="15">
      <c r="A18" s="12" t="s">
        <v>737</v>
      </c>
      <c r="B18" s="5" t="s">
        <v>424</v>
      </c>
      <c r="C18" s="133"/>
    </row>
    <row r="19" spans="1:3" ht="30">
      <c r="A19" s="12" t="s">
        <v>738</v>
      </c>
      <c r="B19" s="5" t="s">
        <v>424</v>
      </c>
      <c r="C19" s="133"/>
    </row>
    <row r="20" spans="1:3" ht="15">
      <c r="A20" s="12" t="s">
        <v>736</v>
      </c>
      <c r="B20" s="5" t="s">
        <v>424</v>
      </c>
      <c r="C20" s="133"/>
    </row>
    <row r="21" spans="1:3" ht="15">
      <c r="A21" s="12" t="s">
        <v>735</v>
      </c>
      <c r="B21" s="5" t="s">
        <v>424</v>
      </c>
      <c r="C21" s="133"/>
    </row>
    <row r="22" spans="1:3" ht="15">
      <c r="A22" s="12" t="s">
        <v>734</v>
      </c>
      <c r="B22" s="5" t="s">
        <v>424</v>
      </c>
      <c r="C22" s="133"/>
    </row>
    <row r="23" spans="1:3" ht="15">
      <c r="A23" s="12" t="s">
        <v>729</v>
      </c>
      <c r="B23" s="5" t="s">
        <v>424</v>
      </c>
      <c r="C23" s="133"/>
    </row>
    <row r="24" spans="1:3" ht="15">
      <c r="A24" s="12" t="s">
        <v>730</v>
      </c>
      <c r="B24" s="5" t="s">
        <v>424</v>
      </c>
      <c r="C24" s="133"/>
    </row>
    <row r="25" spans="1:3" ht="15">
      <c r="A25" s="12" t="s">
        <v>731</v>
      </c>
      <c r="B25" s="5" t="s">
        <v>424</v>
      </c>
      <c r="C25" s="133"/>
    </row>
    <row r="26" spans="1:3" ht="15">
      <c r="A26" s="12" t="s">
        <v>732</v>
      </c>
      <c r="B26" s="5" t="s">
        <v>424</v>
      </c>
      <c r="C26" s="133"/>
    </row>
    <row r="27" spans="1:3" ht="25.5">
      <c r="A27" s="6" t="s">
        <v>676</v>
      </c>
      <c r="B27" s="7" t="s">
        <v>424</v>
      </c>
      <c r="C27" s="133"/>
    </row>
    <row r="28" spans="1:3" ht="15">
      <c r="A28" s="12" t="s">
        <v>728</v>
      </c>
      <c r="B28" s="5" t="s">
        <v>425</v>
      </c>
      <c r="C28" s="133"/>
    </row>
    <row r="29" spans="1:3" ht="15">
      <c r="A29" s="12" t="s">
        <v>737</v>
      </c>
      <c r="B29" s="5" t="s">
        <v>425</v>
      </c>
      <c r="C29" s="133"/>
    </row>
    <row r="30" spans="1:3" ht="30">
      <c r="A30" s="12" t="s">
        <v>738</v>
      </c>
      <c r="B30" s="5" t="s">
        <v>425</v>
      </c>
      <c r="C30" s="133"/>
    </row>
    <row r="31" spans="1:3" ht="15">
      <c r="A31" s="12" t="s">
        <v>736</v>
      </c>
      <c r="B31" s="5" t="s">
        <v>425</v>
      </c>
      <c r="C31" s="133"/>
    </row>
    <row r="32" spans="1:3" ht="15">
      <c r="A32" s="12" t="s">
        <v>735</v>
      </c>
      <c r="B32" s="5" t="s">
        <v>425</v>
      </c>
      <c r="C32" s="133">
        <v>13476932</v>
      </c>
    </row>
    <row r="33" spans="1:3" ht="15">
      <c r="A33" s="12" t="s">
        <v>734</v>
      </c>
      <c r="B33" s="5" t="s">
        <v>425</v>
      </c>
      <c r="C33" s="133"/>
    </row>
    <row r="34" spans="1:3" ht="15">
      <c r="A34" s="12" t="s">
        <v>729</v>
      </c>
      <c r="B34" s="5" t="s">
        <v>425</v>
      </c>
      <c r="C34" s="133"/>
    </row>
    <row r="35" spans="1:3" ht="15">
      <c r="A35" s="12" t="s">
        <v>730</v>
      </c>
      <c r="B35" s="5" t="s">
        <v>425</v>
      </c>
      <c r="C35" s="133"/>
    </row>
    <row r="36" spans="1:3" ht="15">
      <c r="A36" s="12" t="s">
        <v>731</v>
      </c>
      <c r="B36" s="5" t="s">
        <v>425</v>
      </c>
      <c r="C36" s="133"/>
    </row>
    <row r="37" spans="1:3" ht="15">
      <c r="A37" s="12" t="s">
        <v>732</v>
      </c>
      <c r="B37" s="5" t="s">
        <v>425</v>
      </c>
      <c r="C37" s="133"/>
    </row>
    <row r="38" spans="1:3" ht="15">
      <c r="A38" s="6" t="s">
        <v>675</v>
      </c>
      <c r="B38" s="7" t="s">
        <v>425</v>
      </c>
      <c r="C38" s="154">
        <f>SUM(C30:C37)</f>
        <v>13476932</v>
      </c>
    </row>
    <row r="39" spans="1:3" ht="15">
      <c r="A39" s="12" t="s">
        <v>728</v>
      </c>
      <c r="B39" s="5" t="s">
        <v>431</v>
      </c>
      <c r="C39" s="133"/>
    </row>
    <row r="40" spans="1:3" ht="15">
      <c r="A40" s="12" t="s">
        <v>737</v>
      </c>
      <c r="B40" s="5" t="s">
        <v>431</v>
      </c>
      <c r="C40" s="133"/>
    </row>
    <row r="41" spans="1:3" ht="30">
      <c r="A41" s="12" t="s">
        <v>738</v>
      </c>
      <c r="B41" s="5" t="s">
        <v>431</v>
      </c>
      <c r="C41" s="133"/>
    </row>
    <row r="42" spans="1:3" ht="15">
      <c r="A42" s="12" t="s">
        <v>736</v>
      </c>
      <c r="B42" s="5" t="s">
        <v>431</v>
      </c>
      <c r="C42" s="133"/>
    </row>
    <row r="43" spans="1:3" ht="15">
      <c r="A43" s="12" t="s">
        <v>735</v>
      </c>
      <c r="B43" s="5" t="s">
        <v>431</v>
      </c>
      <c r="C43" s="133"/>
    </row>
    <row r="44" spans="1:3" ht="15">
      <c r="A44" s="12" t="s">
        <v>734</v>
      </c>
      <c r="B44" s="5" t="s">
        <v>431</v>
      </c>
      <c r="C44" s="133"/>
    </row>
    <row r="45" spans="1:3" ht="15">
      <c r="A45" s="12" t="s">
        <v>729</v>
      </c>
      <c r="B45" s="5" t="s">
        <v>431</v>
      </c>
      <c r="C45" s="133"/>
    </row>
    <row r="46" spans="1:3" ht="15">
      <c r="A46" s="12" t="s">
        <v>730</v>
      </c>
      <c r="B46" s="5" t="s">
        <v>431</v>
      </c>
      <c r="C46" s="133"/>
    </row>
    <row r="47" spans="1:3" ht="15">
      <c r="A47" s="12" t="s">
        <v>731</v>
      </c>
      <c r="B47" s="5" t="s">
        <v>431</v>
      </c>
      <c r="C47" s="133"/>
    </row>
    <row r="48" spans="1:3" ht="15">
      <c r="A48" s="12" t="s">
        <v>732</v>
      </c>
      <c r="B48" s="5" t="s">
        <v>431</v>
      </c>
      <c r="C48" s="133"/>
    </row>
    <row r="49" spans="1:3" ht="25.5">
      <c r="A49" s="6" t="s">
        <v>674</v>
      </c>
      <c r="B49" s="7" t="s">
        <v>431</v>
      </c>
      <c r="C49" s="133"/>
    </row>
    <row r="50" spans="1:3" ht="15">
      <c r="A50" s="12" t="s">
        <v>733</v>
      </c>
      <c r="B50" s="5" t="s">
        <v>432</v>
      </c>
      <c r="C50" s="133"/>
    </row>
    <row r="51" spans="1:3" ht="15">
      <c r="A51" s="12" t="s">
        <v>737</v>
      </c>
      <c r="B51" s="5" t="s">
        <v>432</v>
      </c>
      <c r="C51" s="133"/>
    </row>
    <row r="52" spans="1:3" ht="30">
      <c r="A52" s="12" t="s">
        <v>738</v>
      </c>
      <c r="B52" s="5" t="s">
        <v>432</v>
      </c>
      <c r="C52" s="133"/>
    </row>
    <row r="53" spans="1:3" ht="15">
      <c r="A53" s="12" t="s">
        <v>736</v>
      </c>
      <c r="B53" s="5" t="s">
        <v>432</v>
      </c>
      <c r="C53" s="133"/>
    </row>
    <row r="54" spans="1:3" ht="15">
      <c r="A54" s="12" t="s">
        <v>735</v>
      </c>
      <c r="B54" s="5" t="s">
        <v>432</v>
      </c>
      <c r="C54" s="133"/>
    </row>
    <row r="55" spans="1:3" ht="15">
      <c r="A55" s="12" t="s">
        <v>734</v>
      </c>
      <c r="B55" s="5" t="s">
        <v>432</v>
      </c>
      <c r="C55" s="133"/>
    </row>
    <row r="56" spans="1:3" ht="15">
      <c r="A56" s="12" t="s">
        <v>729</v>
      </c>
      <c r="B56" s="5" t="s">
        <v>432</v>
      </c>
      <c r="C56" s="133"/>
    </row>
    <row r="57" spans="1:3" ht="15">
      <c r="A57" s="12" t="s">
        <v>730</v>
      </c>
      <c r="B57" s="5" t="s">
        <v>432</v>
      </c>
      <c r="C57" s="133"/>
    </row>
    <row r="58" spans="1:3" ht="15">
      <c r="A58" s="12" t="s">
        <v>731</v>
      </c>
      <c r="B58" s="5" t="s">
        <v>432</v>
      </c>
      <c r="C58" s="133"/>
    </row>
    <row r="59" spans="1:3" ht="15">
      <c r="A59" s="12" t="s">
        <v>732</v>
      </c>
      <c r="B59" s="5" t="s">
        <v>432</v>
      </c>
      <c r="C59" s="133"/>
    </row>
    <row r="60" spans="1:3" ht="25.5">
      <c r="A60" s="6" t="s">
        <v>677</v>
      </c>
      <c r="B60" s="7" t="s">
        <v>432</v>
      </c>
      <c r="C60" s="133"/>
    </row>
    <row r="61" spans="1:3" ht="15">
      <c r="A61" s="12" t="s">
        <v>728</v>
      </c>
      <c r="B61" s="5" t="s">
        <v>433</v>
      </c>
      <c r="C61" s="133"/>
    </row>
    <row r="62" spans="1:3" ht="15">
      <c r="A62" s="12" t="s">
        <v>737</v>
      </c>
      <c r="B62" s="5" t="s">
        <v>433</v>
      </c>
      <c r="C62" s="133"/>
    </row>
    <row r="63" spans="1:3" ht="30">
      <c r="A63" s="12" t="s">
        <v>738</v>
      </c>
      <c r="B63" s="5" t="s">
        <v>433</v>
      </c>
      <c r="C63" s="133"/>
    </row>
    <row r="64" spans="1:3" ht="15">
      <c r="A64" s="12" t="s">
        <v>736</v>
      </c>
      <c r="B64" s="5" t="s">
        <v>433</v>
      </c>
      <c r="C64" s="133"/>
    </row>
    <row r="65" spans="1:3" ht="15">
      <c r="A65" s="12" t="s">
        <v>735</v>
      </c>
      <c r="B65" s="5" t="s">
        <v>433</v>
      </c>
      <c r="C65" s="133"/>
    </row>
    <row r="66" spans="1:3" ht="15">
      <c r="A66" s="12" t="s">
        <v>734</v>
      </c>
      <c r="B66" s="5" t="s">
        <v>433</v>
      </c>
      <c r="C66" s="133"/>
    </row>
    <row r="67" spans="1:3" ht="15">
      <c r="A67" s="12" t="s">
        <v>729</v>
      </c>
      <c r="B67" s="5" t="s">
        <v>433</v>
      </c>
      <c r="C67" s="133"/>
    </row>
    <row r="68" spans="1:3" ht="15">
      <c r="A68" s="12" t="s">
        <v>730</v>
      </c>
      <c r="B68" s="5" t="s">
        <v>433</v>
      </c>
      <c r="C68" s="133"/>
    </row>
    <row r="69" spans="1:3" ht="15">
      <c r="A69" s="12" t="s">
        <v>731</v>
      </c>
      <c r="B69" s="5" t="s">
        <v>433</v>
      </c>
      <c r="C69" s="133"/>
    </row>
    <row r="70" spans="1:3" ht="15">
      <c r="A70" s="12" t="s">
        <v>732</v>
      </c>
      <c r="B70" s="5" t="s">
        <v>433</v>
      </c>
      <c r="C70" s="133"/>
    </row>
    <row r="71" spans="1:3" ht="15">
      <c r="A71" s="6" t="s">
        <v>623</v>
      </c>
      <c r="B71" s="7" t="s">
        <v>433</v>
      </c>
      <c r="C71" s="154">
        <f>SUM(C61:C70)</f>
        <v>0</v>
      </c>
    </row>
    <row r="72" spans="1:3" ht="15">
      <c r="A72" s="12" t="s">
        <v>739</v>
      </c>
      <c r="B72" s="4" t="s">
        <v>483</v>
      </c>
      <c r="C72" s="133"/>
    </row>
    <row r="73" spans="1:3" ht="15">
      <c r="A73" s="12" t="s">
        <v>740</v>
      </c>
      <c r="B73" s="4" t="s">
        <v>483</v>
      </c>
      <c r="C73" s="133"/>
    </row>
    <row r="74" spans="1:3" ht="15">
      <c r="A74" s="12" t="s">
        <v>748</v>
      </c>
      <c r="B74" s="4" t="s">
        <v>483</v>
      </c>
      <c r="C74" s="133"/>
    </row>
    <row r="75" spans="1:3" ht="15">
      <c r="A75" s="4" t="s">
        <v>747</v>
      </c>
      <c r="B75" s="4" t="s">
        <v>483</v>
      </c>
      <c r="C75" s="133"/>
    </row>
    <row r="76" spans="1:3" ht="15">
      <c r="A76" s="4" t="s">
        <v>746</v>
      </c>
      <c r="B76" s="4" t="s">
        <v>483</v>
      </c>
      <c r="C76" s="133"/>
    </row>
    <row r="77" spans="1:3" ht="15">
      <c r="A77" s="4" t="s">
        <v>745</v>
      </c>
      <c r="B77" s="4" t="s">
        <v>483</v>
      </c>
      <c r="C77" s="133"/>
    </row>
    <row r="78" spans="1:3" ht="15">
      <c r="A78" s="12" t="s">
        <v>744</v>
      </c>
      <c r="B78" s="4" t="s">
        <v>483</v>
      </c>
      <c r="C78" s="133"/>
    </row>
    <row r="79" spans="1:3" ht="15">
      <c r="A79" s="12" t="s">
        <v>749</v>
      </c>
      <c r="B79" s="4" t="s">
        <v>483</v>
      </c>
      <c r="C79" s="133"/>
    </row>
    <row r="80" spans="1:3" ht="15">
      <c r="A80" s="12" t="s">
        <v>741</v>
      </c>
      <c r="B80" s="4" t="s">
        <v>483</v>
      </c>
      <c r="C80" s="133"/>
    </row>
    <row r="81" spans="1:3" ht="15">
      <c r="A81" s="12" t="s">
        <v>742</v>
      </c>
      <c r="B81" s="4" t="s">
        <v>483</v>
      </c>
      <c r="C81" s="133"/>
    </row>
    <row r="82" spans="1:3" ht="25.5">
      <c r="A82" s="6" t="s">
        <v>692</v>
      </c>
      <c r="B82" s="7" t="s">
        <v>483</v>
      </c>
      <c r="C82" s="133"/>
    </row>
    <row r="83" spans="1:3" ht="15">
      <c r="A83" s="12" t="s">
        <v>739</v>
      </c>
      <c r="B83" s="4" t="s">
        <v>484</v>
      </c>
      <c r="C83" s="133"/>
    </row>
    <row r="84" spans="1:3" ht="15">
      <c r="A84" s="12" t="s">
        <v>740</v>
      </c>
      <c r="B84" s="4" t="s">
        <v>484</v>
      </c>
      <c r="C84" s="133"/>
    </row>
    <row r="85" spans="1:3" ht="15">
      <c r="A85" s="12" t="s">
        <v>748</v>
      </c>
      <c r="B85" s="4" t="s">
        <v>484</v>
      </c>
      <c r="C85" s="133"/>
    </row>
    <row r="86" spans="1:3" ht="15">
      <c r="A86" s="4" t="s">
        <v>747</v>
      </c>
      <c r="B86" s="4" t="s">
        <v>484</v>
      </c>
      <c r="C86" s="133"/>
    </row>
    <row r="87" spans="1:3" ht="15">
      <c r="A87" s="4" t="s">
        <v>746</v>
      </c>
      <c r="B87" s="4" t="s">
        <v>484</v>
      </c>
      <c r="C87" s="133"/>
    </row>
    <row r="88" spans="1:3" ht="15">
      <c r="A88" s="4" t="s">
        <v>745</v>
      </c>
      <c r="B88" s="4" t="s">
        <v>484</v>
      </c>
      <c r="C88" s="133"/>
    </row>
    <row r="89" spans="1:3" ht="15">
      <c r="A89" s="12" t="s">
        <v>744</v>
      </c>
      <c r="B89" s="4" t="s">
        <v>484</v>
      </c>
      <c r="C89" s="133"/>
    </row>
    <row r="90" spans="1:3" ht="15">
      <c r="A90" s="12" t="s">
        <v>743</v>
      </c>
      <c r="B90" s="4" t="s">
        <v>484</v>
      </c>
      <c r="C90" s="133"/>
    </row>
    <row r="91" spans="1:3" ht="15">
      <c r="A91" s="12" t="s">
        <v>741</v>
      </c>
      <c r="B91" s="4" t="s">
        <v>484</v>
      </c>
      <c r="C91" s="133"/>
    </row>
    <row r="92" spans="1:3" ht="15">
      <c r="A92" s="12" t="s">
        <v>742</v>
      </c>
      <c r="B92" s="4" t="s">
        <v>484</v>
      </c>
      <c r="C92" s="133"/>
    </row>
    <row r="93" spans="1:3" ht="15">
      <c r="A93" s="14" t="s">
        <v>693</v>
      </c>
      <c r="B93" s="7" t="s">
        <v>484</v>
      </c>
      <c r="C93" s="133">
        <f>SUM(C85:C92)</f>
        <v>0</v>
      </c>
    </row>
    <row r="94" spans="1:3" ht="15">
      <c r="A94" s="12" t="s">
        <v>739</v>
      </c>
      <c r="B94" s="4" t="s">
        <v>488</v>
      </c>
      <c r="C94" s="133"/>
    </row>
    <row r="95" spans="1:3" ht="15">
      <c r="A95" s="12" t="s">
        <v>740</v>
      </c>
      <c r="B95" s="4" t="s">
        <v>488</v>
      </c>
      <c r="C95" s="133"/>
    </row>
    <row r="96" spans="1:3" ht="15">
      <c r="A96" s="12" t="s">
        <v>748</v>
      </c>
      <c r="B96" s="4" t="s">
        <v>488</v>
      </c>
      <c r="C96" s="133"/>
    </row>
    <row r="97" spans="1:3" ht="15">
      <c r="A97" s="4" t="s">
        <v>747</v>
      </c>
      <c r="B97" s="4" t="s">
        <v>488</v>
      </c>
      <c r="C97" s="133"/>
    </row>
    <row r="98" spans="1:3" ht="15">
      <c r="A98" s="4" t="s">
        <v>746</v>
      </c>
      <c r="B98" s="4" t="s">
        <v>488</v>
      </c>
      <c r="C98" s="133"/>
    </row>
    <row r="99" spans="1:3" ht="15">
      <c r="A99" s="4" t="s">
        <v>745</v>
      </c>
      <c r="B99" s="4" t="s">
        <v>488</v>
      </c>
      <c r="C99" s="133"/>
    </row>
    <row r="100" spans="1:3" ht="15">
      <c r="A100" s="12" t="s">
        <v>744</v>
      </c>
      <c r="B100" s="4" t="s">
        <v>488</v>
      </c>
      <c r="C100" s="133"/>
    </row>
    <row r="101" spans="1:3" ht="15">
      <c r="A101" s="12" t="s">
        <v>749</v>
      </c>
      <c r="B101" s="4" t="s">
        <v>488</v>
      </c>
      <c r="C101" s="133"/>
    </row>
    <row r="102" spans="1:3" ht="15">
      <c r="A102" s="12" t="s">
        <v>741</v>
      </c>
      <c r="B102" s="4" t="s">
        <v>488</v>
      </c>
      <c r="C102" s="133"/>
    </row>
    <row r="103" spans="1:3" ht="15">
      <c r="A103" s="12" t="s">
        <v>742</v>
      </c>
      <c r="B103" s="4" t="s">
        <v>488</v>
      </c>
      <c r="C103" s="133"/>
    </row>
    <row r="104" spans="1:3" ht="25.5">
      <c r="A104" s="6" t="s">
        <v>694</v>
      </c>
      <c r="B104" s="7" t="s">
        <v>488</v>
      </c>
      <c r="C104" s="133"/>
    </row>
    <row r="105" spans="1:3" ht="15">
      <c r="A105" s="12" t="s">
        <v>739</v>
      </c>
      <c r="B105" s="4" t="s">
        <v>489</v>
      </c>
      <c r="C105" s="133"/>
    </row>
    <row r="106" spans="1:3" ht="15">
      <c r="A106" s="12" t="s">
        <v>740</v>
      </c>
      <c r="B106" s="4" t="s">
        <v>489</v>
      </c>
      <c r="C106" s="133"/>
    </row>
    <row r="107" spans="1:3" ht="15">
      <c r="A107" s="12" t="s">
        <v>748</v>
      </c>
      <c r="B107" s="4" t="s">
        <v>764</v>
      </c>
      <c r="C107" s="133">
        <v>142802</v>
      </c>
    </row>
    <row r="108" spans="1:3" ht="15">
      <c r="A108" s="4" t="s">
        <v>747</v>
      </c>
      <c r="B108" s="4" t="s">
        <v>489</v>
      </c>
      <c r="C108" s="133"/>
    </row>
    <row r="109" spans="1:3" ht="15">
      <c r="A109" s="4" t="s">
        <v>746</v>
      </c>
      <c r="B109" s="4" t="s">
        <v>489</v>
      </c>
      <c r="C109" s="133"/>
    </row>
    <row r="110" spans="1:3" ht="15">
      <c r="A110" s="4" t="s">
        <v>745</v>
      </c>
      <c r="B110" s="4" t="s">
        <v>489</v>
      </c>
      <c r="C110" s="133"/>
    </row>
    <row r="111" spans="1:3" ht="15">
      <c r="A111" s="12" t="s">
        <v>744</v>
      </c>
      <c r="B111" s="4" t="s">
        <v>765</v>
      </c>
      <c r="C111" s="133">
        <v>15394204</v>
      </c>
    </row>
    <row r="112" spans="1:3" ht="15">
      <c r="A112" s="12" t="s">
        <v>743</v>
      </c>
      <c r="B112" s="4" t="s">
        <v>489</v>
      </c>
      <c r="C112" s="133"/>
    </row>
    <row r="113" spans="1:3" ht="15">
      <c r="A113" s="12" t="s">
        <v>741</v>
      </c>
      <c r="B113" s="4" t="s">
        <v>489</v>
      </c>
      <c r="C113" s="133"/>
    </row>
    <row r="114" spans="1:3" ht="15">
      <c r="A114" s="12" t="s">
        <v>742</v>
      </c>
      <c r="B114" s="4" t="s">
        <v>489</v>
      </c>
      <c r="C114" s="133"/>
    </row>
    <row r="115" spans="1:3" ht="15">
      <c r="A115" s="14" t="s">
        <v>695</v>
      </c>
      <c r="B115" s="7" t="s">
        <v>489</v>
      </c>
      <c r="C115" s="154">
        <f>SUM(C107:C114)</f>
        <v>15537006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65.00390625" style="0" customWidth="1"/>
    <col min="3" max="3" width="17.140625" style="135" customWidth="1"/>
    <col min="4" max="4" width="11.00390625" style="0" bestFit="1" customWidth="1"/>
    <col min="5" max="5" width="16.7109375" style="0" customWidth="1"/>
  </cols>
  <sheetData>
    <row r="1" spans="1:3" ht="24" customHeight="1">
      <c r="A1" s="260" t="s">
        <v>783</v>
      </c>
      <c r="B1" s="261"/>
      <c r="C1" s="261"/>
    </row>
    <row r="2" spans="1:3" ht="26.25" customHeight="1">
      <c r="A2" s="263" t="s">
        <v>141</v>
      </c>
      <c r="B2" s="261"/>
      <c r="C2" s="261"/>
    </row>
    <row r="4" spans="1:3" ht="25.5">
      <c r="A4" s="41" t="s">
        <v>1</v>
      </c>
      <c r="B4" s="2" t="s">
        <v>196</v>
      </c>
      <c r="C4" s="171" t="s">
        <v>45</v>
      </c>
    </row>
    <row r="5" spans="1:5" ht="15">
      <c r="A5" s="4" t="s">
        <v>678</v>
      </c>
      <c r="B5" s="4" t="s">
        <v>440</v>
      </c>
      <c r="C5" s="133">
        <v>57996473.52444214</v>
      </c>
      <c r="E5" s="200"/>
    </row>
    <row r="6" spans="1:5" ht="15">
      <c r="A6" s="4" t="s">
        <v>679</v>
      </c>
      <c r="B6" s="4" t="s">
        <v>440</v>
      </c>
      <c r="C6" s="133"/>
      <c r="E6" s="200"/>
    </row>
    <row r="7" spans="1:5" ht="15">
      <c r="A7" s="4" t="s">
        <v>680</v>
      </c>
      <c r="B7" s="4" t="s">
        <v>440</v>
      </c>
      <c r="C7" s="133">
        <v>11861113.395192806</v>
      </c>
      <c r="E7" s="200"/>
    </row>
    <row r="8" spans="1:5" ht="15">
      <c r="A8" s="4" t="s">
        <v>681</v>
      </c>
      <c r="B8" s="4" t="s">
        <v>440</v>
      </c>
      <c r="C8" s="133">
        <v>31041545.080365058</v>
      </c>
      <c r="E8" s="200"/>
    </row>
    <row r="9" spans="1:5" ht="15">
      <c r="A9" s="6" t="s">
        <v>628</v>
      </c>
      <c r="B9" s="7" t="s">
        <v>440</v>
      </c>
      <c r="C9" s="154">
        <f>SUM(C5:C8)</f>
        <v>100899132</v>
      </c>
      <c r="E9" s="154"/>
    </row>
    <row r="10" spans="1:3" ht="15">
      <c r="A10" s="4" t="s">
        <v>629</v>
      </c>
      <c r="B10" s="5" t="s">
        <v>441</v>
      </c>
      <c r="C10" s="133">
        <v>47183603</v>
      </c>
    </row>
    <row r="11" spans="1:3" ht="27">
      <c r="A11" s="53" t="s">
        <v>442</v>
      </c>
      <c r="B11" s="53" t="s">
        <v>441</v>
      </c>
      <c r="C11" s="133">
        <v>47183603</v>
      </c>
    </row>
    <row r="12" spans="1:3" ht="27">
      <c r="A12" s="53" t="s">
        <v>443</v>
      </c>
      <c r="B12" s="53" t="s">
        <v>441</v>
      </c>
      <c r="C12" s="133"/>
    </row>
    <row r="13" spans="1:3" ht="15">
      <c r="A13" s="4" t="s">
        <v>631</v>
      </c>
      <c r="B13" s="5" t="s">
        <v>447</v>
      </c>
      <c r="C13" s="133">
        <f>C15</f>
        <v>10249766</v>
      </c>
    </row>
    <row r="14" spans="1:3" ht="27">
      <c r="A14" s="53" t="s">
        <v>448</v>
      </c>
      <c r="B14" s="53" t="s">
        <v>447</v>
      </c>
      <c r="C14" s="133">
        <f>C15/0.4*0.6</f>
        <v>15374649</v>
      </c>
    </row>
    <row r="15" spans="1:3" ht="27">
      <c r="A15" s="53" t="s">
        <v>449</v>
      </c>
      <c r="B15" s="53" t="s">
        <v>447</v>
      </c>
      <c r="C15" s="133">
        <v>10249766</v>
      </c>
    </row>
    <row r="16" spans="1:3" ht="15">
      <c r="A16" s="53" t="s">
        <v>450</v>
      </c>
      <c r="B16" s="53" t="s">
        <v>447</v>
      </c>
      <c r="C16" s="133"/>
    </row>
    <row r="17" spans="1:3" ht="15">
      <c r="A17" s="53" t="s">
        <v>451</v>
      </c>
      <c r="B17" s="53" t="s">
        <v>447</v>
      </c>
      <c r="C17" s="133"/>
    </row>
    <row r="18" spans="1:4" ht="15">
      <c r="A18" s="4" t="s">
        <v>682</v>
      </c>
      <c r="B18" s="5" t="s">
        <v>452</v>
      </c>
      <c r="C18" s="133">
        <f>C19+C20+C21</f>
        <v>2684260</v>
      </c>
      <c r="D18" s="210"/>
    </row>
    <row r="19" spans="1:3" ht="15">
      <c r="A19" s="53" t="s">
        <v>453</v>
      </c>
      <c r="B19" s="53" t="s">
        <v>452</v>
      </c>
      <c r="C19" s="133">
        <f>2334523-675783</f>
        <v>1658740</v>
      </c>
    </row>
    <row r="20" spans="1:3" ht="15">
      <c r="A20" s="53" t="s">
        <v>775</v>
      </c>
      <c r="B20" s="53" t="s">
        <v>452</v>
      </c>
      <c r="C20" s="200">
        <v>15000</v>
      </c>
    </row>
    <row r="21" spans="1:3" ht="15">
      <c r="A21" s="53" t="s">
        <v>454</v>
      </c>
      <c r="B21" s="53" t="s">
        <v>452</v>
      </c>
      <c r="C21" s="133">
        <v>1010520</v>
      </c>
    </row>
    <row r="22" spans="1:3" ht="15">
      <c r="A22" s="6" t="s">
        <v>661</v>
      </c>
      <c r="B22" s="7" t="s">
        <v>455</v>
      </c>
      <c r="C22" s="154">
        <f>C18+C13+C10</f>
        <v>60117629</v>
      </c>
    </row>
    <row r="23" spans="1:3" ht="15">
      <c r="A23" s="4" t="s">
        <v>683</v>
      </c>
      <c r="B23" s="4" t="s">
        <v>456</v>
      </c>
      <c r="C23" s="133">
        <v>7795736</v>
      </c>
    </row>
    <row r="24" spans="1:3" ht="15">
      <c r="A24" s="4" t="s">
        <v>684</v>
      </c>
      <c r="B24" s="4" t="s">
        <v>456</v>
      </c>
      <c r="C24" s="133"/>
    </row>
    <row r="25" spans="1:3" ht="15">
      <c r="A25" s="4" t="s">
        <v>685</v>
      </c>
      <c r="B25" s="4" t="s">
        <v>456</v>
      </c>
      <c r="C25" s="133"/>
    </row>
    <row r="26" spans="1:3" ht="15">
      <c r="A26" s="4" t="s">
        <v>686</v>
      </c>
      <c r="B26" s="4" t="s">
        <v>456</v>
      </c>
      <c r="C26" s="133"/>
    </row>
    <row r="27" spans="1:3" ht="15">
      <c r="A27" s="4" t="s">
        <v>687</v>
      </c>
      <c r="B27" s="4" t="s">
        <v>456</v>
      </c>
      <c r="C27" s="133"/>
    </row>
    <row r="28" spans="1:3" ht="15">
      <c r="A28" s="4" t="s">
        <v>688</v>
      </c>
      <c r="B28" s="4" t="s">
        <v>456</v>
      </c>
      <c r="C28" s="133"/>
    </row>
    <row r="29" spans="1:3" ht="15">
      <c r="A29" s="4" t="s">
        <v>689</v>
      </c>
      <c r="B29" s="4" t="s">
        <v>456</v>
      </c>
      <c r="C29" s="133"/>
    </row>
    <row r="30" spans="1:3" ht="15">
      <c r="A30" s="4" t="s">
        <v>690</v>
      </c>
      <c r="B30" s="4" t="s">
        <v>456</v>
      </c>
      <c r="C30" s="133"/>
    </row>
    <row r="31" spans="1:3" ht="45">
      <c r="A31" s="4" t="s">
        <v>762</v>
      </c>
      <c r="B31" s="4" t="s">
        <v>456</v>
      </c>
      <c r="C31" s="133"/>
    </row>
    <row r="32" spans="1:3" ht="15">
      <c r="A32" s="4" t="s">
        <v>691</v>
      </c>
      <c r="B32" s="4" t="s">
        <v>456</v>
      </c>
      <c r="C32" s="133"/>
    </row>
    <row r="33" spans="1:3" ht="15">
      <c r="A33" s="6" t="s">
        <v>633</v>
      </c>
      <c r="B33" s="7" t="s">
        <v>456</v>
      </c>
      <c r="C33" s="133">
        <f>SUM(C23:C32)</f>
        <v>7795736</v>
      </c>
    </row>
    <row r="34" spans="1:3" ht="15">
      <c r="A34" s="172" t="s">
        <v>156</v>
      </c>
      <c r="B34" s="169"/>
      <c r="C34" s="154">
        <f>C33+C22+C9</f>
        <v>168812497</v>
      </c>
    </row>
  </sheetData>
  <sheetProtection/>
  <mergeCells count="2">
    <mergeCell ref="A1:C1"/>
    <mergeCell ref="A2:C2"/>
  </mergeCells>
  <printOptions horizontalCentered="1"/>
  <pageMargins left="0.3937007874015748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&amp;R25.sz.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21">
      <selection activeCell="M148" sqref="M148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22.421875" style="135" customWidth="1"/>
    <col min="6" max="6" width="16.8515625" style="0" customWidth="1"/>
  </cols>
  <sheetData>
    <row r="1" spans="1:6" ht="15">
      <c r="A1" s="81" t="s">
        <v>29</v>
      </c>
      <c r="B1" s="82"/>
      <c r="C1" s="82"/>
      <c r="D1" s="82"/>
      <c r="E1" s="17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" customHeight="1">
      <c r="A3" s="263" t="s">
        <v>142</v>
      </c>
      <c r="B3" s="261"/>
      <c r="C3" s="261"/>
      <c r="D3" s="261"/>
      <c r="E3" s="261"/>
    </row>
    <row r="5" ht="15">
      <c r="A5" s="3" t="s">
        <v>94</v>
      </c>
    </row>
    <row r="6" spans="1:5" ht="45">
      <c r="A6" s="1" t="s">
        <v>195</v>
      </c>
      <c r="B6" s="2" t="s">
        <v>196</v>
      </c>
      <c r="C6" s="58" t="s">
        <v>164</v>
      </c>
      <c r="D6" s="5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40"/>
      <c r="D7" s="40"/>
      <c r="E7" s="148">
        <f>'2. KIADÁSOK MINDÖSSZESEN'!H19</f>
        <v>264086803</v>
      </c>
    </row>
    <row r="8" spans="1:5" ht="15">
      <c r="A8" s="4" t="s">
        <v>529</v>
      </c>
      <c r="B8" s="28" t="s">
        <v>262</v>
      </c>
      <c r="C8" s="40"/>
      <c r="D8" s="40"/>
      <c r="E8" s="148">
        <f>'2. KIADÁSOK MINDÖSSZESEN'!H23</f>
        <v>26470557</v>
      </c>
    </row>
    <row r="9" spans="1:5" ht="15">
      <c r="A9" s="51" t="s">
        <v>614</v>
      </c>
      <c r="B9" s="52" t="s">
        <v>263</v>
      </c>
      <c r="C9" s="40"/>
      <c r="D9" s="40"/>
      <c r="E9" s="148">
        <f>'2. KIADÁSOK MINDÖSSZESEN'!H24</f>
        <v>290557360</v>
      </c>
    </row>
    <row r="10" spans="1:5" ht="15">
      <c r="A10" s="37" t="s">
        <v>585</v>
      </c>
      <c r="B10" s="52" t="s">
        <v>264</v>
      </c>
      <c r="C10" s="40"/>
      <c r="D10" s="40"/>
      <c r="E10" s="148">
        <f>'2. KIADÁSOK MINDÖSSZESEN'!H25</f>
        <v>52095842</v>
      </c>
    </row>
    <row r="11" spans="1:5" ht="15">
      <c r="A11" s="4" t="s">
        <v>530</v>
      </c>
      <c r="B11" s="28" t="s">
        <v>271</v>
      </c>
      <c r="C11" s="40"/>
      <c r="D11" s="40"/>
      <c r="E11" s="148">
        <f>'2. KIADÁSOK MINDÖSSZESEN'!H29</f>
        <v>46370571</v>
      </c>
    </row>
    <row r="12" spans="1:5" ht="15">
      <c r="A12" s="4" t="s">
        <v>615</v>
      </c>
      <c r="B12" s="28" t="s">
        <v>276</v>
      </c>
      <c r="C12" s="40"/>
      <c r="D12" s="40"/>
      <c r="E12" s="148">
        <f>'2. KIADÁSOK MINDÖSSZESEN'!H32</f>
        <v>4075299</v>
      </c>
    </row>
    <row r="13" spans="1:5" ht="15">
      <c r="A13" s="4" t="s">
        <v>531</v>
      </c>
      <c r="B13" s="28" t="s">
        <v>288</v>
      </c>
      <c r="C13" s="40"/>
      <c r="D13" s="40"/>
      <c r="E13" s="148">
        <f>'2. KIADÁSOK MINDÖSSZESEN'!H40</f>
        <v>103397944</v>
      </c>
    </row>
    <row r="14" spans="1:5" ht="15">
      <c r="A14" s="4" t="s">
        <v>532</v>
      </c>
      <c r="B14" s="28" t="s">
        <v>293</v>
      </c>
      <c r="C14" s="40"/>
      <c r="D14" s="40"/>
      <c r="E14" s="148">
        <f>'2. KIADÁSOK MINDÖSSZESEN'!H43</f>
        <v>938054</v>
      </c>
    </row>
    <row r="15" spans="1:5" ht="15">
      <c r="A15" s="4" t="s">
        <v>533</v>
      </c>
      <c r="B15" s="28" t="s">
        <v>302</v>
      </c>
      <c r="C15" s="40"/>
      <c r="D15" s="40"/>
      <c r="E15" s="148">
        <f>'2. KIADÁSOK MINDÖSSZESEN'!H49</f>
        <v>85287691</v>
      </c>
    </row>
    <row r="16" spans="1:5" ht="15">
      <c r="A16" s="37" t="s">
        <v>534</v>
      </c>
      <c r="B16" s="52" t="s">
        <v>303</v>
      </c>
      <c r="C16" s="40"/>
      <c r="D16" s="40"/>
      <c r="E16" s="148">
        <f>'2. KIADÁSOK MINDÖSSZESEN'!H50</f>
        <v>240069559</v>
      </c>
    </row>
    <row r="17" spans="1:5" ht="15">
      <c r="A17" s="12" t="s">
        <v>304</v>
      </c>
      <c r="B17" s="28" t="s">
        <v>305</v>
      </c>
      <c r="C17" s="40"/>
      <c r="D17" s="40"/>
      <c r="E17" s="148">
        <f>'2. KIADÁSOK MINDÖSSZESEN'!H51</f>
        <v>0</v>
      </c>
    </row>
    <row r="18" spans="1:5" ht="15">
      <c r="A18" s="12" t="s">
        <v>535</v>
      </c>
      <c r="B18" s="28" t="s">
        <v>306</v>
      </c>
      <c r="C18" s="40"/>
      <c r="D18" s="40"/>
      <c r="E18" s="148">
        <f>'2. KIADÁSOK MINDÖSSZESEN'!H52</f>
        <v>316800</v>
      </c>
    </row>
    <row r="19" spans="1:5" ht="15">
      <c r="A19" s="16" t="s">
        <v>591</v>
      </c>
      <c r="B19" s="28" t="s">
        <v>307</v>
      </c>
      <c r="C19" s="40"/>
      <c r="D19" s="40"/>
      <c r="E19" s="148">
        <f>'2. KIADÁSOK MINDÖSSZESEN'!H53</f>
        <v>0</v>
      </c>
    </row>
    <row r="20" spans="1:5" ht="15">
      <c r="A20" s="16" t="s">
        <v>592</v>
      </c>
      <c r="B20" s="28" t="s">
        <v>308</v>
      </c>
      <c r="C20" s="40"/>
      <c r="D20" s="40"/>
      <c r="E20" s="148">
        <f>'2. KIADÁSOK MINDÖSSZESEN'!H54</f>
        <v>0</v>
      </c>
    </row>
    <row r="21" spans="1:5" ht="15">
      <c r="A21" s="16" t="s">
        <v>593</v>
      </c>
      <c r="B21" s="28" t="s">
        <v>309</v>
      </c>
      <c r="C21" s="40"/>
      <c r="D21" s="40"/>
      <c r="E21" s="148">
        <f>'2. KIADÁSOK MINDÖSSZESEN'!H55</f>
        <v>0</v>
      </c>
    </row>
    <row r="22" spans="1:5" ht="15">
      <c r="A22" s="12" t="s">
        <v>594</v>
      </c>
      <c r="B22" s="28" t="s">
        <v>310</v>
      </c>
      <c r="C22" s="40"/>
      <c r="D22" s="40"/>
      <c r="E22" s="148">
        <f>'2. KIADÁSOK MINDÖSSZESEN'!H56</f>
        <v>0</v>
      </c>
    </row>
    <row r="23" spans="1:5" ht="15">
      <c r="A23" s="12" t="s">
        <v>595</v>
      </c>
      <c r="B23" s="28" t="s">
        <v>311</v>
      </c>
      <c r="C23" s="40"/>
      <c r="D23" s="40"/>
      <c r="E23" s="148">
        <f>'2. KIADÁSOK MINDÖSSZESEN'!H57</f>
        <v>1205640</v>
      </c>
    </row>
    <row r="24" spans="1:5" ht="15">
      <c r="A24" s="12" t="s">
        <v>596</v>
      </c>
      <c r="B24" s="28" t="s">
        <v>312</v>
      </c>
      <c r="C24" s="40"/>
      <c r="D24" s="40"/>
      <c r="E24" s="148">
        <f>'2. KIADÁSOK MINDÖSSZESEN'!H58</f>
        <v>5050498</v>
      </c>
    </row>
    <row r="25" spans="1:5" ht="15">
      <c r="A25" s="49" t="s">
        <v>564</v>
      </c>
      <c r="B25" s="52" t="s">
        <v>313</v>
      </c>
      <c r="C25" s="40"/>
      <c r="D25" s="40"/>
      <c r="E25" s="148">
        <f>'2. KIADÁSOK MINDÖSSZESEN'!H59</f>
        <v>6572938</v>
      </c>
    </row>
    <row r="26" spans="1:5" ht="15">
      <c r="A26" s="11" t="s">
        <v>597</v>
      </c>
      <c r="B26" s="28" t="s">
        <v>314</v>
      </c>
      <c r="C26" s="40"/>
      <c r="D26" s="40"/>
      <c r="E26" s="148">
        <f>'2. KIADÁSOK MINDÖSSZESEN'!H60</f>
        <v>0</v>
      </c>
    </row>
    <row r="27" spans="1:5" ht="15">
      <c r="A27" s="11" t="s">
        <v>315</v>
      </c>
      <c r="B27" s="28" t="s">
        <v>316</v>
      </c>
      <c r="C27" s="40"/>
      <c r="D27" s="40"/>
      <c r="E27" s="148">
        <f>'2. KIADÁSOK MINDÖSSZESEN'!H61</f>
        <v>99878</v>
      </c>
    </row>
    <row r="28" spans="1:5" ht="15">
      <c r="A28" s="11" t="s">
        <v>317</v>
      </c>
      <c r="B28" s="28" t="s">
        <v>318</v>
      </c>
      <c r="C28" s="40"/>
      <c r="D28" s="40"/>
      <c r="E28" s="148">
        <f>'2. KIADÁSOK MINDÖSSZESEN'!H62</f>
        <v>0</v>
      </c>
    </row>
    <row r="29" spans="1:5" ht="15">
      <c r="A29" s="11" t="s">
        <v>565</v>
      </c>
      <c r="B29" s="28" t="s">
        <v>319</v>
      </c>
      <c r="C29" s="40"/>
      <c r="D29" s="40"/>
      <c r="E29" s="148">
        <f>'2. KIADÁSOK MINDÖSSZESEN'!H63</f>
        <v>0</v>
      </c>
    </row>
    <row r="30" spans="1:5" ht="15">
      <c r="A30" s="11" t="s">
        <v>598</v>
      </c>
      <c r="B30" s="28" t="s">
        <v>320</v>
      </c>
      <c r="C30" s="40"/>
      <c r="D30" s="40"/>
      <c r="E30" s="148">
        <f>'2. KIADÁSOK MINDÖSSZESEN'!H64</f>
        <v>0</v>
      </c>
    </row>
    <row r="31" spans="1:5" ht="15">
      <c r="A31" s="11" t="s">
        <v>567</v>
      </c>
      <c r="B31" s="28" t="s">
        <v>321</v>
      </c>
      <c r="C31" s="40"/>
      <c r="D31" s="40"/>
      <c r="E31" s="148">
        <f>'2. KIADÁSOK MINDÖSSZESEN'!H65</f>
        <v>0</v>
      </c>
    </row>
    <row r="32" spans="1:5" ht="15">
      <c r="A32" s="11" t="s">
        <v>599</v>
      </c>
      <c r="B32" s="28" t="s">
        <v>322</v>
      </c>
      <c r="C32" s="40"/>
      <c r="D32" s="40"/>
      <c r="E32" s="148">
        <f>'2. KIADÁSOK MINDÖSSZESEN'!H66</f>
        <v>0</v>
      </c>
    </row>
    <row r="33" spans="1:5" ht="15">
      <c r="A33" s="11" t="s">
        <v>600</v>
      </c>
      <c r="B33" s="28" t="s">
        <v>323</v>
      </c>
      <c r="C33" s="40"/>
      <c r="D33" s="40"/>
      <c r="E33" s="148">
        <f>'2. KIADÁSOK MINDÖSSZESEN'!H67</f>
        <v>0</v>
      </c>
    </row>
    <row r="34" spans="1:5" ht="15">
      <c r="A34" s="11" t="s">
        <v>324</v>
      </c>
      <c r="B34" s="28" t="s">
        <v>325</v>
      </c>
      <c r="C34" s="40"/>
      <c r="D34" s="40"/>
      <c r="E34" s="148">
        <f>'2. KIADÁSOK MINDÖSSZESEN'!H68</f>
        <v>0</v>
      </c>
    </row>
    <row r="35" spans="1:5" ht="15">
      <c r="A35" s="18" t="s">
        <v>326</v>
      </c>
      <c r="B35" s="28" t="s">
        <v>327</v>
      </c>
      <c r="C35" s="40"/>
      <c r="D35" s="40"/>
      <c r="E35" s="148">
        <f>'2. KIADÁSOK MINDÖSSZESEN'!H69</f>
        <v>0</v>
      </c>
    </row>
    <row r="36" spans="1:5" ht="15">
      <c r="A36" s="11" t="s">
        <v>601</v>
      </c>
      <c r="B36" s="28" t="s">
        <v>329</v>
      </c>
      <c r="C36" s="40"/>
      <c r="D36" s="40"/>
      <c r="E36" s="148">
        <f>'2. KIADÁSOK MINDÖSSZESEN'!H70</f>
        <v>19231639</v>
      </c>
    </row>
    <row r="37" spans="1:5" ht="15">
      <c r="A37" s="18" t="s">
        <v>757</v>
      </c>
      <c r="B37" s="28" t="s">
        <v>759</v>
      </c>
      <c r="C37" s="40"/>
      <c r="D37" s="40"/>
      <c r="E37" s="148">
        <f>'2. KIADÁSOK MINDÖSSZESEN'!H71</f>
        <v>41573673</v>
      </c>
    </row>
    <row r="38" spans="1:5" ht="15">
      <c r="A38" s="18" t="s">
        <v>758</v>
      </c>
      <c r="B38" s="28" t="s">
        <v>759</v>
      </c>
      <c r="C38" s="40"/>
      <c r="D38" s="40"/>
      <c r="E38" s="148">
        <f>'2. KIADÁSOK MINDÖSSZESEN'!H72</f>
        <v>51862891</v>
      </c>
    </row>
    <row r="39" spans="1:5" ht="15">
      <c r="A39" s="49" t="s">
        <v>570</v>
      </c>
      <c r="B39" s="52" t="s">
        <v>330</v>
      </c>
      <c r="C39" s="40"/>
      <c r="D39" s="40"/>
      <c r="E39" s="148">
        <f>'2. KIADÁSOK MINDÖSSZESEN'!H73</f>
        <v>71194408</v>
      </c>
    </row>
    <row r="40" spans="1:5" ht="15.75">
      <c r="A40" s="56" t="s">
        <v>70</v>
      </c>
      <c r="B40" s="98"/>
      <c r="C40" s="40"/>
      <c r="D40" s="40"/>
      <c r="E40" s="148">
        <f>E39+E25+E16+E10+E9</f>
        <v>660490107</v>
      </c>
    </row>
    <row r="41" spans="1:5" ht="15">
      <c r="A41" s="32" t="s">
        <v>331</v>
      </c>
      <c r="B41" s="28" t="s">
        <v>332</v>
      </c>
      <c r="C41" s="40"/>
      <c r="D41" s="40"/>
      <c r="E41" s="148">
        <f>'2. KIADÁSOK MINDÖSSZESEN'!H75</f>
        <v>0</v>
      </c>
    </row>
    <row r="42" spans="1:5" ht="15">
      <c r="A42" s="32" t="s">
        <v>602</v>
      </c>
      <c r="B42" s="28" t="s">
        <v>333</v>
      </c>
      <c r="C42" s="40"/>
      <c r="D42" s="40"/>
      <c r="E42" s="148">
        <f>'2. KIADÁSOK MINDÖSSZESEN'!H76</f>
        <v>501868381</v>
      </c>
    </row>
    <row r="43" spans="1:5" ht="15">
      <c r="A43" s="32" t="s">
        <v>334</v>
      </c>
      <c r="B43" s="28" t="s">
        <v>335</v>
      </c>
      <c r="C43" s="40"/>
      <c r="D43" s="40"/>
      <c r="E43" s="148">
        <f>'2. KIADÁSOK MINDÖSSZESEN'!H77</f>
        <v>0</v>
      </c>
    </row>
    <row r="44" spans="1:5" ht="15">
      <c r="A44" s="32" t="s">
        <v>336</v>
      </c>
      <c r="B44" s="28" t="s">
        <v>337</v>
      </c>
      <c r="C44" s="40"/>
      <c r="D44" s="40"/>
      <c r="E44" s="148">
        <f>'2. KIADÁSOK MINDÖSSZESEN'!H78</f>
        <v>7584430</v>
      </c>
    </row>
    <row r="45" spans="1:5" ht="15">
      <c r="A45" s="5" t="s">
        <v>338</v>
      </c>
      <c r="B45" s="28" t="s">
        <v>339</v>
      </c>
      <c r="C45" s="40"/>
      <c r="D45" s="40"/>
      <c r="E45" s="148">
        <f>'2. KIADÁSOK MINDÖSSZESEN'!H79</f>
        <v>0</v>
      </c>
    </row>
    <row r="46" spans="1:5" ht="15">
      <c r="A46" s="5" t="s">
        <v>340</v>
      </c>
      <c r="B46" s="28" t="s">
        <v>341</v>
      </c>
      <c r="C46" s="40"/>
      <c r="D46" s="40"/>
      <c r="E46" s="148">
        <f>'2. KIADÁSOK MINDÖSSZESEN'!H80</f>
        <v>0</v>
      </c>
    </row>
    <row r="47" spans="1:5" ht="15">
      <c r="A47" s="5" t="s">
        <v>342</v>
      </c>
      <c r="B47" s="28" t="s">
        <v>343</v>
      </c>
      <c r="C47" s="40"/>
      <c r="D47" s="40"/>
      <c r="E47" s="148">
        <f>'2. KIADÁSOK MINDÖSSZESEN'!H81</f>
        <v>68334503</v>
      </c>
    </row>
    <row r="48" spans="1:5" ht="15">
      <c r="A48" s="50" t="s">
        <v>571</v>
      </c>
      <c r="B48" s="52" t="s">
        <v>344</v>
      </c>
      <c r="C48" s="40"/>
      <c r="D48" s="40"/>
      <c r="E48" s="148">
        <f>'2. KIADÁSOK MINDÖSSZESEN'!H82</f>
        <v>577787314</v>
      </c>
    </row>
    <row r="49" spans="1:5" ht="15">
      <c r="A49" s="12" t="s">
        <v>345</v>
      </c>
      <c r="B49" s="28" t="s">
        <v>346</v>
      </c>
      <c r="C49" s="40"/>
      <c r="D49" s="40"/>
      <c r="E49" s="148">
        <f>'2. KIADÁSOK MINDÖSSZESEN'!H83</f>
        <v>0</v>
      </c>
    </row>
    <row r="50" spans="1:5" ht="15">
      <c r="A50" s="12" t="s">
        <v>347</v>
      </c>
      <c r="B50" s="28" t="s">
        <v>348</v>
      </c>
      <c r="C50" s="40"/>
      <c r="D50" s="40"/>
      <c r="E50" s="148">
        <f>'2. KIADÁSOK MINDÖSSZESEN'!H84</f>
        <v>0</v>
      </c>
    </row>
    <row r="51" spans="1:5" ht="15">
      <c r="A51" s="12" t="s">
        <v>349</v>
      </c>
      <c r="B51" s="28" t="s">
        <v>350</v>
      </c>
      <c r="C51" s="40"/>
      <c r="D51" s="40"/>
      <c r="E51" s="148">
        <f>'2. KIADÁSOK MINDÖSSZESEN'!H85</f>
        <v>0</v>
      </c>
    </row>
    <row r="52" spans="1:5" ht="15">
      <c r="A52" s="12" t="s">
        <v>351</v>
      </c>
      <c r="B52" s="28" t="s">
        <v>352</v>
      </c>
      <c r="C52" s="40"/>
      <c r="D52" s="40"/>
      <c r="E52" s="148">
        <f>'2. KIADÁSOK MINDÖSSZESEN'!H86</f>
        <v>0</v>
      </c>
    </row>
    <row r="53" spans="1:5" ht="15">
      <c r="A53" s="49" t="s">
        <v>572</v>
      </c>
      <c r="B53" s="52" t="s">
        <v>353</v>
      </c>
      <c r="C53" s="40"/>
      <c r="D53" s="40"/>
      <c r="E53" s="148">
        <f>'2. KIADÁSOK MINDÖSSZESEN'!H87</f>
        <v>0</v>
      </c>
    </row>
    <row r="54" spans="1:5" ht="15">
      <c r="A54" s="12" t="s">
        <v>354</v>
      </c>
      <c r="B54" s="28" t="s">
        <v>355</v>
      </c>
      <c r="C54" s="40"/>
      <c r="D54" s="40"/>
      <c r="E54" s="148">
        <f>'2. KIADÁSOK MINDÖSSZESEN'!H88</f>
        <v>0</v>
      </c>
    </row>
    <row r="55" spans="1:5" ht="15">
      <c r="A55" s="12" t="s">
        <v>603</v>
      </c>
      <c r="B55" s="28" t="s">
        <v>356</v>
      </c>
      <c r="C55" s="40"/>
      <c r="D55" s="40"/>
      <c r="E55" s="148">
        <f>'2. KIADÁSOK MINDÖSSZESEN'!H89</f>
        <v>0</v>
      </c>
    </row>
    <row r="56" spans="1:5" ht="15">
      <c r="A56" s="12" t="s">
        <v>604</v>
      </c>
      <c r="B56" s="28" t="s">
        <v>357</v>
      </c>
      <c r="C56" s="40"/>
      <c r="D56" s="40"/>
      <c r="E56" s="148">
        <f>'2. KIADÁSOK MINDÖSSZESEN'!H90</f>
        <v>0</v>
      </c>
    </row>
    <row r="57" spans="1:5" ht="15">
      <c r="A57" s="12" t="s">
        <v>605</v>
      </c>
      <c r="B57" s="28" t="s">
        <v>358</v>
      </c>
      <c r="C57" s="40"/>
      <c r="D57" s="40"/>
      <c r="E57" s="148">
        <f>'2. KIADÁSOK MINDÖSSZESEN'!H91</f>
        <v>0</v>
      </c>
    </row>
    <row r="58" spans="1:5" ht="15">
      <c r="A58" s="12" t="s">
        <v>606</v>
      </c>
      <c r="B58" s="28" t="s">
        <v>359</v>
      </c>
      <c r="C58" s="40"/>
      <c r="D58" s="40"/>
      <c r="E58" s="148">
        <f>'2. KIADÁSOK MINDÖSSZESEN'!H92</f>
        <v>0</v>
      </c>
    </row>
    <row r="59" spans="1:5" ht="15">
      <c r="A59" s="12" t="s">
        <v>607</v>
      </c>
      <c r="B59" s="28" t="s">
        <v>360</v>
      </c>
      <c r="C59" s="40"/>
      <c r="D59" s="40"/>
      <c r="E59" s="148">
        <f>'2. KIADÁSOK MINDÖSSZESEN'!H93</f>
        <v>0</v>
      </c>
    </row>
    <row r="60" spans="1:5" ht="15">
      <c r="A60" s="12" t="s">
        <v>361</v>
      </c>
      <c r="B60" s="28" t="s">
        <v>362</v>
      </c>
      <c r="C60" s="40"/>
      <c r="D60" s="40"/>
      <c r="E60" s="148">
        <f>'2. KIADÁSOK MINDÖSSZESEN'!H94</f>
        <v>0</v>
      </c>
    </row>
    <row r="61" spans="1:5" ht="15">
      <c r="A61" s="12" t="s">
        <v>608</v>
      </c>
      <c r="B61" s="28" t="s">
        <v>363</v>
      </c>
      <c r="C61" s="40"/>
      <c r="D61" s="40"/>
      <c r="E61" s="148">
        <f>'2. KIADÁSOK MINDÖSSZESEN'!H95</f>
        <v>227711</v>
      </c>
    </row>
    <row r="62" spans="1:5" ht="15">
      <c r="A62" s="49" t="s">
        <v>573</v>
      </c>
      <c r="B62" s="52" t="s">
        <v>364</v>
      </c>
      <c r="C62" s="40"/>
      <c r="D62" s="40"/>
      <c r="E62" s="148">
        <f>'2. KIADÁSOK MINDÖSSZESEN'!H96</f>
        <v>227711</v>
      </c>
    </row>
    <row r="63" spans="1:5" ht="15.75">
      <c r="A63" s="56" t="s">
        <v>71</v>
      </c>
      <c r="B63" s="98"/>
      <c r="C63" s="40"/>
      <c r="D63" s="40"/>
      <c r="E63" s="148">
        <f>E62+E53+E48</f>
        <v>578015025</v>
      </c>
    </row>
    <row r="64" spans="1:5" ht="15.75">
      <c r="A64" s="33" t="s">
        <v>616</v>
      </c>
      <c r="B64" s="34" t="s">
        <v>365</v>
      </c>
      <c r="C64" s="40"/>
      <c r="D64" s="40"/>
      <c r="E64" s="148">
        <f>E63+E40</f>
        <v>1238505132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8">
        <f>'2. KIADÁSOK MINDÖSSZESEN'!F109</f>
        <v>10113951</v>
      </c>
    </row>
    <row r="69" spans="1:5" ht="15">
      <c r="A69" s="13" t="s">
        <v>384</v>
      </c>
      <c r="B69" s="6" t="s">
        <v>385</v>
      </c>
      <c r="C69" s="35"/>
      <c r="D69" s="35"/>
      <c r="E69" s="148">
        <f>'2. KIADÁSOK MINDÖSSZESEN'!F110</f>
        <v>348758915</v>
      </c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>
        <f>SUM(E68:E72)</f>
        <v>358872866</v>
      </c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>
        <f>E79+E78+E73</f>
        <v>358872866</v>
      </c>
    </row>
    <row r="81" spans="1:5" ht="15.75">
      <c r="A81" s="43" t="s">
        <v>654</v>
      </c>
      <c r="B81" s="44"/>
      <c r="C81" s="40"/>
      <c r="D81" s="40"/>
      <c r="E81" s="148">
        <f>E80+E64</f>
        <v>1597377998</v>
      </c>
    </row>
    <row r="82" spans="1:5" ht="45">
      <c r="A82" s="1" t="s">
        <v>195</v>
      </c>
      <c r="B82" s="2" t="s">
        <v>50</v>
      </c>
      <c r="C82" s="58" t="s">
        <v>60</v>
      </c>
      <c r="D82" s="5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33">
        <f>'8. BEVÉTELEK MINDÖSSZESEN'!H12</f>
        <v>245127372</v>
      </c>
    </row>
    <row r="84" spans="1:5" ht="15">
      <c r="A84" s="4" t="s">
        <v>419</v>
      </c>
      <c r="B84" s="5" t="s">
        <v>420</v>
      </c>
      <c r="C84" s="25"/>
      <c r="D84" s="25"/>
      <c r="E84" s="133">
        <f>'8. BEVÉTELEK MINDÖSSZESEN'!H13</f>
        <v>0</v>
      </c>
    </row>
    <row r="85" spans="1:5" ht="15">
      <c r="A85" s="4" t="s">
        <v>421</v>
      </c>
      <c r="B85" s="5" t="s">
        <v>422</v>
      </c>
      <c r="C85" s="25"/>
      <c r="D85" s="25"/>
      <c r="E85" s="133">
        <f>'8. BEVÉTELEK MINDÖSSZESEN'!H14</f>
        <v>0</v>
      </c>
    </row>
    <row r="86" spans="1:5" ht="15">
      <c r="A86" s="4" t="s">
        <v>618</v>
      </c>
      <c r="B86" s="5" t="s">
        <v>423</v>
      </c>
      <c r="C86" s="25"/>
      <c r="D86" s="25"/>
      <c r="E86" s="133">
        <f>'8. BEVÉTELEK MINDÖSSZESEN'!H15</f>
        <v>0</v>
      </c>
    </row>
    <row r="87" spans="1:5" ht="15">
      <c r="A87" s="4" t="s">
        <v>619</v>
      </c>
      <c r="B87" s="5" t="s">
        <v>424</v>
      </c>
      <c r="C87" s="25"/>
      <c r="D87" s="25"/>
      <c r="E87" s="133">
        <f>'8. BEVÉTELEK MINDÖSSZESEN'!H16</f>
        <v>0</v>
      </c>
    </row>
    <row r="88" spans="1:5" ht="15">
      <c r="A88" s="4" t="s">
        <v>620</v>
      </c>
      <c r="B88" s="5" t="s">
        <v>425</v>
      </c>
      <c r="C88" s="25"/>
      <c r="D88" s="25"/>
      <c r="E88" s="133">
        <f>'8. BEVÉTELEK MINDÖSSZESEN'!H17</f>
        <v>13476932</v>
      </c>
    </row>
    <row r="89" spans="1:5" ht="15">
      <c r="A89" s="37" t="s">
        <v>658</v>
      </c>
      <c r="B89" s="50" t="s">
        <v>426</v>
      </c>
      <c r="C89" s="25"/>
      <c r="D89" s="25"/>
      <c r="E89" s="133">
        <f>E88+E86+E85+E84+E83</f>
        <v>258604304</v>
      </c>
    </row>
    <row r="90" spans="1:5" ht="15">
      <c r="A90" s="4" t="s">
        <v>660</v>
      </c>
      <c r="B90" s="5" t="s">
        <v>437</v>
      </c>
      <c r="C90" s="25"/>
      <c r="D90" s="25"/>
      <c r="E90" s="133">
        <f>'8. BEVÉTELEK MINDÖSSZESEN'!H21</f>
        <v>0</v>
      </c>
    </row>
    <row r="91" spans="1:5" ht="15">
      <c r="A91" s="4" t="s">
        <v>626</v>
      </c>
      <c r="B91" s="5" t="s">
        <v>438</v>
      </c>
      <c r="C91" s="25"/>
      <c r="D91" s="25"/>
      <c r="E91" s="133">
        <f>'8. BEVÉTELEK MINDÖSSZESEN'!H22</f>
        <v>0</v>
      </c>
    </row>
    <row r="92" spans="1:5" ht="15">
      <c r="A92" s="4" t="s">
        <v>627</v>
      </c>
      <c r="B92" s="5" t="s">
        <v>439</v>
      </c>
      <c r="C92" s="25"/>
      <c r="D92" s="25"/>
      <c r="E92" s="133">
        <f>'8. BEVÉTELEK MINDÖSSZESEN'!H23</f>
        <v>0</v>
      </c>
    </row>
    <row r="93" spans="1:5" ht="15">
      <c r="A93" s="4" t="s">
        <v>628</v>
      </c>
      <c r="B93" s="5" t="s">
        <v>440</v>
      </c>
      <c r="C93" s="25"/>
      <c r="D93" s="25"/>
      <c r="E93" s="133">
        <f>'8. BEVÉTELEK MINDÖSSZESEN'!H24</f>
        <v>102917115</v>
      </c>
    </row>
    <row r="94" spans="1:5" ht="15">
      <c r="A94" s="4" t="s">
        <v>661</v>
      </c>
      <c r="B94" s="5" t="s">
        <v>455</v>
      </c>
      <c r="C94" s="25"/>
      <c r="D94" s="25"/>
      <c r="E94" s="133">
        <f>'8. BEVÉTELEK MINDÖSSZESEN'!H30</f>
        <v>60443675</v>
      </c>
    </row>
    <row r="95" spans="1:5" ht="15">
      <c r="A95" s="4" t="s">
        <v>633</v>
      </c>
      <c r="B95" s="5" t="s">
        <v>456</v>
      </c>
      <c r="C95" s="25"/>
      <c r="D95" s="25"/>
      <c r="E95" s="133">
        <f>'8. BEVÉTELEK MINDÖSSZESEN'!H31</f>
        <v>7795736</v>
      </c>
    </row>
    <row r="96" spans="1:5" ht="15">
      <c r="A96" s="37" t="s">
        <v>662</v>
      </c>
      <c r="B96" s="50" t="s">
        <v>457</v>
      </c>
      <c r="C96" s="25"/>
      <c r="D96" s="25"/>
      <c r="E96" s="133">
        <f>SUM(E90:E95)</f>
        <v>171156526</v>
      </c>
    </row>
    <row r="97" spans="1:5" ht="15">
      <c r="A97" s="12" t="s">
        <v>458</v>
      </c>
      <c r="B97" s="5" t="s">
        <v>459</v>
      </c>
      <c r="C97" s="25"/>
      <c r="D97" s="25"/>
      <c r="E97" s="133">
        <f>'8. BEVÉTELEK MINDÖSSZESEN'!H33</f>
        <v>52626</v>
      </c>
    </row>
    <row r="98" spans="1:5" ht="15">
      <c r="A98" s="12" t="s">
        <v>634</v>
      </c>
      <c r="B98" s="5" t="s">
        <v>460</v>
      </c>
      <c r="C98" s="25"/>
      <c r="D98" s="25"/>
      <c r="E98" s="133">
        <f>'8. BEVÉTELEK MINDÖSSZESEN'!H34</f>
        <v>39610646</v>
      </c>
    </row>
    <row r="99" spans="1:5" ht="15">
      <c r="A99" s="12" t="s">
        <v>635</v>
      </c>
      <c r="B99" s="5" t="s">
        <v>461</v>
      </c>
      <c r="C99" s="25"/>
      <c r="D99" s="25"/>
      <c r="E99" s="133">
        <f>'8. BEVÉTELEK MINDÖSSZESEN'!H35</f>
        <v>123528</v>
      </c>
    </row>
    <row r="100" spans="1:5" ht="15">
      <c r="A100" s="12" t="s">
        <v>636</v>
      </c>
      <c r="B100" s="5" t="s">
        <v>462</v>
      </c>
      <c r="C100" s="25"/>
      <c r="D100" s="25"/>
      <c r="E100" s="133">
        <f>'8. BEVÉTELEK MINDÖSSZESEN'!H36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133">
        <f>'8. BEVÉTELEK MINDÖSSZESEN'!H37</f>
        <v>1181730</v>
      </c>
    </row>
    <row r="102" spans="1:5" ht="15">
      <c r="A102" s="12" t="s">
        <v>465</v>
      </c>
      <c r="B102" s="5" t="s">
        <v>466</v>
      </c>
      <c r="C102" s="25"/>
      <c r="D102" s="25"/>
      <c r="E102" s="133">
        <f>'8. BEVÉTELEK MINDÖSSZESEN'!H38</f>
        <v>19500300</v>
      </c>
    </row>
    <row r="103" spans="1:5" ht="15">
      <c r="A103" s="12" t="s">
        <v>467</v>
      </c>
      <c r="B103" s="5" t="s">
        <v>468</v>
      </c>
      <c r="C103" s="25"/>
      <c r="D103" s="25"/>
      <c r="E103" s="133">
        <f>'8. BEVÉTELEK MINDÖSSZESEN'!H39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133">
        <f>'8. BEVÉTELEK MINDÖSSZESEN'!H40</f>
        <v>2255</v>
      </c>
    </row>
    <row r="105" spans="1:5" ht="15">
      <c r="A105" s="12" t="s">
        <v>638</v>
      </c>
      <c r="B105" s="5" t="s">
        <v>470</v>
      </c>
      <c r="C105" s="25"/>
      <c r="D105" s="25"/>
      <c r="E105" s="133">
        <f>'8. BEVÉTELEK MINDÖSSZESEN'!H41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133">
        <f>'8. BEVÉTELEK MINDÖSSZESEN'!H42</f>
        <v>118422</v>
      </c>
    </row>
    <row r="107" spans="1:5" ht="15">
      <c r="A107" s="49" t="s">
        <v>663</v>
      </c>
      <c r="B107" s="50" t="s">
        <v>472</v>
      </c>
      <c r="C107" s="25"/>
      <c r="D107" s="25"/>
      <c r="E107" s="133">
        <f>'8. BEVÉTELEK MINDÖSSZESEN'!H43</f>
        <v>60589507</v>
      </c>
    </row>
    <row r="108" spans="1:5" ht="15">
      <c r="A108" s="12" t="s">
        <v>481</v>
      </c>
      <c r="B108" s="5" t="s">
        <v>482</v>
      </c>
      <c r="C108" s="25"/>
      <c r="D108" s="25"/>
      <c r="E108" s="133">
        <f>'8. BEVÉTELEK MINDÖSSZESEN'!H44</f>
        <v>0</v>
      </c>
    </row>
    <row r="109" spans="1:5" ht="15">
      <c r="A109" s="4" t="s">
        <v>643</v>
      </c>
      <c r="B109" s="5" t="s">
        <v>483</v>
      </c>
      <c r="C109" s="25"/>
      <c r="D109" s="25"/>
      <c r="E109" s="133">
        <f>'8. BEVÉTELEK MINDÖSSZESEN'!H45</f>
        <v>122405</v>
      </c>
    </row>
    <row r="110" spans="1:5" ht="15">
      <c r="A110" s="12" t="s">
        <v>644</v>
      </c>
      <c r="B110" s="5" t="s">
        <v>763</v>
      </c>
      <c r="C110" s="25"/>
      <c r="D110" s="25"/>
      <c r="E110" s="133">
        <f>'8. BEVÉTELEK MINDÖSSZESEN'!H46</f>
        <v>153652222</v>
      </c>
    </row>
    <row r="111" spans="1:5" ht="15">
      <c r="A111" s="37" t="s">
        <v>665</v>
      </c>
      <c r="B111" s="50" t="s">
        <v>485</v>
      </c>
      <c r="C111" s="25"/>
      <c r="D111" s="25"/>
      <c r="E111" s="133">
        <f>'8. BEVÉTELEK MINDÖSSZESEN'!H47</f>
        <v>153774627</v>
      </c>
    </row>
    <row r="112" spans="1:5" ht="15.75">
      <c r="A112" s="56" t="s">
        <v>73</v>
      </c>
      <c r="B112" s="60"/>
      <c r="C112" s="25"/>
      <c r="D112" s="25"/>
      <c r="E112" s="133">
        <f>E111+E107+E96+E89</f>
        <v>644124964</v>
      </c>
    </row>
    <row r="113" spans="1:5" ht="15">
      <c r="A113" s="4" t="s">
        <v>427</v>
      </c>
      <c r="B113" s="5" t="s">
        <v>428</v>
      </c>
      <c r="C113" s="25"/>
      <c r="D113" s="25"/>
      <c r="E113" s="133">
        <f>'8. BEVÉTELEK MINDÖSSZESEN'!H49</f>
        <v>0</v>
      </c>
    </row>
    <row r="114" spans="1:5" ht="15">
      <c r="A114" s="4" t="s">
        <v>429</v>
      </c>
      <c r="B114" s="5" t="s">
        <v>430</v>
      </c>
      <c r="C114" s="25"/>
      <c r="D114" s="25"/>
      <c r="E114" s="133">
        <f>'8. BEVÉTELEK MINDÖSSZESEN'!H50</f>
        <v>0</v>
      </c>
    </row>
    <row r="115" spans="1:5" ht="15">
      <c r="A115" s="4" t="s">
        <v>621</v>
      </c>
      <c r="B115" s="5" t="s">
        <v>431</v>
      </c>
      <c r="C115" s="25"/>
      <c r="D115" s="25"/>
      <c r="E115" s="133">
        <f>'8. BEVÉTELEK MINDÖSSZESEN'!H51</f>
        <v>0</v>
      </c>
    </row>
    <row r="116" spans="1:5" ht="15">
      <c r="A116" s="4" t="s">
        <v>622</v>
      </c>
      <c r="B116" s="5" t="s">
        <v>432</v>
      </c>
      <c r="C116" s="25"/>
      <c r="D116" s="25"/>
      <c r="E116" s="133">
        <f>'8. BEVÉTELEK MINDÖSSZESEN'!H52</f>
        <v>0</v>
      </c>
    </row>
    <row r="117" spans="1:5" ht="15">
      <c r="A117" s="4" t="s">
        <v>623</v>
      </c>
      <c r="B117" s="5" t="s">
        <v>433</v>
      </c>
      <c r="C117" s="25"/>
      <c r="D117" s="25"/>
      <c r="E117" s="133">
        <f>'8. BEVÉTELEK MINDÖSSZESEN'!H53</f>
        <v>404622996</v>
      </c>
    </row>
    <row r="118" spans="1:5" ht="15">
      <c r="A118" s="37" t="s">
        <v>659</v>
      </c>
      <c r="B118" s="50" t="s">
        <v>434</v>
      </c>
      <c r="C118" s="25"/>
      <c r="D118" s="25"/>
      <c r="E118" s="133">
        <f>'8. BEVÉTELEK MINDÖSSZESEN'!H54</f>
        <v>404622996</v>
      </c>
    </row>
    <row r="119" spans="1:5" ht="15">
      <c r="A119" s="12" t="s">
        <v>640</v>
      </c>
      <c r="B119" s="5" t="s">
        <v>473</v>
      </c>
      <c r="C119" s="25"/>
      <c r="D119" s="25"/>
      <c r="E119" s="133">
        <f>'8. BEVÉTELEK MINDÖSSZESEN'!H55</f>
        <v>0</v>
      </c>
    </row>
    <row r="120" spans="1:5" ht="15">
      <c r="A120" s="12" t="s">
        <v>641</v>
      </c>
      <c r="B120" s="5" t="s">
        <v>474</v>
      </c>
      <c r="C120" s="25"/>
      <c r="D120" s="25"/>
      <c r="E120" s="133">
        <f>'8. BEVÉTELEK MINDÖSSZESEN'!H56</f>
        <v>53000000</v>
      </c>
    </row>
    <row r="121" spans="1:5" ht="15">
      <c r="A121" s="12" t="s">
        <v>475</v>
      </c>
      <c r="B121" s="5" t="s">
        <v>476</v>
      </c>
      <c r="C121" s="25"/>
      <c r="D121" s="25"/>
      <c r="E121" s="133">
        <f>'8. BEVÉTELEK MINDÖSSZESEN'!H57</f>
        <v>5551370</v>
      </c>
    </row>
    <row r="122" spans="1:5" ht="15">
      <c r="A122" s="12" t="s">
        <v>642</v>
      </c>
      <c r="B122" s="5" t="s">
        <v>477</v>
      </c>
      <c r="C122" s="25"/>
      <c r="D122" s="25"/>
      <c r="E122" s="133">
        <f>'8. BEVÉTELEK MINDÖSSZESEN'!H58</f>
        <v>0</v>
      </c>
    </row>
    <row r="123" spans="1:5" ht="15">
      <c r="A123" s="12" t="s">
        <v>478</v>
      </c>
      <c r="B123" s="5" t="s">
        <v>479</v>
      </c>
      <c r="C123" s="25"/>
      <c r="D123" s="25"/>
      <c r="E123" s="133">
        <f>'8. BEVÉTELEK MINDÖSSZESEN'!H59</f>
        <v>0</v>
      </c>
    </row>
    <row r="124" spans="1:5" ht="15">
      <c r="A124" s="37" t="s">
        <v>664</v>
      </c>
      <c r="B124" s="50" t="s">
        <v>480</v>
      </c>
      <c r="C124" s="25"/>
      <c r="D124" s="25"/>
      <c r="E124" s="133">
        <f>'8. BEVÉTELEK MINDÖSSZESEN'!H60</f>
        <v>58551370</v>
      </c>
    </row>
    <row r="125" spans="1:5" ht="15">
      <c r="A125" s="12" t="s">
        <v>486</v>
      </c>
      <c r="B125" s="5" t="s">
        <v>487</v>
      </c>
      <c r="C125" s="25"/>
      <c r="D125" s="25"/>
      <c r="E125" s="133">
        <f>'8. BEVÉTELEK MINDÖSSZESEN'!H61</f>
        <v>0</v>
      </c>
    </row>
    <row r="126" spans="1:5" ht="15">
      <c r="A126" s="4" t="s">
        <v>645</v>
      </c>
      <c r="B126" s="5" t="s">
        <v>488</v>
      </c>
      <c r="C126" s="25"/>
      <c r="D126" s="25"/>
      <c r="E126" s="133">
        <f>'8. BEVÉTELEK MINDÖSSZESEN'!H62</f>
        <v>0</v>
      </c>
    </row>
    <row r="127" spans="1:5" ht="15">
      <c r="A127" s="12" t="s">
        <v>646</v>
      </c>
      <c r="B127" s="5" t="s">
        <v>778</v>
      </c>
      <c r="C127" s="25"/>
      <c r="D127" s="25"/>
      <c r="E127" s="133">
        <f>'8. BEVÉTELEK MINDÖSSZESEN'!H63</f>
        <v>15537004</v>
      </c>
    </row>
    <row r="128" spans="1:5" ht="15">
      <c r="A128" s="37" t="s">
        <v>667</v>
      </c>
      <c r="B128" s="50" t="s">
        <v>490</v>
      </c>
      <c r="C128" s="25"/>
      <c r="D128" s="25"/>
      <c r="E128" s="133">
        <f>'8. BEVÉTELEK MINDÖSSZESEN'!H64</f>
        <v>15537004</v>
      </c>
    </row>
    <row r="129" spans="1:5" ht="15.75">
      <c r="A129" s="56" t="s">
        <v>74</v>
      </c>
      <c r="B129" s="60"/>
      <c r="C129" s="25"/>
      <c r="D129" s="25"/>
      <c r="E129" s="133">
        <f>E128+E124+E118</f>
        <v>478711370</v>
      </c>
    </row>
    <row r="130" spans="1:5" ht="15.75">
      <c r="A130" s="47" t="s">
        <v>666</v>
      </c>
      <c r="B130" s="33" t="s">
        <v>491</v>
      </c>
      <c r="C130" s="25"/>
      <c r="D130" s="25"/>
      <c r="E130" s="133">
        <f>E129+E112</f>
        <v>1122836334</v>
      </c>
    </row>
    <row r="131" spans="1:5" ht="15.75">
      <c r="A131" s="109" t="s">
        <v>75</v>
      </c>
      <c r="B131" s="59"/>
      <c r="C131" s="25"/>
      <c r="D131" s="25"/>
      <c r="E131" s="133">
        <f>E112-E40</f>
        <v>-16365143</v>
      </c>
    </row>
    <row r="132" spans="1:5" ht="15.75">
      <c r="A132" s="109" t="s">
        <v>76</v>
      </c>
      <c r="B132" s="59"/>
      <c r="C132" s="25"/>
      <c r="D132" s="25"/>
      <c r="E132" s="133">
        <f>E129-E63</f>
        <v>-99303655</v>
      </c>
    </row>
    <row r="133" spans="1:5" ht="15">
      <c r="A133" s="14" t="s">
        <v>668</v>
      </c>
      <c r="B133" s="6" t="s">
        <v>496</v>
      </c>
      <c r="C133" s="25"/>
      <c r="D133" s="25"/>
      <c r="E133" s="133"/>
    </row>
    <row r="134" spans="1:5" ht="15">
      <c r="A134" s="13" t="s">
        <v>669</v>
      </c>
      <c r="B134" s="6" t="s">
        <v>503</v>
      </c>
      <c r="C134" s="25"/>
      <c r="D134" s="25"/>
      <c r="E134" s="133"/>
    </row>
    <row r="135" spans="1:5" ht="15">
      <c r="A135" s="4" t="s">
        <v>755</v>
      </c>
      <c r="B135" s="4" t="s">
        <v>504</v>
      </c>
      <c r="C135" s="25"/>
      <c r="D135" s="25"/>
      <c r="E135" s="133">
        <f>'8. BEVÉTELEK MINDÖSSZESEN'!H78</f>
        <v>125782749</v>
      </c>
    </row>
    <row r="136" spans="1:5" ht="15">
      <c r="A136" s="4" t="s">
        <v>756</v>
      </c>
      <c r="B136" s="4" t="s">
        <v>504</v>
      </c>
      <c r="C136" s="25"/>
      <c r="D136" s="25"/>
      <c r="E136" s="133">
        <f>'8. BEVÉTELEK MINDÖSSZESEN'!H79</f>
        <v>0</v>
      </c>
    </row>
    <row r="137" spans="1:5" ht="15">
      <c r="A137" s="4" t="s">
        <v>750</v>
      </c>
      <c r="B137" s="4" t="s">
        <v>505</v>
      </c>
      <c r="C137" s="25"/>
      <c r="D137" s="25"/>
      <c r="E137" s="133">
        <f>'8. BEVÉTELEK MINDÖSSZESEN'!H80</f>
        <v>0</v>
      </c>
    </row>
    <row r="138" spans="1:5" ht="15">
      <c r="A138" s="4" t="s">
        <v>754</v>
      </c>
      <c r="B138" s="4" t="s">
        <v>505</v>
      </c>
      <c r="C138" s="25"/>
      <c r="D138" s="25"/>
      <c r="E138" s="133">
        <f>'8. BEVÉTELEK MINDÖSSZESEN'!H81</f>
        <v>0</v>
      </c>
    </row>
    <row r="139" spans="1:5" ht="15">
      <c r="A139" s="6" t="s">
        <v>670</v>
      </c>
      <c r="B139" s="6" t="s">
        <v>506</v>
      </c>
      <c r="C139" s="25"/>
      <c r="D139" s="25"/>
      <c r="E139" s="133">
        <f>SUM(E135:E138)</f>
        <v>125782749</v>
      </c>
    </row>
    <row r="140" spans="1:5" ht="15">
      <c r="A140" s="35" t="s">
        <v>507</v>
      </c>
      <c r="B140" s="4" t="s">
        <v>508</v>
      </c>
      <c r="C140" s="25"/>
      <c r="D140" s="25"/>
      <c r="E140" s="133"/>
    </row>
    <row r="141" spans="1:5" ht="15">
      <c r="A141" s="35" t="s">
        <v>509</v>
      </c>
      <c r="B141" s="4" t="s">
        <v>510</v>
      </c>
      <c r="C141" s="25"/>
      <c r="D141" s="25"/>
      <c r="E141" s="133"/>
    </row>
    <row r="142" spans="1:5" ht="15">
      <c r="A142" s="35" t="s">
        <v>511</v>
      </c>
      <c r="B142" s="4" t="s">
        <v>512</v>
      </c>
      <c r="C142" s="25"/>
      <c r="D142" s="25"/>
      <c r="E142" s="133">
        <f>'8. BEVÉTELEK MINDÖSSZESEN'!F85</f>
        <v>348758915</v>
      </c>
    </row>
    <row r="143" spans="1:5" ht="15">
      <c r="A143" s="35" t="s">
        <v>513</v>
      </c>
      <c r="B143" s="4" t="s">
        <v>514</v>
      </c>
      <c r="C143" s="25"/>
      <c r="D143" s="25"/>
      <c r="E143" s="133"/>
    </row>
    <row r="144" spans="1:5" ht="15">
      <c r="A144" s="12" t="s">
        <v>652</v>
      </c>
      <c r="B144" s="4" t="s">
        <v>515</v>
      </c>
      <c r="C144" s="25"/>
      <c r="D144" s="25"/>
      <c r="E144" s="133"/>
    </row>
    <row r="145" spans="1:5" ht="15">
      <c r="A145" s="14" t="s">
        <v>671</v>
      </c>
      <c r="B145" s="6" t="s">
        <v>516</v>
      </c>
      <c r="C145" s="25"/>
      <c r="D145" s="25"/>
      <c r="E145" s="133">
        <f>E142+E139</f>
        <v>474541664</v>
      </c>
    </row>
    <row r="146" spans="1:5" ht="15">
      <c r="A146" s="12" t="s">
        <v>517</v>
      </c>
      <c r="B146" s="4" t="s">
        <v>518</v>
      </c>
      <c r="C146" s="25"/>
      <c r="D146" s="25"/>
      <c r="E146" s="133"/>
    </row>
    <row r="147" spans="1:5" ht="15">
      <c r="A147" s="12" t="s">
        <v>519</v>
      </c>
      <c r="B147" s="4" t="s">
        <v>520</v>
      </c>
      <c r="C147" s="25"/>
      <c r="D147" s="25"/>
      <c r="E147" s="133"/>
    </row>
    <row r="148" spans="1:5" ht="15">
      <c r="A148" s="35" t="s">
        <v>521</v>
      </c>
      <c r="B148" s="4" t="s">
        <v>522</v>
      </c>
      <c r="C148" s="25"/>
      <c r="D148" s="25"/>
      <c r="E148" s="133"/>
    </row>
    <row r="149" spans="1:5" ht="15">
      <c r="A149" s="35" t="s">
        <v>653</v>
      </c>
      <c r="B149" s="4" t="s">
        <v>523</v>
      </c>
      <c r="C149" s="25"/>
      <c r="D149" s="25"/>
      <c r="E149" s="133"/>
    </row>
    <row r="150" spans="1:5" ht="15">
      <c r="A150" s="13" t="s">
        <v>672</v>
      </c>
      <c r="B150" s="6" t="s">
        <v>524</v>
      </c>
      <c r="C150" s="25"/>
      <c r="D150" s="25"/>
      <c r="E150" s="133"/>
    </row>
    <row r="151" spans="1:5" ht="15">
      <c r="A151" s="14" t="s">
        <v>525</v>
      </c>
      <c r="B151" s="6" t="s">
        <v>526</v>
      </c>
      <c r="C151" s="25"/>
      <c r="D151" s="25"/>
      <c r="E151" s="133"/>
    </row>
    <row r="152" spans="1:5" ht="15.75">
      <c r="A152" s="38" t="s">
        <v>673</v>
      </c>
      <c r="B152" s="39" t="s">
        <v>527</v>
      </c>
      <c r="C152" s="25"/>
      <c r="D152" s="25"/>
      <c r="E152" s="133">
        <f>E145</f>
        <v>474541664</v>
      </c>
    </row>
    <row r="153" spans="1:5" ht="15.75">
      <c r="A153" s="43" t="s">
        <v>655</v>
      </c>
      <c r="B153" s="44"/>
      <c r="C153" s="25"/>
      <c r="D153" s="25"/>
      <c r="E153" s="133">
        <f>E152+E130</f>
        <v>1597377998</v>
      </c>
    </row>
  </sheetData>
  <sheetProtection/>
  <mergeCells count="2">
    <mergeCell ref="A2:E2"/>
    <mergeCell ref="A3:E3"/>
  </mergeCells>
  <printOptions/>
  <pageMargins left="0.7086614173228347" right="0.7086614173228347" top="0.66" bottom="0.63" header="0.2362204724409449" footer="0.31496062992125984"/>
  <pageSetup fitToHeight="2" horizontalDpi="300" verticalDpi="300" orientation="portrait" paperSize="9" scale="60" r:id="rId1"/>
  <headerFooter>
    <oddHeader>&amp;R26.sz.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8.421875" style="135" customWidth="1"/>
    <col min="6" max="6" width="17.00390625" style="0" customWidth="1"/>
  </cols>
  <sheetData>
    <row r="1" spans="1:6" ht="15">
      <c r="A1" s="174" t="s">
        <v>29</v>
      </c>
      <c r="B1" s="82"/>
      <c r="C1" s="82"/>
      <c r="D1" s="82"/>
      <c r="E1" s="14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" customHeight="1">
      <c r="A3" s="264" t="s">
        <v>143</v>
      </c>
      <c r="B3" s="261"/>
      <c r="C3" s="261"/>
      <c r="D3" s="261"/>
      <c r="E3" s="261"/>
    </row>
    <row r="5" ht="15">
      <c r="A5" s="127" t="s">
        <v>87</v>
      </c>
    </row>
    <row r="6" spans="1:5" ht="48.75" customHeight="1">
      <c r="A6" s="1" t="s">
        <v>195</v>
      </c>
      <c r="B6" s="2" t="s">
        <v>196</v>
      </c>
      <c r="C6" s="128" t="s">
        <v>164</v>
      </c>
      <c r="D6" s="12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130"/>
      <c r="D7" s="130"/>
      <c r="E7" s="137">
        <f>'4. Faluház kiadás'!F19</f>
        <v>17380389</v>
      </c>
    </row>
    <row r="8" spans="1:5" ht="15">
      <c r="A8" s="4" t="s">
        <v>529</v>
      </c>
      <c r="B8" s="28" t="s">
        <v>262</v>
      </c>
      <c r="C8" s="130"/>
      <c r="D8" s="130"/>
      <c r="E8" s="137">
        <f>'4. Faluház kiadás'!F23</f>
        <v>1700000</v>
      </c>
    </row>
    <row r="9" spans="1:5" ht="15">
      <c r="A9" s="51" t="s">
        <v>614</v>
      </c>
      <c r="B9" s="52" t="s">
        <v>263</v>
      </c>
      <c r="C9" s="130"/>
      <c r="D9" s="130"/>
      <c r="E9" s="137">
        <f>E8+E7</f>
        <v>19080389</v>
      </c>
    </row>
    <row r="10" spans="1:5" ht="15">
      <c r="A10" s="37" t="s">
        <v>585</v>
      </c>
      <c r="B10" s="52" t="s">
        <v>264</v>
      </c>
      <c r="C10" s="130"/>
      <c r="D10" s="130"/>
      <c r="E10" s="137">
        <f>'4. Faluház kiadás'!F25</f>
        <v>3879271</v>
      </c>
    </row>
    <row r="11" spans="1:5" ht="15">
      <c r="A11" s="4" t="s">
        <v>530</v>
      </c>
      <c r="B11" s="28" t="s">
        <v>271</v>
      </c>
      <c r="C11" s="130"/>
      <c r="D11" s="130"/>
      <c r="E11" s="137">
        <f>'4. Faluház kiadás'!F29</f>
        <v>2800000</v>
      </c>
    </row>
    <row r="12" spans="1:5" ht="15">
      <c r="A12" s="4" t="s">
        <v>615</v>
      </c>
      <c r="B12" s="28" t="s">
        <v>276</v>
      </c>
      <c r="C12" s="130"/>
      <c r="D12" s="130"/>
      <c r="E12" s="137">
        <f>'4. Faluház kiadás'!F32</f>
        <v>760000</v>
      </c>
    </row>
    <row r="13" spans="1:5" ht="15">
      <c r="A13" s="4" t="s">
        <v>531</v>
      </c>
      <c r="B13" s="28" t="s">
        <v>288</v>
      </c>
      <c r="C13" s="130"/>
      <c r="D13" s="130"/>
      <c r="E13" s="137">
        <f>'4. Faluház kiadás'!F40</f>
        <v>18655000</v>
      </c>
    </row>
    <row r="14" spans="1:5" ht="15">
      <c r="A14" s="4" t="s">
        <v>532</v>
      </c>
      <c r="B14" s="28" t="s">
        <v>293</v>
      </c>
      <c r="C14" s="130"/>
      <c r="D14" s="130"/>
      <c r="E14" s="137">
        <f>'4. Faluház kiadás'!F43</f>
        <v>480000</v>
      </c>
    </row>
    <row r="15" spans="1:5" ht="15">
      <c r="A15" s="4" t="s">
        <v>533</v>
      </c>
      <c r="B15" s="28" t="s">
        <v>302</v>
      </c>
      <c r="C15" s="130"/>
      <c r="D15" s="130"/>
      <c r="E15" s="137">
        <f>'4. Faluház kiadás'!F49</f>
        <v>3306450</v>
      </c>
    </row>
    <row r="16" spans="1:5" ht="15">
      <c r="A16" s="37" t="s">
        <v>534</v>
      </c>
      <c r="B16" s="52" t="s">
        <v>303</v>
      </c>
      <c r="C16" s="130"/>
      <c r="D16" s="130"/>
      <c r="E16" s="137">
        <f>SUM(E11:E15)</f>
        <v>26001450</v>
      </c>
    </row>
    <row r="17" spans="1:5" ht="15">
      <c r="A17" s="12" t="s">
        <v>304</v>
      </c>
      <c r="B17" s="28" t="s">
        <v>305</v>
      </c>
      <c r="C17" s="130"/>
      <c r="D17" s="130"/>
      <c r="E17" s="137">
        <f>'4. Faluház kiadás'!F51</f>
        <v>0</v>
      </c>
    </row>
    <row r="18" spans="1:5" ht="15">
      <c r="A18" s="12" t="s">
        <v>535</v>
      </c>
      <c r="B18" s="28" t="s">
        <v>306</v>
      </c>
      <c r="C18" s="130"/>
      <c r="D18" s="130"/>
      <c r="E18" s="137">
        <f>'4. Faluház kiadás'!F52</f>
        <v>0</v>
      </c>
    </row>
    <row r="19" spans="1:5" ht="15">
      <c r="A19" s="16" t="s">
        <v>591</v>
      </c>
      <c r="B19" s="28" t="s">
        <v>307</v>
      </c>
      <c r="C19" s="130"/>
      <c r="D19" s="130"/>
      <c r="E19" s="137">
        <f>'4. Faluház kiadás'!F53</f>
        <v>0</v>
      </c>
    </row>
    <row r="20" spans="1:5" ht="15">
      <c r="A20" s="16" t="s">
        <v>592</v>
      </c>
      <c r="B20" s="28" t="s">
        <v>308</v>
      </c>
      <c r="C20" s="130"/>
      <c r="D20" s="130"/>
      <c r="E20" s="137">
        <f>'4. Faluház kiadás'!F54</f>
        <v>0</v>
      </c>
    </row>
    <row r="21" spans="1:5" ht="15">
      <c r="A21" s="16" t="s">
        <v>593</v>
      </c>
      <c r="B21" s="28" t="s">
        <v>309</v>
      </c>
      <c r="C21" s="130"/>
      <c r="D21" s="130"/>
      <c r="E21" s="137">
        <f>'4. Faluház kiadás'!F55</f>
        <v>0</v>
      </c>
    </row>
    <row r="22" spans="1:5" ht="15">
      <c r="A22" s="12" t="s">
        <v>594</v>
      </c>
      <c r="B22" s="28" t="s">
        <v>310</v>
      </c>
      <c r="C22" s="130"/>
      <c r="D22" s="130"/>
      <c r="E22" s="137">
        <f>'4. Faluház kiadás'!F56</f>
        <v>0</v>
      </c>
    </row>
    <row r="23" spans="1:5" ht="15">
      <c r="A23" s="12" t="s">
        <v>595</v>
      </c>
      <c r="B23" s="28" t="s">
        <v>311</v>
      </c>
      <c r="C23" s="130"/>
      <c r="D23" s="130"/>
      <c r="E23" s="137">
        <f>'4. Faluház kiadás'!F57</f>
        <v>0</v>
      </c>
    </row>
    <row r="24" spans="1:5" ht="15">
      <c r="A24" s="12" t="s">
        <v>596</v>
      </c>
      <c r="B24" s="28" t="s">
        <v>312</v>
      </c>
      <c r="C24" s="130"/>
      <c r="D24" s="130"/>
      <c r="E24" s="137">
        <f>'4. Faluház kiadás'!F58</f>
        <v>0</v>
      </c>
    </row>
    <row r="25" spans="1:5" ht="15">
      <c r="A25" s="49" t="s">
        <v>564</v>
      </c>
      <c r="B25" s="52" t="s">
        <v>313</v>
      </c>
      <c r="C25" s="130"/>
      <c r="D25" s="130"/>
      <c r="E25" s="137">
        <f>'4. Faluház kiadás'!F59</f>
        <v>0</v>
      </c>
    </row>
    <row r="26" spans="1:5" ht="15">
      <c r="A26" s="11" t="s">
        <v>597</v>
      </c>
      <c r="B26" s="28" t="s">
        <v>314</v>
      </c>
      <c r="C26" s="130"/>
      <c r="D26" s="130"/>
      <c r="E26" s="137">
        <f>'4. Faluház kiadás'!F60</f>
        <v>0</v>
      </c>
    </row>
    <row r="27" spans="1:5" ht="15">
      <c r="A27" s="11" t="s">
        <v>315</v>
      </c>
      <c r="B27" s="28" t="s">
        <v>316</v>
      </c>
      <c r="C27" s="130"/>
      <c r="D27" s="130"/>
      <c r="E27" s="137">
        <f>'4. Faluház kiadás'!F61</f>
        <v>0</v>
      </c>
    </row>
    <row r="28" spans="1:5" ht="15">
      <c r="A28" s="11" t="s">
        <v>317</v>
      </c>
      <c r="B28" s="28" t="s">
        <v>318</v>
      </c>
      <c r="C28" s="130"/>
      <c r="D28" s="130"/>
      <c r="E28" s="137">
        <f>'4. Faluház kiadás'!F62</f>
        <v>0</v>
      </c>
    </row>
    <row r="29" spans="1:5" ht="15">
      <c r="A29" s="11" t="s">
        <v>565</v>
      </c>
      <c r="B29" s="28" t="s">
        <v>319</v>
      </c>
      <c r="C29" s="130"/>
      <c r="D29" s="130"/>
      <c r="E29" s="137">
        <f>'4. Faluház kiadás'!F63</f>
        <v>0</v>
      </c>
    </row>
    <row r="30" spans="1:5" ht="15">
      <c r="A30" s="11" t="s">
        <v>598</v>
      </c>
      <c r="B30" s="28" t="s">
        <v>320</v>
      </c>
      <c r="C30" s="130"/>
      <c r="D30" s="130"/>
      <c r="E30" s="137">
        <f>'4. Faluház kiadás'!F64</f>
        <v>0</v>
      </c>
    </row>
    <row r="31" spans="1:5" ht="15">
      <c r="A31" s="11" t="s">
        <v>567</v>
      </c>
      <c r="B31" s="28" t="s">
        <v>321</v>
      </c>
      <c r="C31" s="130"/>
      <c r="D31" s="130"/>
      <c r="E31" s="137">
        <f>'4. Faluház kiadás'!F65</f>
        <v>0</v>
      </c>
    </row>
    <row r="32" spans="1:5" ht="15">
      <c r="A32" s="11" t="s">
        <v>599</v>
      </c>
      <c r="B32" s="28" t="s">
        <v>322</v>
      </c>
      <c r="C32" s="130"/>
      <c r="D32" s="130"/>
      <c r="E32" s="137">
        <f>'4. Faluház kiadás'!F66</f>
        <v>0</v>
      </c>
    </row>
    <row r="33" spans="1:5" ht="15">
      <c r="A33" s="11" t="s">
        <v>600</v>
      </c>
      <c r="B33" s="28" t="s">
        <v>323</v>
      </c>
      <c r="C33" s="130"/>
      <c r="D33" s="130"/>
      <c r="E33" s="137">
        <f>'4. Faluház kiadás'!F67</f>
        <v>0</v>
      </c>
    </row>
    <row r="34" spans="1:5" ht="15">
      <c r="A34" s="11" t="s">
        <v>324</v>
      </c>
      <c r="B34" s="28" t="s">
        <v>325</v>
      </c>
      <c r="C34" s="130"/>
      <c r="D34" s="130"/>
      <c r="E34" s="137">
        <f>'4. Faluház kiadás'!F68</f>
        <v>0</v>
      </c>
    </row>
    <row r="35" spans="1:5" ht="15">
      <c r="A35" s="18" t="s">
        <v>326</v>
      </c>
      <c r="B35" s="28" t="s">
        <v>327</v>
      </c>
      <c r="C35" s="130"/>
      <c r="D35" s="130"/>
      <c r="E35" s="137">
        <f>'4. Faluház kiadás'!F69</f>
        <v>0</v>
      </c>
    </row>
    <row r="36" spans="1:5" ht="15">
      <c r="A36" s="11" t="s">
        <v>601</v>
      </c>
      <c r="B36" s="28" t="s">
        <v>328</v>
      </c>
      <c r="C36" s="130"/>
      <c r="D36" s="130"/>
      <c r="E36" s="137">
        <f>'4. Faluház kiadás'!F70</f>
        <v>0</v>
      </c>
    </row>
    <row r="37" spans="1:5" ht="15">
      <c r="A37" s="18" t="s">
        <v>757</v>
      </c>
      <c r="B37" s="28" t="s">
        <v>329</v>
      </c>
      <c r="C37" s="130"/>
      <c r="D37" s="130"/>
      <c r="E37" s="137">
        <f>'4. Faluház kiadás'!F71</f>
        <v>0</v>
      </c>
    </row>
    <row r="38" spans="1:5" ht="15">
      <c r="A38" s="18" t="s">
        <v>758</v>
      </c>
      <c r="B38" s="28" t="s">
        <v>329</v>
      </c>
      <c r="C38" s="130"/>
      <c r="D38" s="130"/>
      <c r="E38" s="137">
        <f>'4. Faluház kiadás'!F72</f>
        <v>0</v>
      </c>
    </row>
    <row r="39" spans="1:5" ht="15">
      <c r="A39" s="49" t="s">
        <v>570</v>
      </c>
      <c r="B39" s="52" t="s">
        <v>330</v>
      </c>
      <c r="C39" s="130"/>
      <c r="D39" s="130"/>
      <c r="E39" s="137">
        <f>'4. Faluház kiadás'!F73</f>
        <v>0</v>
      </c>
    </row>
    <row r="40" spans="1:5" ht="15.75">
      <c r="A40" s="56" t="s">
        <v>70</v>
      </c>
      <c r="B40" s="98"/>
      <c r="C40" s="130"/>
      <c r="D40" s="130"/>
      <c r="E40" s="137">
        <f>E39+E25+E16+E10+E9</f>
        <v>48961110</v>
      </c>
    </row>
    <row r="41" spans="1:5" ht="15">
      <c r="A41" s="32" t="s">
        <v>331</v>
      </c>
      <c r="B41" s="28" t="s">
        <v>332</v>
      </c>
      <c r="C41" s="130"/>
      <c r="D41" s="130"/>
      <c r="E41" s="137">
        <f>'4. Faluház kiadás'!F75</f>
        <v>0</v>
      </c>
    </row>
    <row r="42" spans="1:5" ht="15">
      <c r="A42" s="32" t="s">
        <v>602</v>
      </c>
      <c r="B42" s="28" t="s">
        <v>333</v>
      </c>
      <c r="C42" s="130"/>
      <c r="D42" s="130"/>
      <c r="E42" s="137">
        <f>'4. Faluház kiadás'!F76</f>
        <v>0</v>
      </c>
    </row>
    <row r="43" spans="1:5" ht="15">
      <c r="A43" s="32" t="s">
        <v>334</v>
      </c>
      <c r="B43" s="28" t="s">
        <v>335</v>
      </c>
      <c r="C43" s="130"/>
      <c r="D43" s="130"/>
      <c r="E43" s="137">
        <f>'4. Faluház kiadás'!F77</f>
        <v>0</v>
      </c>
    </row>
    <row r="44" spans="1:5" ht="15">
      <c r="A44" s="32" t="s">
        <v>336</v>
      </c>
      <c r="B44" s="28" t="s">
        <v>337</v>
      </c>
      <c r="C44" s="130"/>
      <c r="D44" s="130"/>
      <c r="E44" s="137">
        <f>'4. Faluház kiadás'!F78</f>
        <v>0</v>
      </c>
    </row>
    <row r="45" spans="1:5" ht="15">
      <c r="A45" s="5" t="s">
        <v>338</v>
      </c>
      <c r="B45" s="28" t="s">
        <v>339</v>
      </c>
      <c r="C45" s="130"/>
      <c r="D45" s="130"/>
      <c r="E45" s="137">
        <f>'4. Faluház kiadás'!F79</f>
        <v>0</v>
      </c>
    </row>
    <row r="46" spans="1:5" ht="15">
      <c r="A46" s="5" t="s">
        <v>340</v>
      </c>
      <c r="B46" s="28" t="s">
        <v>341</v>
      </c>
      <c r="C46" s="130"/>
      <c r="D46" s="130"/>
      <c r="E46" s="137">
        <f>'4. Faluház kiadás'!F80</f>
        <v>0</v>
      </c>
    </row>
    <row r="47" spans="1:5" ht="15">
      <c r="A47" s="5" t="s">
        <v>342</v>
      </c>
      <c r="B47" s="28" t="s">
        <v>343</v>
      </c>
      <c r="C47" s="130"/>
      <c r="D47" s="130"/>
      <c r="E47" s="137">
        <f>'4. Faluház kiadás'!F81</f>
        <v>450000</v>
      </c>
    </row>
    <row r="48" spans="1:5" ht="15">
      <c r="A48" s="50" t="s">
        <v>571</v>
      </c>
      <c r="B48" s="52" t="s">
        <v>344</v>
      </c>
      <c r="C48" s="130"/>
      <c r="D48" s="130"/>
      <c r="E48" s="137">
        <f>'4. Faluház kiadás'!F82</f>
        <v>450000</v>
      </c>
    </row>
    <row r="49" spans="1:5" ht="15">
      <c r="A49" s="12" t="s">
        <v>345</v>
      </c>
      <c r="B49" s="28" t="s">
        <v>346</v>
      </c>
      <c r="C49" s="130"/>
      <c r="D49" s="130"/>
      <c r="E49" s="137">
        <f>'4. Faluház kiadás'!F83</f>
        <v>0</v>
      </c>
    </row>
    <row r="50" spans="1:5" ht="15">
      <c r="A50" s="12" t="s">
        <v>347</v>
      </c>
      <c r="B50" s="28" t="s">
        <v>348</v>
      </c>
      <c r="C50" s="130"/>
      <c r="D50" s="130"/>
      <c r="E50" s="137">
        <f>'4. Faluház kiadás'!F84</f>
        <v>0</v>
      </c>
    </row>
    <row r="51" spans="1:5" ht="15">
      <c r="A51" s="12" t="s">
        <v>349</v>
      </c>
      <c r="B51" s="28" t="s">
        <v>350</v>
      </c>
      <c r="C51" s="130"/>
      <c r="D51" s="130"/>
      <c r="E51" s="137">
        <f>'4. Faluház kiadás'!F85</f>
        <v>0</v>
      </c>
    </row>
    <row r="52" spans="1:5" ht="15">
      <c r="A52" s="12" t="s">
        <v>351</v>
      </c>
      <c r="B52" s="28" t="s">
        <v>352</v>
      </c>
      <c r="C52" s="130"/>
      <c r="D52" s="130"/>
      <c r="E52" s="137">
        <f>'4. Faluház kiadás'!F86</f>
        <v>0</v>
      </c>
    </row>
    <row r="53" spans="1:5" ht="15">
      <c r="A53" s="49" t="s">
        <v>572</v>
      </c>
      <c r="B53" s="52" t="s">
        <v>353</v>
      </c>
      <c r="C53" s="130"/>
      <c r="D53" s="130"/>
      <c r="E53" s="137">
        <f>'4. Faluház kiadás'!F87</f>
        <v>0</v>
      </c>
    </row>
    <row r="54" spans="1:5" ht="15">
      <c r="A54" s="12" t="s">
        <v>354</v>
      </c>
      <c r="B54" s="28" t="s">
        <v>355</v>
      </c>
      <c r="C54" s="130"/>
      <c r="D54" s="130"/>
      <c r="E54" s="137">
        <f>'4. Faluház kiadás'!F88</f>
        <v>0</v>
      </c>
    </row>
    <row r="55" spans="1:5" ht="15">
      <c r="A55" s="12" t="s">
        <v>603</v>
      </c>
      <c r="B55" s="28" t="s">
        <v>356</v>
      </c>
      <c r="C55" s="130"/>
      <c r="D55" s="130"/>
      <c r="E55" s="137">
        <f>'4. Faluház kiadás'!F89</f>
        <v>0</v>
      </c>
    </row>
    <row r="56" spans="1:5" ht="15">
      <c r="A56" s="12" t="s">
        <v>604</v>
      </c>
      <c r="B56" s="28" t="s">
        <v>357</v>
      </c>
      <c r="C56" s="130"/>
      <c r="D56" s="130"/>
      <c r="E56" s="137">
        <f>'4. Faluház kiadás'!F90</f>
        <v>0</v>
      </c>
    </row>
    <row r="57" spans="1:5" ht="15">
      <c r="A57" s="12" t="s">
        <v>605</v>
      </c>
      <c r="B57" s="28" t="s">
        <v>358</v>
      </c>
      <c r="C57" s="130"/>
      <c r="D57" s="130"/>
      <c r="E57" s="137">
        <f>'4. Faluház kiadás'!F91</f>
        <v>0</v>
      </c>
    </row>
    <row r="58" spans="1:5" ht="15">
      <c r="A58" s="12" t="s">
        <v>606</v>
      </c>
      <c r="B58" s="28" t="s">
        <v>359</v>
      </c>
      <c r="C58" s="130"/>
      <c r="D58" s="130"/>
      <c r="E58" s="137">
        <f>'4. Faluház kiadás'!F92</f>
        <v>0</v>
      </c>
    </row>
    <row r="59" spans="1:5" ht="15">
      <c r="A59" s="12" t="s">
        <v>607</v>
      </c>
      <c r="B59" s="28" t="s">
        <v>360</v>
      </c>
      <c r="C59" s="130"/>
      <c r="D59" s="130"/>
      <c r="E59" s="137">
        <f>'4. Faluház kiadás'!F93</f>
        <v>0</v>
      </c>
    </row>
    <row r="60" spans="1:5" ht="15">
      <c r="A60" s="12" t="s">
        <v>361</v>
      </c>
      <c r="B60" s="28" t="s">
        <v>362</v>
      </c>
      <c r="C60" s="130"/>
      <c r="D60" s="130"/>
      <c r="E60" s="137">
        <f>'4. Faluház kiadás'!F94</f>
        <v>0</v>
      </c>
    </row>
    <row r="61" spans="1:5" ht="15">
      <c r="A61" s="12" t="s">
        <v>608</v>
      </c>
      <c r="B61" s="28" t="s">
        <v>363</v>
      </c>
      <c r="C61" s="130"/>
      <c r="D61" s="130"/>
      <c r="E61" s="137">
        <f>'4. Faluház kiadás'!F95</f>
        <v>0</v>
      </c>
    </row>
    <row r="62" spans="1:5" ht="15">
      <c r="A62" s="49" t="s">
        <v>573</v>
      </c>
      <c r="B62" s="52" t="s">
        <v>364</v>
      </c>
      <c r="C62" s="130"/>
      <c r="D62" s="130"/>
      <c r="E62" s="137">
        <f>'4. Faluház kiadás'!F96</f>
        <v>0</v>
      </c>
    </row>
    <row r="63" spans="1:5" ht="15.75">
      <c r="A63" s="56" t="s">
        <v>71</v>
      </c>
      <c r="B63" s="98"/>
      <c r="C63" s="130"/>
      <c r="D63" s="130"/>
      <c r="E63" s="137">
        <f>E62+E53+E48</f>
        <v>450000</v>
      </c>
    </row>
    <row r="64" spans="1:5" ht="15.75">
      <c r="A64" s="33" t="s">
        <v>616</v>
      </c>
      <c r="B64" s="34" t="s">
        <v>365</v>
      </c>
      <c r="C64" s="130"/>
      <c r="D64" s="130"/>
      <c r="E64" s="137">
        <f>E63+E40</f>
        <v>49411110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0"/>
    </row>
    <row r="69" spans="1:5" ht="15">
      <c r="A69" s="13" t="s">
        <v>384</v>
      </c>
      <c r="B69" s="6" t="s">
        <v>385</v>
      </c>
      <c r="C69" s="35"/>
      <c r="D69" s="35"/>
      <c r="E69" s="140"/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/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>
        <v>0</v>
      </c>
    </row>
    <row r="81" spans="1:5" ht="15.75">
      <c r="A81" s="131" t="s">
        <v>654</v>
      </c>
      <c r="B81" s="44"/>
      <c r="C81" s="130"/>
      <c r="D81" s="130"/>
      <c r="E81" s="137">
        <f>E64</f>
        <v>49411110</v>
      </c>
    </row>
    <row r="82" spans="1:5" ht="49.5" customHeight="1">
      <c r="A82" s="1" t="s">
        <v>195</v>
      </c>
      <c r="B82" s="2" t="s">
        <v>50</v>
      </c>
      <c r="C82" s="128" t="s">
        <v>60</v>
      </c>
      <c r="D82" s="12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33"/>
    </row>
    <row r="84" spans="1:5" ht="15">
      <c r="A84" s="4" t="s">
        <v>419</v>
      </c>
      <c r="B84" s="5" t="s">
        <v>420</v>
      </c>
      <c r="C84" s="25"/>
      <c r="D84" s="25"/>
      <c r="E84" s="133"/>
    </row>
    <row r="85" spans="1:5" ht="15">
      <c r="A85" s="4" t="s">
        <v>421</v>
      </c>
      <c r="B85" s="5" t="s">
        <v>422</v>
      </c>
      <c r="C85" s="25"/>
      <c r="D85" s="25"/>
      <c r="E85" s="133"/>
    </row>
    <row r="86" spans="1:5" ht="15">
      <c r="A86" s="4" t="s">
        <v>618</v>
      </c>
      <c r="B86" s="5" t="s">
        <v>423</v>
      </c>
      <c r="C86" s="25"/>
      <c r="D86" s="25"/>
      <c r="E86" s="133"/>
    </row>
    <row r="87" spans="1:5" ht="15">
      <c r="A87" s="4" t="s">
        <v>619</v>
      </c>
      <c r="B87" s="5" t="s">
        <v>424</v>
      </c>
      <c r="C87" s="25"/>
      <c r="D87" s="25"/>
      <c r="E87" s="133"/>
    </row>
    <row r="88" spans="1:5" ht="15">
      <c r="A88" s="4" t="s">
        <v>620</v>
      </c>
      <c r="B88" s="5" t="s">
        <v>425</v>
      </c>
      <c r="C88" s="25"/>
      <c r="D88" s="25"/>
      <c r="E88" s="133"/>
    </row>
    <row r="89" spans="1:5" ht="15">
      <c r="A89" s="37" t="s">
        <v>658</v>
      </c>
      <c r="B89" s="50" t="s">
        <v>426</v>
      </c>
      <c r="C89" s="25"/>
      <c r="D89" s="25"/>
      <c r="E89" s="133"/>
    </row>
    <row r="90" spans="1:5" ht="15">
      <c r="A90" s="4" t="s">
        <v>660</v>
      </c>
      <c r="B90" s="5" t="s">
        <v>437</v>
      </c>
      <c r="C90" s="25"/>
      <c r="D90" s="25"/>
      <c r="E90" s="133"/>
    </row>
    <row r="91" spans="1:5" ht="15">
      <c r="A91" s="4" t="s">
        <v>626</v>
      </c>
      <c r="B91" s="5" t="s">
        <v>438</v>
      </c>
      <c r="C91" s="25"/>
      <c r="D91" s="25"/>
      <c r="E91" s="133"/>
    </row>
    <row r="92" spans="1:5" ht="15">
      <c r="A92" s="4" t="s">
        <v>627</v>
      </c>
      <c r="B92" s="5" t="s">
        <v>439</v>
      </c>
      <c r="C92" s="25"/>
      <c r="D92" s="25"/>
      <c r="E92" s="133"/>
    </row>
    <row r="93" spans="1:5" ht="15">
      <c r="A93" s="4" t="s">
        <v>628</v>
      </c>
      <c r="B93" s="5" t="s">
        <v>440</v>
      </c>
      <c r="C93" s="25"/>
      <c r="D93" s="25"/>
      <c r="E93" s="133"/>
    </row>
    <row r="94" spans="1:5" ht="15">
      <c r="A94" s="4" t="s">
        <v>661</v>
      </c>
      <c r="B94" s="5" t="s">
        <v>455</v>
      </c>
      <c r="C94" s="25"/>
      <c r="D94" s="25"/>
      <c r="E94" s="133"/>
    </row>
    <row r="95" spans="1:5" ht="15">
      <c r="A95" s="4" t="s">
        <v>633</v>
      </c>
      <c r="B95" s="5" t="s">
        <v>456</v>
      </c>
      <c r="C95" s="25"/>
      <c r="D95" s="25"/>
      <c r="E95" s="133"/>
    </row>
    <row r="96" spans="1:5" ht="15">
      <c r="A96" s="37" t="s">
        <v>662</v>
      </c>
      <c r="B96" s="50" t="s">
        <v>457</v>
      </c>
      <c r="C96" s="25"/>
      <c r="D96" s="25"/>
      <c r="E96" s="133"/>
    </row>
    <row r="97" spans="1:5" ht="15">
      <c r="A97" s="12" t="s">
        <v>458</v>
      </c>
      <c r="B97" s="5" t="s">
        <v>459</v>
      </c>
      <c r="C97" s="25"/>
      <c r="D97" s="25"/>
      <c r="E97" s="133"/>
    </row>
    <row r="98" spans="1:5" ht="15">
      <c r="A98" s="12" t="s">
        <v>634</v>
      </c>
      <c r="B98" s="5" t="s">
        <v>460</v>
      </c>
      <c r="C98" s="25"/>
      <c r="D98" s="25"/>
      <c r="E98" s="133">
        <f>'10.Faluház bevétel'!F34</f>
        <v>4500000</v>
      </c>
    </row>
    <row r="99" spans="1:5" ht="15">
      <c r="A99" s="12" t="s">
        <v>635</v>
      </c>
      <c r="B99" s="5" t="s">
        <v>461</v>
      </c>
      <c r="C99" s="25"/>
      <c r="D99" s="25"/>
      <c r="E99" s="200">
        <f>'10.Faluház bevétel'!F35</f>
        <v>0</v>
      </c>
    </row>
    <row r="100" spans="1:5" ht="15">
      <c r="A100" s="12" t="s">
        <v>636</v>
      </c>
      <c r="B100" s="5" t="s">
        <v>462</v>
      </c>
      <c r="C100" s="25"/>
      <c r="D100" s="25"/>
      <c r="E100" s="200">
        <f>'10.Faluház bevétel'!F36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200">
        <f>'10.Faluház bevétel'!F37</f>
        <v>0</v>
      </c>
    </row>
    <row r="102" spans="1:5" ht="15">
      <c r="A102" s="12" t="s">
        <v>465</v>
      </c>
      <c r="B102" s="5" t="s">
        <v>466</v>
      </c>
      <c r="C102" s="25"/>
      <c r="D102" s="25"/>
      <c r="E102" s="200">
        <f>'10.Faluház bevétel'!F38</f>
        <v>810000</v>
      </c>
    </row>
    <row r="103" spans="1:5" ht="15">
      <c r="A103" s="12" t="s">
        <v>467</v>
      </c>
      <c r="B103" s="5" t="s">
        <v>468</v>
      </c>
      <c r="C103" s="25"/>
      <c r="D103" s="25"/>
      <c r="E103" s="200">
        <f>'10.Faluház bevétel'!F39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200">
        <f>'10.Faluház bevétel'!F40</f>
        <v>0</v>
      </c>
    </row>
    <row r="105" spans="1:5" ht="15">
      <c r="A105" s="12" t="s">
        <v>638</v>
      </c>
      <c r="B105" s="5" t="s">
        <v>470</v>
      </c>
      <c r="C105" s="25"/>
      <c r="D105" s="25"/>
      <c r="E105" s="200">
        <f>'10.Faluház bevétel'!F41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200">
        <f>'10.Faluház bevétel'!F42</f>
        <v>0</v>
      </c>
    </row>
    <row r="107" spans="1:5" ht="15">
      <c r="A107" s="49" t="s">
        <v>663</v>
      </c>
      <c r="B107" s="50" t="s">
        <v>472</v>
      </c>
      <c r="C107" s="25"/>
      <c r="D107" s="25"/>
      <c r="E107" s="200">
        <f>'10.Faluház bevétel'!F43</f>
        <v>5310000</v>
      </c>
    </row>
    <row r="108" spans="1:5" ht="15">
      <c r="A108" s="12" t="s">
        <v>481</v>
      </c>
      <c r="B108" s="5" t="s">
        <v>482</v>
      </c>
      <c r="C108" s="25"/>
      <c r="D108" s="25"/>
      <c r="E108" s="200">
        <f>'10.Faluház bevétel'!F44</f>
        <v>0</v>
      </c>
    </row>
    <row r="109" spans="1:5" ht="15">
      <c r="A109" s="4" t="s">
        <v>643</v>
      </c>
      <c r="B109" s="5" t="s">
        <v>483</v>
      </c>
      <c r="C109" s="25"/>
      <c r="D109" s="25"/>
      <c r="E109" s="200">
        <f>'10.Faluház bevétel'!F45</f>
        <v>0</v>
      </c>
    </row>
    <row r="110" spans="1:5" ht="15">
      <c r="A110" s="12" t="s">
        <v>644</v>
      </c>
      <c r="B110" s="5" t="s">
        <v>763</v>
      </c>
      <c r="C110" s="25"/>
      <c r="D110" s="25"/>
      <c r="E110" s="200">
        <f>'10.Faluház bevétel'!F46</f>
        <v>0</v>
      </c>
    </row>
    <row r="111" spans="1:5" ht="15">
      <c r="A111" s="37" t="s">
        <v>665</v>
      </c>
      <c r="B111" s="50" t="s">
        <v>485</v>
      </c>
      <c r="C111" s="25"/>
      <c r="D111" s="25"/>
      <c r="E111" s="200">
        <f>'10.Faluház bevétel'!F47</f>
        <v>0</v>
      </c>
    </row>
    <row r="112" spans="1:5" ht="15.75">
      <c r="A112" s="56" t="s">
        <v>73</v>
      </c>
      <c r="B112" s="60"/>
      <c r="C112" s="25"/>
      <c r="D112" s="25"/>
      <c r="E112" s="133">
        <f>E107</f>
        <v>5310000</v>
      </c>
    </row>
    <row r="113" spans="1:5" ht="15">
      <c r="A113" s="4" t="s">
        <v>427</v>
      </c>
      <c r="B113" s="5" t="s">
        <v>428</v>
      </c>
      <c r="C113" s="25"/>
      <c r="D113" s="25"/>
      <c r="E113" s="133"/>
    </row>
    <row r="114" spans="1:5" ht="15">
      <c r="A114" s="4" t="s">
        <v>429</v>
      </c>
      <c r="B114" s="5" t="s">
        <v>430</v>
      </c>
      <c r="C114" s="25"/>
      <c r="D114" s="25"/>
      <c r="E114" s="133"/>
    </row>
    <row r="115" spans="1:5" ht="15">
      <c r="A115" s="4" t="s">
        <v>621</v>
      </c>
      <c r="B115" s="5" t="s">
        <v>431</v>
      </c>
      <c r="C115" s="25"/>
      <c r="D115" s="25"/>
      <c r="E115" s="133"/>
    </row>
    <row r="116" spans="1:5" ht="15">
      <c r="A116" s="4" t="s">
        <v>622</v>
      </c>
      <c r="B116" s="5" t="s">
        <v>432</v>
      </c>
      <c r="C116" s="25"/>
      <c r="D116" s="25"/>
      <c r="E116" s="133"/>
    </row>
    <row r="117" spans="1:5" ht="15">
      <c r="A117" s="4" t="s">
        <v>623</v>
      </c>
      <c r="B117" s="5" t="s">
        <v>433</v>
      </c>
      <c r="C117" s="25"/>
      <c r="D117" s="25"/>
      <c r="E117" s="133"/>
    </row>
    <row r="118" spans="1:5" ht="15">
      <c r="A118" s="37" t="s">
        <v>659</v>
      </c>
      <c r="B118" s="50" t="s">
        <v>434</v>
      </c>
      <c r="C118" s="25"/>
      <c r="D118" s="25"/>
      <c r="E118" s="133"/>
    </row>
    <row r="119" spans="1:5" ht="15">
      <c r="A119" s="12" t="s">
        <v>640</v>
      </c>
      <c r="B119" s="5" t="s">
        <v>473</v>
      </c>
      <c r="C119" s="25"/>
      <c r="D119" s="25"/>
      <c r="E119" s="133"/>
    </row>
    <row r="120" spans="1:5" ht="15">
      <c r="A120" s="12" t="s">
        <v>641</v>
      </c>
      <c r="B120" s="5" t="s">
        <v>474</v>
      </c>
      <c r="C120" s="25"/>
      <c r="D120" s="25"/>
      <c r="E120" s="133"/>
    </row>
    <row r="121" spans="1:5" ht="15">
      <c r="A121" s="12" t="s">
        <v>475</v>
      </c>
      <c r="B121" s="5" t="s">
        <v>476</v>
      </c>
      <c r="C121" s="25"/>
      <c r="D121" s="25"/>
      <c r="E121" s="133"/>
    </row>
    <row r="122" spans="1:5" ht="15">
      <c r="A122" s="12" t="s">
        <v>642</v>
      </c>
      <c r="B122" s="5" t="s">
        <v>477</v>
      </c>
      <c r="C122" s="25"/>
      <c r="D122" s="25"/>
      <c r="E122" s="133"/>
    </row>
    <row r="123" spans="1:5" ht="15">
      <c r="A123" s="12" t="s">
        <v>478</v>
      </c>
      <c r="B123" s="5" t="s">
        <v>479</v>
      </c>
      <c r="C123" s="25"/>
      <c r="D123" s="25"/>
      <c r="E123" s="133"/>
    </row>
    <row r="124" spans="1:5" ht="15">
      <c r="A124" s="37" t="s">
        <v>664</v>
      </c>
      <c r="B124" s="50" t="s">
        <v>480</v>
      </c>
      <c r="C124" s="25"/>
      <c r="D124" s="25"/>
      <c r="E124" s="133"/>
    </row>
    <row r="125" spans="1:5" ht="15">
      <c r="A125" s="12" t="s">
        <v>486</v>
      </c>
      <c r="B125" s="5" t="s">
        <v>487</v>
      </c>
      <c r="C125" s="25"/>
      <c r="D125" s="25"/>
      <c r="E125" s="133"/>
    </row>
    <row r="126" spans="1:5" ht="15">
      <c r="A126" s="4" t="s">
        <v>645</v>
      </c>
      <c r="B126" s="5" t="s">
        <v>488</v>
      </c>
      <c r="C126" s="25"/>
      <c r="D126" s="25"/>
      <c r="E126" s="133"/>
    </row>
    <row r="127" spans="1:5" ht="15">
      <c r="A127" s="12" t="s">
        <v>646</v>
      </c>
      <c r="B127" s="5" t="s">
        <v>778</v>
      </c>
      <c r="C127" s="25"/>
      <c r="D127" s="25"/>
      <c r="E127" s="133"/>
    </row>
    <row r="128" spans="1:5" ht="15">
      <c r="A128" s="37" t="s">
        <v>667</v>
      </c>
      <c r="B128" s="50" t="s">
        <v>490</v>
      </c>
      <c r="C128" s="25"/>
      <c r="D128" s="25"/>
      <c r="E128" s="133"/>
    </row>
    <row r="129" spans="1:5" ht="15.75">
      <c r="A129" s="56" t="s">
        <v>74</v>
      </c>
      <c r="B129" s="60"/>
      <c r="C129" s="25"/>
      <c r="D129" s="25"/>
      <c r="E129" s="133">
        <v>0</v>
      </c>
    </row>
    <row r="130" spans="1:5" ht="15.75">
      <c r="A130" s="47" t="s">
        <v>666</v>
      </c>
      <c r="B130" s="33" t="s">
        <v>491</v>
      </c>
      <c r="C130" s="25"/>
      <c r="D130" s="25"/>
      <c r="E130" s="133">
        <f>E129+E112</f>
        <v>5310000</v>
      </c>
    </row>
    <row r="131" spans="1:5" ht="15.75">
      <c r="A131" s="132" t="s">
        <v>75</v>
      </c>
      <c r="B131" s="59"/>
      <c r="C131" s="25"/>
      <c r="D131" s="25"/>
      <c r="E131" s="133">
        <f>E112-E40</f>
        <v>-43651110</v>
      </c>
    </row>
    <row r="132" spans="1:5" ht="15.75">
      <c r="A132" s="132" t="s">
        <v>76</v>
      </c>
      <c r="B132" s="59"/>
      <c r="C132" s="25"/>
      <c r="D132" s="25"/>
      <c r="E132" s="133">
        <f>E129-E63</f>
        <v>-450000</v>
      </c>
    </row>
    <row r="133" spans="1:5" ht="15">
      <c r="A133" s="14" t="s">
        <v>668</v>
      </c>
      <c r="B133" s="6" t="s">
        <v>496</v>
      </c>
      <c r="C133" s="25"/>
      <c r="D133" s="25"/>
      <c r="E133" s="133"/>
    </row>
    <row r="134" spans="1:5" ht="15">
      <c r="A134" s="13" t="s">
        <v>669</v>
      </c>
      <c r="B134" s="6" t="s">
        <v>503</v>
      </c>
      <c r="C134" s="25"/>
      <c r="D134" s="25"/>
      <c r="E134" s="133"/>
    </row>
    <row r="135" spans="1:5" ht="15">
      <c r="A135" s="4" t="s">
        <v>755</v>
      </c>
      <c r="B135" s="4" t="s">
        <v>504</v>
      </c>
      <c r="C135" s="25"/>
      <c r="D135" s="25"/>
      <c r="E135" s="133"/>
    </row>
    <row r="136" spans="1:5" ht="15">
      <c r="A136" s="4" t="s">
        <v>756</v>
      </c>
      <c r="B136" s="4" t="s">
        <v>504</v>
      </c>
      <c r="C136" s="25"/>
      <c r="D136" s="25"/>
      <c r="E136" s="133"/>
    </row>
    <row r="137" spans="1:5" ht="15">
      <c r="A137" s="4" t="s">
        <v>750</v>
      </c>
      <c r="B137" s="4" t="s">
        <v>505</v>
      </c>
      <c r="C137" s="25"/>
      <c r="D137" s="25"/>
      <c r="E137" s="133"/>
    </row>
    <row r="138" spans="1:5" ht="15">
      <c r="A138" s="4" t="s">
        <v>754</v>
      </c>
      <c r="B138" s="4" t="s">
        <v>505</v>
      </c>
      <c r="C138" s="25"/>
      <c r="D138" s="25"/>
      <c r="E138" s="133"/>
    </row>
    <row r="139" spans="1:5" ht="15">
      <c r="A139" s="6" t="s">
        <v>670</v>
      </c>
      <c r="B139" s="6" t="s">
        <v>506</v>
      </c>
      <c r="C139" s="25"/>
      <c r="D139" s="25"/>
      <c r="E139" s="133"/>
    </row>
    <row r="140" spans="1:5" ht="15">
      <c r="A140" s="35" t="s">
        <v>507</v>
      </c>
      <c r="B140" s="4" t="s">
        <v>508</v>
      </c>
      <c r="C140" s="25"/>
      <c r="D140" s="25"/>
      <c r="E140" s="133"/>
    </row>
    <row r="141" spans="1:5" ht="15">
      <c r="A141" s="35" t="s">
        <v>509</v>
      </c>
      <c r="B141" s="4" t="s">
        <v>510</v>
      </c>
      <c r="C141" s="25"/>
      <c r="D141" s="25"/>
      <c r="E141" s="133"/>
    </row>
    <row r="142" spans="1:5" ht="15">
      <c r="A142" s="35" t="s">
        <v>511</v>
      </c>
      <c r="B142" s="4" t="s">
        <v>512</v>
      </c>
      <c r="C142" s="25"/>
      <c r="D142" s="25"/>
      <c r="E142" s="133">
        <f>'10.Faluház bevétel'!F85</f>
        <v>44101110</v>
      </c>
    </row>
    <row r="143" spans="1:5" ht="15">
      <c r="A143" s="35" t="s">
        <v>513</v>
      </c>
      <c r="B143" s="4" t="s">
        <v>514</v>
      </c>
      <c r="C143" s="25"/>
      <c r="D143" s="25"/>
      <c r="E143" s="133"/>
    </row>
    <row r="144" spans="1:5" ht="15">
      <c r="A144" s="12" t="s">
        <v>652</v>
      </c>
      <c r="B144" s="4" t="s">
        <v>515</v>
      </c>
      <c r="C144" s="25"/>
      <c r="D144" s="25"/>
      <c r="E144" s="133"/>
    </row>
    <row r="145" spans="1:5" ht="15">
      <c r="A145" s="14" t="s">
        <v>671</v>
      </c>
      <c r="B145" s="6" t="s">
        <v>516</v>
      </c>
      <c r="C145" s="25"/>
      <c r="D145" s="25"/>
      <c r="E145" s="133">
        <f>E142</f>
        <v>44101110</v>
      </c>
    </row>
    <row r="146" spans="1:5" ht="15">
      <c r="A146" s="12" t="s">
        <v>517</v>
      </c>
      <c r="B146" s="4" t="s">
        <v>518</v>
      </c>
      <c r="C146" s="25"/>
      <c r="D146" s="25"/>
      <c r="E146" s="133"/>
    </row>
    <row r="147" spans="1:5" ht="15">
      <c r="A147" s="12" t="s">
        <v>519</v>
      </c>
      <c r="B147" s="4" t="s">
        <v>520</v>
      </c>
      <c r="C147" s="25"/>
      <c r="D147" s="25"/>
      <c r="E147" s="133"/>
    </row>
    <row r="148" spans="1:5" ht="15">
      <c r="A148" s="35" t="s">
        <v>521</v>
      </c>
      <c r="B148" s="4" t="s">
        <v>522</v>
      </c>
      <c r="C148" s="25"/>
      <c r="D148" s="25"/>
      <c r="E148" s="133"/>
    </row>
    <row r="149" spans="1:5" ht="15">
      <c r="A149" s="35" t="s">
        <v>653</v>
      </c>
      <c r="B149" s="4" t="s">
        <v>523</v>
      </c>
      <c r="C149" s="25"/>
      <c r="D149" s="25"/>
      <c r="E149" s="133"/>
    </row>
    <row r="150" spans="1:5" ht="15">
      <c r="A150" s="13" t="s">
        <v>672</v>
      </c>
      <c r="B150" s="6" t="s">
        <v>524</v>
      </c>
      <c r="C150" s="25"/>
      <c r="D150" s="25"/>
      <c r="E150" s="133"/>
    </row>
    <row r="151" spans="1:5" ht="15">
      <c r="A151" s="14" t="s">
        <v>525</v>
      </c>
      <c r="B151" s="6" t="s">
        <v>526</v>
      </c>
      <c r="C151" s="25"/>
      <c r="D151" s="25"/>
      <c r="E151" s="133"/>
    </row>
    <row r="152" spans="1:5" ht="15.75">
      <c r="A152" s="38" t="s">
        <v>673</v>
      </c>
      <c r="B152" s="39" t="s">
        <v>527</v>
      </c>
      <c r="C152" s="25"/>
      <c r="D152" s="25"/>
      <c r="E152" s="133">
        <f>E145</f>
        <v>44101110</v>
      </c>
    </row>
    <row r="153" spans="1:5" ht="15.75">
      <c r="A153" s="131" t="s">
        <v>655</v>
      </c>
      <c r="B153" s="44"/>
      <c r="C153" s="25"/>
      <c r="D153" s="25"/>
      <c r="E153" s="133">
        <f>E152+E130</f>
        <v>49411110</v>
      </c>
    </row>
  </sheetData>
  <sheetProtection/>
  <mergeCells count="2">
    <mergeCell ref="A2:E2"/>
    <mergeCell ref="A3:E3"/>
  </mergeCells>
  <printOptions/>
  <pageMargins left="0.7086614173228347" right="0.7086614173228347" top="0.58" bottom="0.7" header="0.31496062992125984" footer="0.31496062992125984"/>
  <pageSetup fitToHeight="2" horizontalDpi="300" verticalDpi="300" orientation="portrait" paperSize="9" scale="60" r:id="rId1"/>
  <headerFooter alignWithMargins="0">
    <oddHeader>&amp;R27.sz.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9.57421875" style="135" customWidth="1"/>
  </cols>
  <sheetData>
    <row r="1" spans="1:6" ht="15">
      <c r="A1" s="174" t="s">
        <v>29</v>
      </c>
      <c r="B1" s="82"/>
      <c r="C1" s="82"/>
      <c r="D1" s="82"/>
      <c r="E1" s="14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" customHeight="1">
      <c r="A3" s="264" t="s">
        <v>143</v>
      </c>
      <c r="B3" s="261"/>
      <c r="C3" s="261"/>
      <c r="D3" s="261"/>
      <c r="E3" s="261"/>
    </row>
    <row r="5" ht="15">
      <c r="A5" s="127" t="s">
        <v>90</v>
      </c>
    </row>
    <row r="6" spans="1:5" ht="48.75" customHeight="1">
      <c r="A6" s="1" t="s">
        <v>195</v>
      </c>
      <c r="B6" s="2" t="s">
        <v>196</v>
      </c>
      <c r="C6" s="128" t="s">
        <v>164</v>
      </c>
      <c r="D6" s="12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130"/>
      <c r="D7" s="130"/>
      <c r="E7" s="137">
        <f>'5. Óvoda kiadás'!F19</f>
        <v>116135019</v>
      </c>
    </row>
    <row r="8" spans="1:5" ht="15">
      <c r="A8" s="4" t="s">
        <v>529</v>
      </c>
      <c r="B8" s="28" t="s">
        <v>262</v>
      </c>
      <c r="C8" s="130"/>
      <c r="D8" s="130"/>
      <c r="E8" s="137">
        <f>'5. Óvoda kiadás'!F23</f>
        <v>1311560</v>
      </c>
    </row>
    <row r="9" spans="1:5" ht="15">
      <c r="A9" s="51" t="s">
        <v>614</v>
      </c>
      <c r="B9" s="52" t="s">
        <v>263</v>
      </c>
      <c r="C9" s="130"/>
      <c r="D9" s="130"/>
      <c r="E9" s="137">
        <f>E8+E7</f>
        <v>117446579</v>
      </c>
    </row>
    <row r="10" spans="1:5" ht="15">
      <c r="A10" s="37" t="s">
        <v>585</v>
      </c>
      <c r="B10" s="52" t="s">
        <v>264</v>
      </c>
      <c r="C10" s="130"/>
      <c r="D10" s="130"/>
      <c r="E10" s="137">
        <f>'5. Óvoda kiadás'!F25</f>
        <v>21168850</v>
      </c>
    </row>
    <row r="11" spans="1:5" ht="15">
      <c r="A11" s="4" t="s">
        <v>530</v>
      </c>
      <c r="B11" s="28" t="s">
        <v>271</v>
      </c>
      <c r="C11" s="130"/>
      <c r="D11" s="130"/>
      <c r="E11" s="137">
        <f>'5. Óvoda kiadás'!F29</f>
        <v>29660000</v>
      </c>
    </row>
    <row r="12" spans="1:5" ht="15">
      <c r="A12" s="4" t="s">
        <v>615</v>
      </c>
      <c r="B12" s="28" t="s">
        <v>276</v>
      </c>
      <c r="C12" s="130"/>
      <c r="D12" s="130"/>
      <c r="E12" s="137">
        <f>'5. Óvoda kiadás'!F32</f>
        <v>800000</v>
      </c>
    </row>
    <row r="13" spans="1:5" ht="15">
      <c r="A13" s="4" t="s">
        <v>531</v>
      </c>
      <c r="B13" s="28" t="s">
        <v>288</v>
      </c>
      <c r="C13" s="130"/>
      <c r="D13" s="130"/>
      <c r="E13" s="137">
        <f>'5. Óvoda kiadás'!F40</f>
        <v>5300000</v>
      </c>
    </row>
    <row r="14" spans="1:5" ht="15">
      <c r="A14" s="4" t="s">
        <v>532</v>
      </c>
      <c r="B14" s="28" t="s">
        <v>293</v>
      </c>
      <c r="C14" s="130"/>
      <c r="D14" s="130"/>
      <c r="E14" s="137">
        <f>'5. Óvoda kiadás'!F43</f>
        <v>300000</v>
      </c>
    </row>
    <row r="15" spans="1:5" ht="15">
      <c r="A15" s="4" t="s">
        <v>533</v>
      </c>
      <c r="B15" s="28" t="s">
        <v>302</v>
      </c>
      <c r="C15" s="130"/>
      <c r="D15" s="130"/>
      <c r="E15" s="137">
        <f>'5. Óvoda kiadás'!F49</f>
        <v>7183010</v>
      </c>
    </row>
    <row r="16" spans="1:5" ht="15">
      <c r="A16" s="37" t="s">
        <v>534</v>
      </c>
      <c r="B16" s="52" t="s">
        <v>303</v>
      </c>
      <c r="C16" s="130"/>
      <c r="D16" s="130"/>
      <c r="E16" s="137">
        <f>SUM(E11:E15)</f>
        <v>43243010</v>
      </c>
    </row>
    <row r="17" spans="1:5" ht="15">
      <c r="A17" s="12" t="s">
        <v>304</v>
      </c>
      <c r="B17" s="28" t="s">
        <v>305</v>
      </c>
      <c r="C17" s="130"/>
      <c r="D17" s="130"/>
      <c r="E17" s="137">
        <f>'5. Óvoda kiadás'!F51</f>
        <v>0</v>
      </c>
    </row>
    <row r="18" spans="1:5" ht="15">
      <c r="A18" s="12" t="s">
        <v>535</v>
      </c>
      <c r="B18" s="28" t="s">
        <v>306</v>
      </c>
      <c r="C18" s="130"/>
      <c r="D18" s="130"/>
      <c r="E18" s="137">
        <f>'5. Óvoda kiadás'!F52</f>
        <v>0</v>
      </c>
    </row>
    <row r="19" spans="1:5" ht="15">
      <c r="A19" s="16" t="s">
        <v>591</v>
      </c>
      <c r="B19" s="28" t="s">
        <v>307</v>
      </c>
      <c r="C19" s="130"/>
      <c r="D19" s="130"/>
      <c r="E19" s="137">
        <f>'5. Óvoda kiadás'!F53</f>
        <v>0</v>
      </c>
    </row>
    <row r="20" spans="1:5" ht="15">
      <c r="A20" s="16" t="s">
        <v>592</v>
      </c>
      <c r="B20" s="28" t="s">
        <v>308</v>
      </c>
      <c r="C20" s="130"/>
      <c r="D20" s="130"/>
      <c r="E20" s="137">
        <f>'5. Óvoda kiadás'!F54</f>
        <v>0</v>
      </c>
    </row>
    <row r="21" spans="1:5" ht="15">
      <c r="A21" s="16" t="s">
        <v>593</v>
      </c>
      <c r="B21" s="28" t="s">
        <v>309</v>
      </c>
      <c r="C21" s="130"/>
      <c r="D21" s="130"/>
      <c r="E21" s="137">
        <f>'5. Óvoda kiadás'!F55</f>
        <v>0</v>
      </c>
    </row>
    <row r="22" spans="1:5" ht="15">
      <c r="A22" s="12" t="s">
        <v>594</v>
      </c>
      <c r="B22" s="28" t="s">
        <v>310</v>
      </c>
      <c r="C22" s="130"/>
      <c r="D22" s="130"/>
      <c r="E22" s="137">
        <f>'5. Óvoda kiadás'!F56</f>
        <v>0</v>
      </c>
    </row>
    <row r="23" spans="1:5" ht="15">
      <c r="A23" s="12" t="s">
        <v>595</v>
      </c>
      <c r="B23" s="28" t="s">
        <v>311</v>
      </c>
      <c r="C23" s="130"/>
      <c r="D23" s="130"/>
      <c r="E23" s="137">
        <f>'5. Óvoda kiadás'!F57</f>
        <v>0</v>
      </c>
    </row>
    <row r="24" spans="1:5" ht="15">
      <c r="A24" s="12" t="s">
        <v>596</v>
      </c>
      <c r="B24" s="28" t="s">
        <v>312</v>
      </c>
      <c r="C24" s="130"/>
      <c r="D24" s="130"/>
      <c r="E24" s="137">
        <f>'5. Óvoda kiadás'!F58</f>
        <v>0</v>
      </c>
    </row>
    <row r="25" spans="1:5" ht="15">
      <c r="A25" s="49" t="s">
        <v>564</v>
      </c>
      <c r="B25" s="52" t="s">
        <v>313</v>
      </c>
      <c r="C25" s="130"/>
      <c r="D25" s="130"/>
      <c r="E25" s="137">
        <f>'5. Óvoda kiadás'!F59</f>
        <v>0</v>
      </c>
    </row>
    <row r="26" spans="1:5" ht="15">
      <c r="A26" s="11" t="s">
        <v>597</v>
      </c>
      <c r="B26" s="28" t="s">
        <v>314</v>
      </c>
      <c r="C26" s="130"/>
      <c r="D26" s="130"/>
      <c r="E26" s="137">
        <f>'5. Óvoda kiadás'!F60</f>
        <v>0</v>
      </c>
    </row>
    <row r="27" spans="1:5" ht="15">
      <c r="A27" s="11" t="s">
        <v>315</v>
      </c>
      <c r="B27" s="28" t="s">
        <v>316</v>
      </c>
      <c r="C27" s="130"/>
      <c r="D27" s="130"/>
      <c r="E27" s="137">
        <f>'5. Óvoda kiadás'!F61</f>
        <v>0</v>
      </c>
    </row>
    <row r="28" spans="1:5" ht="15">
      <c r="A28" s="11" t="s">
        <v>317</v>
      </c>
      <c r="B28" s="28" t="s">
        <v>318</v>
      </c>
      <c r="C28" s="130"/>
      <c r="D28" s="130"/>
      <c r="E28" s="137">
        <f>'5. Óvoda kiadás'!F62</f>
        <v>0</v>
      </c>
    </row>
    <row r="29" spans="1:5" ht="15">
      <c r="A29" s="11" t="s">
        <v>565</v>
      </c>
      <c r="B29" s="28" t="s">
        <v>319</v>
      </c>
      <c r="C29" s="130"/>
      <c r="D29" s="130"/>
      <c r="E29" s="137">
        <f>'5. Óvoda kiadás'!F63</f>
        <v>0</v>
      </c>
    </row>
    <row r="30" spans="1:5" ht="15">
      <c r="A30" s="11" t="s">
        <v>598</v>
      </c>
      <c r="B30" s="28" t="s">
        <v>320</v>
      </c>
      <c r="C30" s="130"/>
      <c r="D30" s="130"/>
      <c r="E30" s="137">
        <f>'5. Óvoda kiadás'!F64</f>
        <v>0</v>
      </c>
    </row>
    <row r="31" spans="1:5" ht="15">
      <c r="A31" s="11" t="s">
        <v>567</v>
      </c>
      <c r="B31" s="28" t="s">
        <v>321</v>
      </c>
      <c r="C31" s="130"/>
      <c r="D31" s="130"/>
      <c r="E31" s="137">
        <f>'5. Óvoda kiadás'!F65</f>
        <v>0</v>
      </c>
    </row>
    <row r="32" spans="1:5" ht="15">
      <c r="A32" s="11" t="s">
        <v>599</v>
      </c>
      <c r="B32" s="28" t="s">
        <v>322</v>
      </c>
      <c r="C32" s="130"/>
      <c r="D32" s="130"/>
      <c r="E32" s="137">
        <f>'5. Óvoda kiadás'!F66</f>
        <v>0</v>
      </c>
    </row>
    <row r="33" spans="1:5" ht="15">
      <c r="A33" s="11" t="s">
        <v>600</v>
      </c>
      <c r="B33" s="28" t="s">
        <v>323</v>
      </c>
      <c r="C33" s="130"/>
      <c r="D33" s="130"/>
      <c r="E33" s="137">
        <f>'5. Óvoda kiadás'!F67</f>
        <v>0</v>
      </c>
    </row>
    <row r="34" spans="1:5" ht="15">
      <c r="A34" s="11" t="s">
        <v>324</v>
      </c>
      <c r="B34" s="28" t="s">
        <v>325</v>
      </c>
      <c r="C34" s="130"/>
      <c r="D34" s="130"/>
      <c r="E34" s="137">
        <f>'5. Óvoda kiadás'!F68</f>
        <v>0</v>
      </c>
    </row>
    <row r="35" spans="1:5" ht="15">
      <c r="A35" s="18" t="s">
        <v>326</v>
      </c>
      <c r="B35" s="28" t="s">
        <v>327</v>
      </c>
      <c r="C35" s="130"/>
      <c r="D35" s="130"/>
      <c r="E35" s="137">
        <f>'5. Óvoda kiadás'!F69</f>
        <v>0</v>
      </c>
    </row>
    <row r="36" spans="1:5" ht="15">
      <c r="A36" s="11" t="s">
        <v>601</v>
      </c>
      <c r="B36" s="28" t="s">
        <v>328</v>
      </c>
      <c r="C36" s="130"/>
      <c r="D36" s="130"/>
      <c r="E36" s="137">
        <f>'5. Óvoda kiadás'!F70</f>
        <v>0</v>
      </c>
    </row>
    <row r="37" spans="1:5" ht="15">
      <c r="A37" s="18" t="s">
        <v>757</v>
      </c>
      <c r="B37" s="28" t="s">
        <v>329</v>
      </c>
      <c r="C37" s="130"/>
      <c r="D37" s="130"/>
      <c r="E37" s="137">
        <f>'5. Óvoda kiadás'!F71</f>
        <v>0</v>
      </c>
    </row>
    <row r="38" spans="1:5" ht="15">
      <c r="A38" s="18" t="s">
        <v>758</v>
      </c>
      <c r="B38" s="28" t="s">
        <v>329</v>
      </c>
      <c r="C38" s="130"/>
      <c r="D38" s="130"/>
      <c r="E38" s="137">
        <f>'5. Óvoda kiadás'!F72</f>
        <v>0</v>
      </c>
    </row>
    <row r="39" spans="1:5" ht="15">
      <c r="A39" s="49" t="s">
        <v>570</v>
      </c>
      <c r="B39" s="52" t="s">
        <v>330</v>
      </c>
      <c r="C39" s="130"/>
      <c r="D39" s="130"/>
      <c r="E39" s="137">
        <f>'5. Óvoda kiadás'!F73</f>
        <v>0</v>
      </c>
    </row>
    <row r="40" spans="1:5" ht="15.75">
      <c r="A40" s="56" t="s">
        <v>70</v>
      </c>
      <c r="B40" s="98"/>
      <c r="C40" s="130"/>
      <c r="D40" s="130"/>
      <c r="E40" s="137">
        <f>E39+E25+E16+E10+E9</f>
        <v>181858439</v>
      </c>
    </row>
    <row r="41" spans="1:5" ht="15">
      <c r="A41" s="32" t="s">
        <v>331</v>
      </c>
      <c r="B41" s="28" t="s">
        <v>332</v>
      </c>
      <c r="C41" s="130"/>
      <c r="D41" s="130"/>
      <c r="E41" s="137">
        <f>'5. Óvoda kiadás'!F75</f>
        <v>0</v>
      </c>
    </row>
    <row r="42" spans="1:5" ht="15">
      <c r="A42" s="32" t="s">
        <v>602</v>
      </c>
      <c r="B42" s="28" t="s">
        <v>333</v>
      </c>
      <c r="C42" s="130"/>
      <c r="D42" s="130"/>
      <c r="E42" s="137">
        <f>'5. Óvoda kiadás'!F76</f>
        <v>2700000</v>
      </c>
    </row>
    <row r="43" spans="1:5" ht="15">
      <c r="A43" s="32" t="s">
        <v>334</v>
      </c>
      <c r="B43" s="28" t="s">
        <v>335</v>
      </c>
      <c r="C43" s="130"/>
      <c r="D43" s="130"/>
      <c r="E43" s="137">
        <f>'5. Óvoda kiadás'!F77</f>
        <v>0</v>
      </c>
    </row>
    <row r="44" spans="1:5" ht="15">
      <c r="A44" s="32" t="s">
        <v>336</v>
      </c>
      <c r="B44" s="28" t="s">
        <v>337</v>
      </c>
      <c r="C44" s="130"/>
      <c r="D44" s="130"/>
      <c r="E44" s="137">
        <f>'5. Óvoda kiadás'!F78</f>
        <v>2755906</v>
      </c>
    </row>
    <row r="45" spans="1:5" ht="15">
      <c r="A45" s="5" t="s">
        <v>338</v>
      </c>
      <c r="B45" s="28" t="s">
        <v>339</v>
      </c>
      <c r="C45" s="130"/>
      <c r="D45" s="130"/>
      <c r="E45" s="137">
        <f>'5. Óvoda kiadás'!F79</f>
        <v>0</v>
      </c>
    </row>
    <row r="46" spans="1:5" ht="15">
      <c r="A46" s="5" t="s">
        <v>340</v>
      </c>
      <c r="B46" s="28" t="s">
        <v>341</v>
      </c>
      <c r="C46" s="130"/>
      <c r="D46" s="130"/>
      <c r="E46" s="137">
        <f>'5. Óvoda kiadás'!F80</f>
        <v>0</v>
      </c>
    </row>
    <row r="47" spans="1:5" ht="15">
      <c r="A47" s="5" t="s">
        <v>342</v>
      </c>
      <c r="B47" s="28" t="s">
        <v>343</v>
      </c>
      <c r="C47" s="130"/>
      <c r="D47" s="130"/>
      <c r="E47" s="137">
        <f>'5. Óvoda kiadás'!F81</f>
        <v>1064094</v>
      </c>
    </row>
    <row r="48" spans="1:5" ht="15">
      <c r="A48" s="50" t="s">
        <v>571</v>
      </c>
      <c r="B48" s="52" t="s">
        <v>344</v>
      </c>
      <c r="C48" s="130"/>
      <c r="D48" s="130"/>
      <c r="E48" s="137">
        <f>'5. Óvoda kiadás'!F82</f>
        <v>6520000</v>
      </c>
    </row>
    <row r="49" spans="1:5" ht="15">
      <c r="A49" s="12" t="s">
        <v>345</v>
      </c>
      <c r="B49" s="28" t="s">
        <v>346</v>
      </c>
      <c r="C49" s="130"/>
      <c r="D49" s="130"/>
      <c r="E49" s="137">
        <f>'5. Óvoda kiadás'!F83</f>
        <v>0</v>
      </c>
    </row>
    <row r="50" spans="1:5" ht="15">
      <c r="A50" s="12" t="s">
        <v>347</v>
      </c>
      <c r="B50" s="28" t="s">
        <v>348</v>
      </c>
      <c r="C50" s="130"/>
      <c r="D50" s="130"/>
      <c r="E50" s="137">
        <f>'5. Óvoda kiadás'!F84</f>
        <v>0</v>
      </c>
    </row>
    <row r="51" spans="1:5" ht="15">
      <c r="A51" s="12" t="s">
        <v>349</v>
      </c>
      <c r="B51" s="28" t="s">
        <v>350</v>
      </c>
      <c r="C51" s="130"/>
      <c r="D51" s="130"/>
      <c r="E51" s="137">
        <f>'5. Óvoda kiadás'!F85</f>
        <v>0</v>
      </c>
    </row>
    <row r="52" spans="1:5" ht="15">
      <c r="A52" s="12" t="s">
        <v>351</v>
      </c>
      <c r="B52" s="28" t="s">
        <v>352</v>
      </c>
      <c r="C52" s="130"/>
      <c r="D52" s="130"/>
      <c r="E52" s="137">
        <f>'5. Óvoda kiadás'!F86</f>
        <v>0</v>
      </c>
    </row>
    <row r="53" spans="1:5" ht="15">
      <c r="A53" s="49" t="s">
        <v>572</v>
      </c>
      <c r="B53" s="52" t="s">
        <v>353</v>
      </c>
      <c r="C53" s="130"/>
      <c r="D53" s="130"/>
      <c r="E53" s="137">
        <f>'5. Óvoda kiadás'!F87</f>
        <v>0</v>
      </c>
    </row>
    <row r="54" spans="1:5" ht="15">
      <c r="A54" s="12" t="s">
        <v>354</v>
      </c>
      <c r="B54" s="28" t="s">
        <v>355</v>
      </c>
      <c r="C54" s="130"/>
      <c r="D54" s="130"/>
      <c r="E54" s="137">
        <f>'5. Óvoda kiadás'!F88</f>
        <v>0</v>
      </c>
    </row>
    <row r="55" spans="1:5" ht="15">
      <c r="A55" s="12" t="s">
        <v>603</v>
      </c>
      <c r="B55" s="28" t="s">
        <v>356</v>
      </c>
      <c r="C55" s="130"/>
      <c r="D55" s="130"/>
      <c r="E55" s="137">
        <f>'5. Óvoda kiadás'!F89</f>
        <v>0</v>
      </c>
    </row>
    <row r="56" spans="1:5" ht="15">
      <c r="A56" s="12" t="s">
        <v>604</v>
      </c>
      <c r="B56" s="28" t="s">
        <v>357</v>
      </c>
      <c r="C56" s="130"/>
      <c r="D56" s="130"/>
      <c r="E56" s="137">
        <f>'5. Óvoda kiadás'!F90</f>
        <v>0</v>
      </c>
    </row>
    <row r="57" spans="1:5" ht="15">
      <c r="A57" s="12" t="s">
        <v>605</v>
      </c>
      <c r="B57" s="28" t="s">
        <v>358</v>
      </c>
      <c r="C57" s="130"/>
      <c r="D57" s="130"/>
      <c r="E57" s="137">
        <f>'5. Óvoda kiadás'!F91</f>
        <v>0</v>
      </c>
    </row>
    <row r="58" spans="1:5" ht="15">
      <c r="A58" s="12" t="s">
        <v>606</v>
      </c>
      <c r="B58" s="28" t="s">
        <v>359</v>
      </c>
      <c r="C58" s="130"/>
      <c r="D58" s="130"/>
      <c r="E58" s="137">
        <f>'5. Óvoda kiadás'!F92</f>
        <v>0</v>
      </c>
    </row>
    <row r="59" spans="1:5" ht="15">
      <c r="A59" s="12" t="s">
        <v>607</v>
      </c>
      <c r="B59" s="28" t="s">
        <v>360</v>
      </c>
      <c r="C59" s="130"/>
      <c r="D59" s="130"/>
      <c r="E59" s="137">
        <f>'5. Óvoda kiadás'!F93</f>
        <v>0</v>
      </c>
    </row>
    <row r="60" spans="1:5" ht="15">
      <c r="A60" s="12" t="s">
        <v>361</v>
      </c>
      <c r="B60" s="28" t="s">
        <v>362</v>
      </c>
      <c r="C60" s="130"/>
      <c r="D60" s="130"/>
      <c r="E60" s="137">
        <f>'5. Óvoda kiadás'!F94</f>
        <v>0</v>
      </c>
    </row>
    <row r="61" spans="1:5" ht="15">
      <c r="A61" s="12" t="s">
        <v>608</v>
      </c>
      <c r="B61" s="28" t="s">
        <v>363</v>
      </c>
      <c r="C61" s="130"/>
      <c r="D61" s="130"/>
      <c r="E61" s="137">
        <f>'5. Óvoda kiadás'!F95</f>
        <v>0</v>
      </c>
    </row>
    <row r="62" spans="1:5" ht="15">
      <c r="A62" s="49" t="s">
        <v>573</v>
      </c>
      <c r="B62" s="52" t="s">
        <v>364</v>
      </c>
      <c r="C62" s="130"/>
      <c r="D62" s="130"/>
      <c r="E62" s="137">
        <f>'5. Óvoda kiadás'!F96</f>
        <v>0</v>
      </c>
    </row>
    <row r="63" spans="1:5" ht="15.75">
      <c r="A63" s="56" t="s">
        <v>71</v>
      </c>
      <c r="B63" s="98"/>
      <c r="C63" s="130"/>
      <c r="D63" s="130"/>
      <c r="E63" s="137">
        <f>E62+E53+E48</f>
        <v>6520000</v>
      </c>
    </row>
    <row r="64" spans="1:5" ht="15.75">
      <c r="A64" s="33" t="s">
        <v>616</v>
      </c>
      <c r="B64" s="34" t="s">
        <v>365</v>
      </c>
      <c r="C64" s="130"/>
      <c r="D64" s="130"/>
      <c r="E64" s="137">
        <f>E63+E40</f>
        <v>188378439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0"/>
    </row>
    <row r="69" spans="1:5" ht="15">
      <c r="A69" s="13" t="s">
        <v>384</v>
      </c>
      <c r="B69" s="6" t="s">
        <v>385</v>
      </c>
      <c r="C69" s="35"/>
      <c r="D69" s="35"/>
      <c r="E69" s="140"/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/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>
        <v>0</v>
      </c>
    </row>
    <row r="81" spans="1:5" ht="15.75">
      <c r="A81" s="131" t="s">
        <v>654</v>
      </c>
      <c r="B81" s="44"/>
      <c r="C81" s="130"/>
      <c r="D81" s="130"/>
      <c r="E81" s="137">
        <f>E80+E64</f>
        <v>188378439</v>
      </c>
    </row>
    <row r="82" spans="1:5" ht="49.5" customHeight="1">
      <c r="A82" s="1" t="s">
        <v>195</v>
      </c>
      <c r="B82" s="2" t="s">
        <v>50</v>
      </c>
      <c r="C82" s="128" t="s">
        <v>60</v>
      </c>
      <c r="D82" s="12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33"/>
    </row>
    <row r="84" spans="1:5" ht="15">
      <c r="A84" s="4" t="s">
        <v>419</v>
      </c>
      <c r="B84" s="5" t="s">
        <v>420</v>
      </c>
      <c r="C84" s="25"/>
      <c r="D84" s="25"/>
      <c r="E84" s="133"/>
    </row>
    <row r="85" spans="1:5" ht="15">
      <c r="A85" s="4" t="s">
        <v>421</v>
      </c>
      <c r="B85" s="5" t="s">
        <v>422</v>
      </c>
      <c r="C85" s="25"/>
      <c r="D85" s="25"/>
      <c r="E85" s="133"/>
    </row>
    <row r="86" spans="1:5" ht="15">
      <c r="A86" s="4" t="s">
        <v>618</v>
      </c>
      <c r="B86" s="5" t="s">
        <v>423</v>
      </c>
      <c r="C86" s="25"/>
      <c r="D86" s="25"/>
      <c r="E86" s="133"/>
    </row>
    <row r="87" spans="1:5" ht="15">
      <c r="A87" s="4" t="s">
        <v>619</v>
      </c>
      <c r="B87" s="5" t="s">
        <v>424</v>
      </c>
      <c r="C87" s="25"/>
      <c r="D87" s="25"/>
      <c r="E87" s="133"/>
    </row>
    <row r="88" spans="1:5" ht="15">
      <c r="A88" s="4" t="s">
        <v>620</v>
      </c>
      <c r="B88" s="5" t="s">
        <v>425</v>
      </c>
      <c r="C88" s="25"/>
      <c r="D88" s="25"/>
      <c r="E88" s="133"/>
    </row>
    <row r="89" spans="1:5" ht="15">
      <c r="A89" s="37" t="s">
        <v>658</v>
      </c>
      <c r="B89" s="50" t="s">
        <v>426</v>
      </c>
      <c r="C89" s="25"/>
      <c r="D89" s="25"/>
      <c r="E89" s="133"/>
    </row>
    <row r="90" spans="1:5" ht="15">
      <c r="A90" s="4" t="s">
        <v>660</v>
      </c>
      <c r="B90" s="5" t="s">
        <v>437</v>
      </c>
      <c r="C90" s="25"/>
      <c r="D90" s="25"/>
      <c r="E90" s="133"/>
    </row>
    <row r="91" spans="1:5" ht="15">
      <c r="A91" s="4" t="s">
        <v>626</v>
      </c>
      <c r="B91" s="5" t="s">
        <v>438</v>
      </c>
      <c r="C91" s="25"/>
      <c r="D91" s="25"/>
      <c r="E91" s="133"/>
    </row>
    <row r="92" spans="1:5" ht="15">
      <c r="A92" s="4" t="s">
        <v>627</v>
      </c>
      <c r="B92" s="5" t="s">
        <v>439</v>
      </c>
      <c r="C92" s="25"/>
      <c r="D92" s="25"/>
      <c r="E92" s="133"/>
    </row>
    <row r="93" spans="1:5" ht="15">
      <c r="A93" s="4" t="s">
        <v>628</v>
      </c>
      <c r="B93" s="5" t="s">
        <v>440</v>
      </c>
      <c r="C93" s="25"/>
      <c r="D93" s="25"/>
      <c r="E93" s="133"/>
    </row>
    <row r="94" spans="1:5" ht="15">
      <c r="A94" s="4" t="s">
        <v>661</v>
      </c>
      <c r="B94" s="5" t="s">
        <v>455</v>
      </c>
      <c r="C94" s="25"/>
      <c r="D94" s="25"/>
      <c r="E94" s="133"/>
    </row>
    <row r="95" spans="1:5" ht="15">
      <c r="A95" s="4" t="s">
        <v>633</v>
      </c>
      <c r="B95" s="5" t="s">
        <v>456</v>
      </c>
      <c r="C95" s="25"/>
      <c r="D95" s="25"/>
      <c r="E95" s="133"/>
    </row>
    <row r="96" spans="1:5" ht="15">
      <c r="A96" s="37" t="s">
        <v>662</v>
      </c>
      <c r="B96" s="50" t="s">
        <v>457</v>
      </c>
      <c r="C96" s="25"/>
      <c r="D96" s="25"/>
      <c r="E96" s="133"/>
    </row>
    <row r="97" spans="1:5" ht="15">
      <c r="A97" s="12" t="s">
        <v>458</v>
      </c>
      <c r="B97" s="5" t="s">
        <v>459</v>
      </c>
      <c r="C97" s="25"/>
      <c r="D97" s="25"/>
      <c r="E97" s="133"/>
    </row>
    <row r="98" spans="1:5" ht="15">
      <c r="A98" s="12" t="s">
        <v>634</v>
      </c>
      <c r="B98" s="5" t="s">
        <v>460</v>
      </c>
      <c r="C98" s="25"/>
      <c r="D98" s="25"/>
      <c r="E98" s="133">
        <f>'11. Óvoda bevétel'!F34</f>
        <v>15066668</v>
      </c>
    </row>
    <row r="99" spans="1:5" ht="15">
      <c r="A99" s="12" t="s">
        <v>635</v>
      </c>
      <c r="B99" s="5" t="s">
        <v>461</v>
      </c>
      <c r="C99" s="25"/>
      <c r="D99" s="25"/>
      <c r="E99" s="200">
        <f>'11. Óvoda bevétel'!F35</f>
        <v>0</v>
      </c>
    </row>
    <row r="100" spans="1:5" ht="15">
      <c r="A100" s="12" t="s">
        <v>636</v>
      </c>
      <c r="B100" s="5" t="s">
        <v>462</v>
      </c>
      <c r="C100" s="25"/>
      <c r="D100" s="25"/>
      <c r="E100" s="200">
        <f>'11. Óvoda bevétel'!F36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200">
        <f>'11. Óvoda bevétel'!F37</f>
        <v>0</v>
      </c>
    </row>
    <row r="102" spans="1:5" ht="15">
      <c r="A102" s="12" t="s">
        <v>465</v>
      </c>
      <c r="B102" s="5" t="s">
        <v>466</v>
      </c>
      <c r="C102" s="25"/>
      <c r="D102" s="25"/>
      <c r="E102" s="200">
        <f>'11. Óvoda bevétel'!F38</f>
        <v>3651300</v>
      </c>
    </row>
    <row r="103" spans="1:5" ht="15">
      <c r="A103" s="12" t="s">
        <v>467</v>
      </c>
      <c r="B103" s="5" t="s">
        <v>468</v>
      </c>
      <c r="C103" s="25"/>
      <c r="D103" s="25"/>
      <c r="E103" s="200">
        <f>'11. Óvoda bevétel'!F39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200">
        <f>'11. Óvoda bevétel'!F40</f>
        <v>0</v>
      </c>
    </row>
    <row r="105" spans="1:5" ht="15">
      <c r="A105" s="12" t="s">
        <v>638</v>
      </c>
      <c r="B105" s="5" t="s">
        <v>470</v>
      </c>
      <c r="C105" s="25"/>
      <c r="D105" s="25"/>
      <c r="E105" s="200">
        <f>'11. Óvoda bevétel'!F41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200">
        <f>'11. Óvoda bevétel'!F42</f>
        <v>0</v>
      </c>
    </row>
    <row r="107" spans="1:5" ht="15">
      <c r="A107" s="49" t="s">
        <v>663</v>
      </c>
      <c r="B107" s="50" t="s">
        <v>472</v>
      </c>
      <c r="C107" s="25"/>
      <c r="D107" s="25"/>
      <c r="E107" s="200">
        <f>'11. Óvoda bevétel'!F43</f>
        <v>18717968</v>
      </c>
    </row>
    <row r="108" spans="1:5" ht="15">
      <c r="A108" s="12" t="s">
        <v>481</v>
      </c>
      <c r="B108" s="5" t="s">
        <v>482</v>
      </c>
      <c r="C108" s="25"/>
      <c r="D108" s="25"/>
      <c r="E108" s="200">
        <f>'11. Óvoda bevétel'!F44</f>
        <v>0</v>
      </c>
    </row>
    <row r="109" spans="1:5" ht="15">
      <c r="A109" s="4" t="s">
        <v>643</v>
      </c>
      <c r="B109" s="5" t="s">
        <v>483</v>
      </c>
      <c r="C109" s="25"/>
      <c r="D109" s="25"/>
      <c r="E109" s="200">
        <f>'11. Óvoda bevétel'!F45</f>
        <v>0</v>
      </c>
    </row>
    <row r="110" spans="1:5" ht="15">
      <c r="A110" s="12" t="s">
        <v>644</v>
      </c>
      <c r="B110" s="5" t="s">
        <v>763</v>
      </c>
      <c r="C110" s="25"/>
      <c r="D110" s="25"/>
      <c r="E110" s="200">
        <f>'11. Óvoda bevétel'!F46</f>
        <v>125000</v>
      </c>
    </row>
    <row r="111" spans="1:5" ht="15">
      <c r="A111" s="37" t="s">
        <v>665</v>
      </c>
      <c r="B111" s="50" t="s">
        <v>485</v>
      </c>
      <c r="C111" s="25"/>
      <c r="D111" s="25"/>
      <c r="E111" s="200">
        <f>'11. Óvoda bevétel'!F47</f>
        <v>125000</v>
      </c>
    </row>
    <row r="112" spans="1:5" ht="15.75">
      <c r="A112" s="56" t="s">
        <v>73</v>
      </c>
      <c r="B112" s="60"/>
      <c r="C112" s="25"/>
      <c r="D112" s="25"/>
      <c r="E112" s="133">
        <f>E107+E111</f>
        <v>18842968</v>
      </c>
    </row>
    <row r="113" spans="1:5" ht="15">
      <c r="A113" s="4" t="s">
        <v>427</v>
      </c>
      <c r="B113" s="5" t="s">
        <v>428</v>
      </c>
      <c r="C113" s="25"/>
      <c r="D113" s="25"/>
      <c r="E113" s="133"/>
    </row>
    <row r="114" spans="1:5" ht="15">
      <c r="A114" s="4" t="s">
        <v>429</v>
      </c>
      <c r="B114" s="5" t="s">
        <v>430</v>
      </c>
      <c r="C114" s="25"/>
      <c r="D114" s="25"/>
      <c r="E114" s="133"/>
    </row>
    <row r="115" spans="1:5" ht="15">
      <c r="A115" s="4" t="s">
        <v>621</v>
      </c>
      <c r="B115" s="5" t="s">
        <v>431</v>
      </c>
      <c r="C115" s="25"/>
      <c r="D115" s="25"/>
      <c r="E115" s="133"/>
    </row>
    <row r="116" spans="1:5" ht="15">
      <c r="A116" s="4" t="s">
        <v>622</v>
      </c>
      <c r="B116" s="5" t="s">
        <v>432</v>
      </c>
      <c r="C116" s="25"/>
      <c r="D116" s="25"/>
      <c r="E116" s="133"/>
    </row>
    <row r="117" spans="1:5" ht="15">
      <c r="A117" s="4" t="s">
        <v>623</v>
      </c>
      <c r="B117" s="5" t="s">
        <v>433</v>
      </c>
      <c r="C117" s="25"/>
      <c r="D117" s="25"/>
      <c r="E117" s="133"/>
    </row>
    <row r="118" spans="1:5" ht="15">
      <c r="A118" s="37" t="s">
        <v>659</v>
      </c>
      <c r="B118" s="50" t="s">
        <v>434</v>
      </c>
      <c r="C118" s="25"/>
      <c r="D118" s="25"/>
      <c r="E118" s="133"/>
    </row>
    <row r="119" spans="1:5" ht="15">
      <c r="A119" s="12" t="s">
        <v>640</v>
      </c>
      <c r="B119" s="5" t="s">
        <v>473</v>
      </c>
      <c r="C119" s="25"/>
      <c r="D119" s="25"/>
      <c r="E119" s="133"/>
    </row>
    <row r="120" spans="1:5" ht="15">
      <c r="A120" s="12" t="s">
        <v>641</v>
      </c>
      <c r="B120" s="5" t="s">
        <v>474</v>
      </c>
      <c r="C120" s="25"/>
      <c r="D120" s="25"/>
      <c r="E120" s="133"/>
    </row>
    <row r="121" spans="1:5" ht="15">
      <c r="A121" s="12" t="s">
        <v>475</v>
      </c>
      <c r="B121" s="5" t="s">
        <v>476</v>
      </c>
      <c r="C121" s="25"/>
      <c r="D121" s="25"/>
      <c r="E121" s="133"/>
    </row>
    <row r="122" spans="1:5" ht="15">
      <c r="A122" s="12" t="s">
        <v>642</v>
      </c>
      <c r="B122" s="5" t="s">
        <v>477</v>
      </c>
      <c r="C122" s="25"/>
      <c r="D122" s="25"/>
      <c r="E122" s="133"/>
    </row>
    <row r="123" spans="1:5" ht="15">
      <c r="A123" s="12" t="s">
        <v>478</v>
      </c>
      <c r="B123" s="5" t="s">
        <v>479</v>
      </c>
      <c r="C123" s="25"/>
      <c r="D123" s="25"/>
      <c r="E123" s="133"/>
    </row>
    <row r="124" spans="1:5" ht="15">
      <c r="A124" s="37" t="s">
        <v>664</v>
      </c>
      <c r="B124" s="50" t="s">
        <v>480</v>
      </c>
      <c r="C124" s="25"/>
      <c r="D124" s="25"/>
      <c r="E124" s="133"/>
    </row>
    <row r="125" spans="1:5" ht="15">
      <c r="A125" s="12" t="s">
        <v>486</v>
      </c>
      <c r="B125" s="5" t="s">
        <v>487</v>
      </c>
      <c r="C125" s="25"/>
      <c r="D125" s="25"/>
      <c r="E125" s="133"/>
    </row>
    <row r="126" spans="1:5" ht="15">
      <c r="A126" s="4" t="s">
        <v>645</v>
      </c>
      <c r="B126" s="5" t="s">
        <v>488</v>
      </c>
      <c r="C126" s="25"/>
      <c r="D126" s="25"/>
      <c r="E126" s="133"/>
    </row>
    <row r="127" spans="1:5" ht="15">
      <c r="A127" s="12" t="s">
        <v>646</v>
      </c>
      <c r="B127" s="5" t="s">
        <v>778</v>
      </c>
      <c r="C127" s="25"/>
      <c r="D127" s="25"/>
      <c r="E127" s="133">
        <f>'11. Óvoda bevétel'!F63</f>
        <v>0</v>
      </c>
    </row>
    <row r="128" spans="1:5" ht="15">
      <c r="A128" s="37" t="s">
        <v>667</v>
      </c>
      <c r="B128" s="50" t="s">
        <v>490</v>
      </c>
      <c r="C128" s="25"/>
      <c r="D128" s="25"/>
      <c r="E128" s="133">
        <f>E127</f>
        <v>0</v>
      </c>
    </row>
    <row r="129" spans="1:5" ht="15.75">
      <c r="A129" s="56" t="s">
        <v>74</v>
      </c>
      <c r="B129" s="60"/>
      <c r="C129" s="25"/>
      <c r="D129" s="25"/>
      <c r="E129" s="133">
        <f>E128</f>
        <v>0</v>
      </c>
    </row>
    <row r="130" spans="1:5" ht="15.75">
      <c r="A130" s="47" t="s">
        <v>666</v>
      </c>
      <c r="B130" s="33" t="s">
        <v>491</v>
      </c>
      <c r="C130" s="25"/>
      <c r="D130" s="25"/>
      <c r="E130" s="133">
        <f>E112+E128</f>
        <v>18842968</v>
      </c>
    </row>
    <row r="131" spans="1:5" ht="15.75">
      <c r="A131" s="132" t="s">
        <v>75</v>
      </c>
      <c r="B131" s="59"/>
      <c r="C131" s="25"/>
      <c r="D131" s="25"/>
      <c r="E131" s="133">
        <f>E112-E40</f>
        <v>-163015471</v>
      </c>
    </row>
    <row r="132" spans="1:5" ht="15.75">
      <c r="A132" s="132" t="s">
        <v>76</v>
      </c>
      <c r="B132" s="59"/>
      <c r="C132" s="25"/>
      <c r="D132" s="25"/>
      <c r="E132" s="133">
        <f>E129-E63</f>
        <v>-6520000</v>
      </c>
    </row>
    <row r="133" spans="1:5" ht="15">
      <c r="A133" s="14" t="s">
        <v>668</v>
      </c>
      <c r="B133" s="6" t="s">
        <v>496</v>
      </c>
      <c r="C133" s="25"/>
      <c r="D133" s="25"/>
      <c r="E133" s="133"/>
    </row>
    <row r="134" spans="1:5" ht="15">
      <c r="A134" s="13" t="s">
        <v>669</v>
      </c>
      <c r="B134" s="6" t="s">
        <v>503</v>
      </c>
      <c r="C134" s="25"/>
      <c r="D134" s="25"/>
      <c r="E134" s="133"/>
    </row>
    <row r="135" spans="1:5" ht="15">
      <c r="A135" s="4" t="s">
        <v>755</v>
      </c>
      <c r="B135" s="4" t="s">
        <v>504</v>
      </c>
      <c r="C135" s="25"/>
      <c r="D135" s="25"/>
      <c r="E135" s="133"/>
    </row>
    <row r="136" spans="1:5" ht="15">
      <c r="A136" s="4" t="s">
        <v>756</v>
      </c>
      <c r="B136" s="4" t="s">
        <v>504</v>
      </c>
      <c r="C136" s="25"/>
      <c r="D136" s="25"/>
      <c r="E136" s="133"/>
    </row>
    <row r="137" spans="1:5" ht="15">
      <c r="A137" s="4" t="s">
        <v>750</v>
      </c>
      <c r="B137" s="4" t="s">
        <v>505</v>
      </c>
      <c r="C137" s="25"/>
      <c r="D137" s="25"/>
      <c r="E137" s="133"/>
    </row>
    <row r="138" spans="1:5" ht="15">
      <c r="A138" s="4" t="s">
        <v>754</v>
      </c>
      <c r="B138" s="4" t="s">
        <v>505</v>
      </c>
      <c r="C138" s="25"/>
      <c r="D138" s="25"/>
      <c r="E138" s="133"/>
    </row>
    <row r="139" spans="1:5" ht="15">
      <c r="A139" s="6" t="s">
        <v>670</v>
      </c>
      <c r="B139" s="6" t="s">
        <v>506</v>
      </c>
      <c r="C139" s="25"/>
      <c r="D139" s="25"/>
      <c r="E139" s="133"/>
    </row>
    <row r="140" spans="1:5" ht="15">
      <c r="A140" s="35" t="s">
        <v>507</v>
      </c>
      <c r="B140" s="4" t="s">
        <v>508</v>
      </c>
      <c r="C140" s="25"/>
      <c r="D140" s="25"/>
      <c r="E140" s="133"/>
    </row>
    <row r="141" spans="1:5" ht="15">
      <c r="A141" s="35" t="s">
        <v>509</v>
      </c>
      <c r="B141" s="4" t="s">
        <v>510</v>
      </c>
      <c r="C141" s="25"/>
      <c r="D141" s="25"/>
      <c r="E141" s="133"/>
    </row>
    <row r="142" spans="1:5" ht="15">
      <c r="A142" s="35" t="s">
        <v>511</v>
      </c>
      <c r="B142" s="4" t="s">
        <v>512</v>
      </c>
      <c r="C142" s="25"/>
      <c r="D142" s="25"/>
      <c r="E142" s="133">
        <f>'11. Óvoda bevétel'!F85</f>
        <v>169535471</v>
      </c>
    </row>
    <row r="143" spans="1:5" ht="15">
      <c r="A143" s="35" t="s">
        <v>513</v>
      </c>
      <c r="B143" s="4" t="s">
        <v>514</v>
      </c>
      <c r="C143" s="25"/>
      <c r="D143" s="25"/>
      <c r="E143" s="133"/>
    </row>
    <row r="144" spans="1:5" ht="15">
      <c r="A144" s="12" t="s">
        <v>652</v>
      </c>
      <c r="B144" s="4" t="s">
        <v>515</v>
      </c>
      <c r="C144" s="25"/>
      <c r="D144" s="25"/>
      <c r="E144" s="133"/>
    </row>
    <row r="145" spans="1:5" ht="15">
      <c r="A145" s="14" t="s">
        <v>671</v>
      </c>
      <c r="B145" s="6" t="s">
        <v>516</v>
      </c>
      <c r="C145" s="25"/>
      <c r="D145" s="25"/>
      <c r="E145" s="133">
        <f>E142</f>
        <v>169535471</v>
      </c>
    </row>
    <row r="146" spans="1:5" ht="15">
      <c r="A146" s="12" t="s">
        <v>517</v>
      </c>
      <c r="B146" s="4" t="s">
        <v>518</v>
      </c>
      <c r="C146" s="25"/>
      <c r="D146" s="25"/>
      <c r="E146" s="133"/>
    </row>
    <row r="147" spans="1:5" ht="15">
      <c r="A147" s="12" t="s">
        <v>519</v>
      </c>
      <c r="B147" s="4" t="s">
        <v>520</v>
      </c>
      <c r="C147" s="25"/>
      <c r="D147" s="25"/>
      <c r="E147" s="133"/>
    </row>
    <row r="148" spans="1:5" ht="15">
      <c r="A148" s="35" t="s">
        <v>521</v>
      </c>
      <c r="B148" s="4" t="s">
        <v>522</v>
      </c>
      <c r="C148" s="25"/>
      <c r="D148" s="25"/>
      <c r="E148" s="133"/>
    </row>
    <row r="149" spans="1:5" ht="15">
      <c r="A149" s="35" t="s">
        <v>653</v>
      </c>
      <c r="B149" s="4" t="s">
        <v>523</v>
      </c>
      <c r="C149" s="25"/>
      <c r="D149" s="25"/>
      <c r="E149" s="133"/>
    </row>
    <row r="150" spans="1:5" ht="15">
      <c r="A150" s="13" t="s">
        <v>672</v>
      </c>
      <c r="B150" s="6" t="s">
        <v>524</v>
      </c>
      <c r="C150" s="25"/>
      <c r="D150" s="25"/>
      <c r="E150" s="133"/>
    </row>
    <row r="151" spans="1:5" ht="15">
      <c r="A151" s="14" t="s">
        <v>525</v>
      </c>
      <c r="B151" s="6" t="s">
        <v>526</v>
      </c>
      <c r="C151" s="25"/>
      <c r="D151" s="25"/>
      <c r="E151" s="133"/>
    </row>
    <row r="152" spans="1:5" ht="15.75">
      <c r="A152" s="38" t="s">
        <v>673</v>
      </c>
      <c r="B152" s="39" t="s">
        <v>527</v>
      </c>
      <c r="C152" s="25"/>
      <c r="D152" s="25"/>
      <c r="E152" s="133">
        <f>E145</f>
        <v>169535471</v>
      </c>
    </row>
    <row r="153" spans="1:5" ht="15.75">
      <c r="A153" s="131" t="s">
        <v>655</v>
      </c>
      <c r="B153" s="44"/>
      <c r="C153" s="25"/>
      <c r="D153" s="25"/>
      <c r="E153" s="133">
        <f>E152+E130</f>
        <v>188378439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4724409448818898" header="0.31496062992125984" footer="0.31496062992125984"/>
  <pageSetup fitToHeight="2" horizontalDpi="300" verticalDpi="300" orientation="portrait" paperSize="9" scale="60" r:id="rId1"/>
  <headerFooter alignWithMargins="0">
    <oddHeader>&amp;R28.sz.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7" zoomScaleNormal="87" zoomScalePageLayoutView="0" workbookViewId="0" topLeftCell="A1">
      <pane xSplit="2" ySplit="5" topLeftCell="C6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H76" sqref="H76"/>
    </sheetView>
  </sheetViews>
  <sheetFormatPr defaultColWidth="9.140625" defaultRowHeight="15"/>
  <cols>
    <col min="1" max="1" width="105.140625" style="0" customWidth="1"/>
    <col min="3" max="3" width="20.421875" style="135" customWidth="1"/>
    <col min="4" max="4" width="20.140625" style="135" customWidth="1"/>
    <col min="5" max="5" width="18.8515625" style="135" customWidth="1"/>
    <col min="6" max="6" width="24.00390625" style="135" customWidth="1"/>
    <col min="7" max="8" width="20.421875" style="0" customWidth="1"/>
    <col min="9" max="9" width="16.8515625" style="0" customWidth="1"/>
  </cols>
  <sheetData>
    <row r="1" spans="1:6" ht="24.75" customHeight="1">
      <c r="A1" s="260" t="s">
        <v>783</v>
      </c>
      <c r="B1" s="261"/>
      <c r="C1" s="261"/>
      <c r="D1" s="261"/>
      <c r="E1" s="261"/>
      <c r="F1" s="262"/>
    </row>
    <row r="2" spans="1:6" ht="21.75" customHeight="1">
      <c r="A2" s="263" t="s">
        <v>130</v>
      </c>
      <c r="B2" s="261"/>
      <c r="C2" s="261"/>
      <c r="D2" s="261"/>
      <c r="E2" s="261"/>
      <c r="F2" s="262"/>
    </row>
    <row r="3" ht="18">
      <c r="A3" s="48"/>
    </row>
    <row r="4" ht="15">
      <c r="A4" s="3" t="s">
        <v>94</v>
      </c>
    </row>
    <row r="5" spans="1:8" ht="30">
      <c r="A5" s="1" t="s">
        <v>195</v>
      </c>
      <c r="B5" s="2" t="s">
        <v>196</v>
      </c>
      <c r="C5" s="146" t="s">
        <v>702</v>
      </c>
      <c r="D5" s="146" t="s">
        <v>703</v>
      </c>
      <c r="E5" s="146" t="s">
        <v>72</v>
      </c>
      <c r="F5" s="147" t="s">
        <v>43</v>
      </c>
      <c r="G5" s="147" t="s">
        <v>95</v>
      </c>
      <c r="H5" s="147" t="s">
        <v>96</v>
      </c>
    </row>
    <row r="6" spans="1:8" ht="15">
      <c r="A6" s="26" t="s">
        <v>197</v>
      </c>
      <c r="B6" s="27" t="s">
        <v>198</v>
      </c>
      <c r="C6" s="148">
        <f>'3. kiadások önkorm'!C6+'4. Faluház kiadás'!C6+'6. Pmh kiadás'!C6+'5. Óvoda kiadás'!C6+'7.Bölcsőde kiadás'!C6</f>
        <v>201023317</v>
      </c>
      <c r="D6" s="148">
        <f>'3. kiadások önkorm'!D6+'4. Faluház kiadás'!D6+'6. Pmh kiadás'!D6+'5. Óvoda kiadás'!D6+'7.Bölcsőde kiadás'!D6</f>
        <v>34429664</v>
      </c>
      <c r="E6" s="148">
        <f>'3. kiadások önkorm'!E6+'4. Faluház kiadás'!E6+'6. Pmh kiadás'!E6+'5. Óvoda kiadás'!E6+'7.Bölcsőde kiadás'!E6</f>
        <v>0</v>
      </c>
      <c r="F6" s="148">
        <f>'3. kiadások önkorm'!F6+'4. Faluház kiadás'!F6+'6. Pmh kiadás'!F6+'5. Óvoda kiadás'!F6+'7.Bölcsőde kiadás'!F6</f>
        <v>235452981</v>
      </c>
      <c r="G6" s="25"/>
      <c r="H6" s="144">
        <f>F6-G6</f>
        <v>235452981</v>
      </c>
    </row>
    <row r="7" spans="1:8" ht="15">
      <c r="A7" s="26" t="s">
        <v>199</v>
      </c>
      <c r="B7" s="28" t="s">
        <v>200</v>
      </c>
      <c r="C7" s="148">
        <f>'3. kiadások önkorm'!C7+'4. Faluház kiadás'!C7+'6. Pmh kiadás'!C7+'5. Óvoda kiadás'!C7+'7.Bölcsőde kiadás'!C7</f>
        <v>0</v>
      </c>
      <c r="D7" s="148">
        <f>'3. kiadások önkorm'!D7+'4. Faluház kiadás'!D7+'6. Pmh kiadás'!D7+'5. Óvoda kiadás'!D7+'7.Bölcsőde kiadás'!D7</f>
        <v>0</v>
      </c>
      <c r="E7" s="148">
        <f>'3. kiadások önkorm'!E7+'4. Faluház kiadás'!E7+'6. Pmh kiadás'!E7+'5. Óvoda kiadás'!E7+'7.Bölcsőde kiadás'!E7</f>
        <v>0</v>
      </c>
      <c r="F7" s="148">
        <f>'3. kiadások önkorm'!F7+'4. Faluház kiadás'!F7+'6. Pmh kiadás'!F7+'5. Óvoda kiadás'!F7+'7.Bölcsőde kiadás'!F7</f>
        <v>0</v>
      </c>
      <c r="G7" s="25"/>
      <c r="H7" s="144">
        <f aca="true" t="shared" si="0" ref="H7:H70">F7-G7</f>
        <v>0</v>
      </c>
    </row>
    <row r="8" spans="1:8" ht="15">
      <c r="A8" s="26" t="s">
        <v>201</v>
      </c>
      <c r="B8" s="28" t="s">
        <v>202</v>
      </c>
      <c r="C8" s="148">
        <f>'3. kiadások önkorm'!C8+'4. Faluház kiadás'!C8+'6. Pmh kiadás'!C8+'5. Óvoda kiadás'!C8+'7.Bölcsőde kiadás'!C8</f>
        <v>2362000</v>
      </c>
      <c r="D8" s="148">
        <f>'3. kiadások önkorm'!D8+'4. Faluház kiadás'!D8+'6. Pmh kiadás'!D8+'5. Óvoda kiadás'!D8+'7.Bölcsőde kiadás'!D8</f>
        <v>0</v>
      </c>
      <c r="E8" s="148">
        <f>'3. kiadások önkorm'!E8+'4. Faluház kiadás'!E8+'6. Pmh kiadás'!E8+'5. Óvoda kiadás'!E8+'7.Bölcsőde kiadás'!E8</f>
        <v>0</v>
      </c>
      <c r="F8" s="148">
        <f>'3. kiadások önkorm'!F8+'4. Faluház kiadás'!F8+'6. Pmh kiadás'!F8+'5. Óvoda kiadás'!F8+'7.Bölcsőde kiadás'!F8</f>
        <v>2362000</v>
      </c>
      <c r="G8" s="25"/>
      <c r="H8" s="144">
        <f t="shared" si="0"/>
        <v>2362000</v>
      </c>
    </row>
    <row r="9" spans="1:8" ht="15">
      <c r="A9" s="29" t="s">
        <v>203</v>
      </c>
      <c r="B9" s="28" t="s">
        <v>204</v>
      </c>
      <c r="C9" s="148">
        <f>'3. kiadások önkorm'!C9+'4. Faluház kiadás'!C9+'6. Pmh kiadás'!C9+'5. Óvoda kiadás'!C9+'7.Bölcsőde kiadás'!C9</f>
        <v>3854040</v>
      </c>
      <c r="D9" s="148">
        <f>'3. kiadások önkorm'!D9+'4. Faluház kiadás'!D9+'6. Pmh kiadás'!D9+'5. Óvoda kiadás'!D9+'7.Bölcsőde kiadás'!D9</f>
        <v>350000</v>
      </c>
      <c r="E9" s="148">
        <f>'3. kiadások önkorm'!E9+'4. Faluház kiadás'!E9+'6. Pmh kiadás'!E9+'5. Óvoda kiadás'!E9+'7.Bölcsőde kiadás'!E9</f>
        <v>0</v>
      </c>
      <c r="F9" s="148">
        <f>'3. kiadások önkorm'!F9+'4. Faluház kiadás'!F9+'6. Pmh kiadás'!F9+'5. Óvoda kiadás'!F9+'7.Bölcsőde kiadás'!F9</f>
        <v>4204040</v>
      </c>
      <c r="G9" s="25"/>
      <c r="H9" s="144">
        <f t="shared" si="0"/>
        <v>4204040</v>
      </c>
    </row>
    <row r="10" spans="1:8" ht="15">
      <c r="A10" s="29" t="s">
        <v>205</v>
      </c>
      <c r="B10" s="28" t="s">
        <v>206</v>
      </c>
      <c r="C10" s="148">
        <f>'3. kiadások önkorm'!C10+'4. Faluház kiadás'!C10+'6. Pmh kiadás'!C10+'5. Óvoda kiadás'!C10+'7.Bölcsőde kiadás'!C10</f>
        <v>0</v>
      </c>
      <c r="D10" s="148">
        <f>'3. kiadások önkorm'!D10+'4. Faluház kiadás'!D10+'6. Pmh kiadás'!D10+'5. Óvoda kiadás'!D10+'7.Bölcsőde kiadás'!D10</f>
        <v>0</v>
      </c>
      <c r="E10" s="148">
        <f>'3. kiadások önkorm'!E10+'4. Faluház kiadás'!E10+'6. Pmh kiadás'!E10+'5. Óvoda kiadás'!E10+'7.Bölcsőde kiadás'!E10</f>
        <v>0</v>
      </c>
      <c r="F10" s="148">
        <f>'3. kiadások önkorm'!F10+'4. Faluház kiadás'!F10+'6. Pmh kiadás'!F10+'5. Óvoda kiadás'!F10+'7.Bölcsőde kiadás'!F10</f>
        <v>0</v>
      </c>
      <c r="G10" s="25"/>
      <c r="H10" s="144">
        <f t="shared" si="0"/>
        <v>0</v>
      </c>
    </row>
    <row r="11" spans="1:8" ht="15">
      <c r="A11" s="29" t="s">
        <v>240</v>
      </c>
      <c r="B11" s="28" t="s">
        <v>241</v>
      </c>
      <c r="C11" s="148">
        <f>'3. kiadások önkorm'!C11+'4. Faluház kiadás'!C11+'6. Pmh kiadás'!C11+'5. Óvoda kiadás'!C11+'7.Bölcsőde kiadás'!C11</f>
        <v>3252966</v>
      </c>
      <c r="D11" s="148">
        <f>'3. kiadások önkorm'!D11+'4. Faluház kiadás'!D11+'6. Pmh kiadás'!D11+'5. Óvoda kiadás'!D11+'7.Bölcsőde kiadás'!D11</f>
        <v>0</v>
      </c>
      <c r="E11" s="148">
        <f>'3. kiadások önkorm'!E11+'4. Faluház kiadás'!E11+'6. Pmh kiadás'!E11+'5. Óvoda kiadás'!E11+'7.Bölcsőde kiadás'!E11</f>
        <v>0</v>
      </c>
      <c r="F11" s="148">
        <f>'3. kiadások önkorm'!F11+'4. Faluház kiadás'!F11+'6. Pmh kiadás'!F11+'5. Óvoda kiadás'!F11+'7.Bölcsőde kiadás'!F11</f>
        <v>3252966</v>
      </c>
      <c r="G11" s="25"/>
      <c r="H11" s="144">
        <f t="shared" si="0"/>
        <v>3252966</v>
      </c>
    </row>
    <row r="12" spans="1:8" ht="15">
      <c r="A12" s="29" t="s">
        <v>242</v>
      </c>
      <c r="B12" s="28" t="s">
        <v>243</v>
      </c>
      <c r="C12" s="148">
        <f>'3. kiadások önkorm'!C12+'4. Faluház kiadás'!C12+'6. Pmh kiadás'!C12+'5. Óvoda kiadás'!C12+'7.Bölcsőde kiadás'!C12</f>
        <v>10380431</v>
      </c>
      <c r="D12" s="148">
        <f>'3. kiadások önkorm'!D12+'4. Faluház kiadás'!D12+'6. Pmh kiadás'!D12+'5. Óvoda kiadás'!D12+'7.Bölcsőde kiadás'!D12</f>
        <v>1650000</v>
      </c>
      <c r="E12" s="148">
        <f>'3. kiadások önkorm'!E12+'4. Faluház kiadás'!E12+'6. Pmh kiadás'!E12+'5. Óvoda kiadás'!E12+'7.Bölcsőde kiadás'!E12</f>
        <v>0</v>
      </c>
      <c r="F12" s="148">
        <f>'3. kiadások önkorm'!F12+'4. Faluház kiadás'!F12+'6. Pmh kiadás'!F12+'5. Óvoda kiadás'!F12+'7.Bölcsőde kiadás'!F12</f>
        <v>12030431</v>
      </c>
      <c r="G12" s="25"/>
      <c r="H12" s="144">
        <f t="shared" si="0"/>
        <v>12030431</v>
      </c>
    </row>
    <row r="13" spans="1:8" ht="15">
      <c r="A13" s="29" t="s">
        <v>244</v>
      </c>
      <c r="B13" s="28" t="s">
        <v>245</v>
      </c>
      <c r="C13" s="148">
        <f>'3. kiadások önkorm'!C13+'4. Faluház kiadás'!C13+'6. Pmh kiadás'!C13+'5. Óvoda kiadás'!C13+'7.Bölcsőde kiadás'!C13</f>
        <v>0</v>
      </c>
      <c r="D13" s="148">
        <f>'3. kiadások önkorm'!D13+'4. Faluház kiadás'!D13+'6. Pmh kiadás'!D13+'5. Óvoda kiadás'!D13+'7.Bölcsőde kiadás'!D13</f>
        <v>0</v>
      </c>
      <c r="E13" s="148">
        <f>'3. kiadások önkorm'!E13+'4. Faluház kiadás'!E13+'6. Pmh kiadás'!E13+'5. Óvoda kiadás'!E13+'7.Bölcsőde kiadás'!E13</f>
        <v>0</v>
      </c>
      <c r="F13" s="148">
        <f>'3. kiadások önkorm'!F13+'4. Faluház kiadás'!F13+'6. Pmh kiadás'!F13+'5. Óvoda kiadás'!F13+'7.Bölcsőde kiadás'!F13</f>
        <v>0</v>
      </c>
      <c r="G13" s="25"/>
      <c r="H13" s="144">
        <f t="shared" si="0"/>
        <v>0</v>
      </c>
    </row>
    <row r="14" spans="1:8" ht="15">
      <c r="A14" s="4" t="s">
        <v>246</v>
      </c>
      <c r="B14" s="28" t="s">
        <v>247</v>
      </c>
      <c r="C14" s="148">
        <f>'3. kiadások önkorm'!C14+'4. Faluház kiadás'!C14+'6. Pmh kiadás'!C14+'5. Óvoda kiadás'!C14+'7.Bölcsőde kiadás'!C14</f>
        <v>741387</v>
      </c>
      <c r="D14" s="148">
        <f>'3. kiadások önkorm'!D14+'4. Faluház kiadás'!D14+'6. Pmh kiadás'!D14+'5. Óvoda kiadás'!D14+'7.Bölcsőde kiadás'!D14</f>
        <v>222000</v>
      </c>
      <c r="E14" s="148">
        <f>'3. kiadások önkorm'!E14+'4. Faluház kiadás'!E14+'6. Pmh kiadás'!E14+'5. Óvoda kiadás'!E14+'7.Bölcsőde kiadás'!E14</f>
        <v>0</v>
      </c>
      <c r="F14" s="148">
        <f>'3. kiadások önkorm'!F14+'4. Faluház kiadás'!F14+'6. Pmh kiadás'!F14+'5. Óvoda kiadás'!F14+'7.Bölcsőde kiadás'!F14</f>
        <v>963387</v>
      </c>
      <c r="G14" s="25"/>
      <c r="H14" s="144">
        <f t="shared" si="0"/>
        <v>963387</v>
      </c>
    </row>
    <row r="15" spans="1:8" ht="15">
      <c r="A15" s="4" t="s">
        <v>248</v>
      </c>
      <c r="B15" s="28" t="s">
        <v>249</v>
      </c>
      <c r="C15" s="148">
        <f>'3. kiadások önkorm'!C15+'4. Faluház kiadás'!C15+'6. Pmh kiadás'!C15+'5. Óvoda kiadás'!C15+'7.Bölcsőde kiadás'!C15</f>
        <v>740544</v>
      </c>
      <c r="D15" s="148">
        <f>'3. kiadások önkorm'!D15+'4. Faluház kiadás'!D15+'6. Pmh kiadás'!D15+'5. Óvoda kiadás'!D15+'7.Bölcsőde kiadás'!D15</f>
        <v>60000</v>
      </c>
      <c r="E15" s="148">
        <f>'3. kiadások önkorm'!E15+'4. Faluház kiadás'!E15+'6. Pmh kiadás'!E15+'5. Óvoda kiadás'!E15+'7.Bölcsőde kiadás'!E15</f>
        <v>0</v>
      </c>
      <c r="F15" s="148">
        <f>'3. kiadások önkorm'!F15+'4. Faluház kiadás'!F15+'6. Pmh kiadás'!F15+'5. Óvoda kiadás'!F15+'7.Bölcsőde kiadás'!F15</f>
        <v>800544</v>
      </c>
      <c r="G15" s="25"/>
      <c r="H15" s="144">
        <f t="shared" si="0"/>
        <v>800544</v>
      </c>
    </row>
    <row r="16" spans="1:8" ht="15">
      <c r="A16" s="4" t="s">
        <v>250</v>
      </c>
      <c r="B16" s="28" t="s">
        <v>251</v>
      </c>
      <c r="C16" s="148">
        <f>'3. kiadások önkorm'!C16+'4. Faluház kiadás'!C16+'6. Pmh kiadás'!C16+'5. Óvoda kiadás'!C16+'7.Bölcsőde kiadás'!C16</f>
        <v>0</v>
      </c>
      <c r="D16" s="148">
        <f>'3. kiadások önkorm'!D16+'4. Faluház kiadás'!D16+'6. Pmh kiadás'!D16+'5. Óvoda kiadás'!D16+'7.Bölcsőde kiadás'!D16</f>
        <v>0</v>
      </c>
      <c r="E16" s="148">
        <f>'3. kiadások önkorm'!E16+'4. Faluház kiadás'!E16+'6. Pmh kiadás'!E16+'5. Óvoda kiadás'!E16+'7.Bölcsőde kiadás'!E16</f>
        <v>0</v>
      </c>
      <c r="F16" s="148">
        <f>'3. kiadások önkorm'!F16+'4. Faluház kiadás'!F16+'6. Pmh kiadás'!F16+'5. Óvoda kiadás'!F16+'7.Bölcsőde kiadás'!F16</f>
        <v>0</v>
      </c>
      <c r="G16" s="25"/>
      <c r="H16" s="144">
        <f t="shared" si="0"/>
        <v>0</v>
      </c>
    </row>
    <row r="17" spans="1:8" ht="15">
      <c r="A17" s="4" t="s">
        <v>252</v>
      </c>
      <c r="B17" s="28" t="s">
        <v>253</v>
      </c>
      <c r="C17" s="148">
        <f>'3. kiadások önkorm'!C17+'4. Faluház kiadás'!C17+'6. Pmh kiadás'!C17+'5. Óvoda kiadás'!C17+'7.Bölcsőde kiadás'!C17</f>
        <v>0</v>
      </c>
      <c r="D17" s="148">
        <f>'3. kiadások önkorm'!D17+'4. Faluház kiadás'!D17+'6. Pmh kiadás'!D17+'5. Óvoda kiadás'!D17+'7.Bölcsőde kiadás'!D17</f>
        <v>0</v>
      </c>
      <c r="E17" s="148">
        <f>'3. kiadások önkorm'!E17+'4. Faluház kiadás'!E17+'6. Pmh kiadás'!E17+'5. Óvoda kiadás'!E17+'7.Bölcsőde kiadás'!E17</f>
        <v>0</v>
      </c>
      <c r="F17" s="148">
        <f>'3. kiadások önkorm'!F17+'4. Faluház kiadás'!F17+'6. Pmh kiadás'!F17+'5. Óvoda kiadás'!F17+'7.Bölcsőde kiadás'!F17</f>
        <v>0</v>
      </c>
      <c r="G17" s="25"/>
      <c r="H17" s="144">
        <f t="shared" si="0"/>
        <v>0</v>
      </c>
    </row>
    <row r="18" spans="1:8" ht="15">
      <c r="A18" s="4" t="s">
        <v>584</v>
      </c>
      <c r="B18" s="28" t="s">
        <v>254</v>
      </c>
      <c r="C18" s="148">
        <f>'3. kiadások önkorm'!C18+'4. Faluház kiadás'!C18+'6. Pmh kiadás'!C18+'5. Óvoda kiadás'!C18+'7.Bölcsőde kiadás'!C18</f>
        <v>4770454</v>
      </c>
      <c r="D18" s="148">
        <f>'3. kiadások önkorm'!D18+'4. Faluház kiadás'!D18+'6. Pmh kiadás'!D18+'5. Óvoda kiadás'!D18+'7.Bölcsőde kiadás'!D18</f>
        <v>250000</v>
      </c>
      <c r="E18" s="148">
        <f>'3. kiadások önkorm'!E18+'4. Faluház kiadás'!E18+'6. Pmh kiadás'!E18+'5. Óvoda kiadás'!E18+'7.Bölcsőde kiadás'!E18</f>
        <v>0</v>
      </c>
      <c r="F18" s="148">
        <f>'3. kiadások önkorm'!F18+'4. Faluház kiadás'!F18+'6. Pmh kiadás'!F18+'5. Óvoda kiadás'!F18+'7.Bölcsőde kiadás'!F18</f>
        <v>5020454</v>
      </c>
      <c r="G18" s="25"/>
      <c r="H18" s="144">
        <f t="shared" si="0"/>
        <v>5020454</v>
      </c>
    </row>
    <row r="19" spans="1:8" ht="15">
      <c r="A19" s="30" t="s">
        <v>528</v>
      </c>
      <c r="B19" s="31" t="s">
        <v>255</v>
      </c>
      <c r="C19" s="148">
        <f>'3. kiadások önkorm'!C19+'4. Faluház kiadás'!C19+'6. Pmh kiadás'!C19+'5. Óvoda kiadás'!C19+'7.Bölcsőde kiadás'!C19</f>
        <v>227125139</v>
      </c>
      <c r="D19" s="148">
        <f>'3. kiadások önkorm'!D19+'4. Faluház kiadás'!D19+'6. Pmh kiadás'!D19+'5. Óvoda kiadás'!D19+'7.Bölcsőde kiadás'!D19</f>
        <v>36961664</v>
      </c>
      <c r="E19" s="148">
        <f>'3. kiadások önkorm'!E19+'4. Faluház kiadás'!E19+'6. Pmh kiadás'!E19+'5. Óvoda kiadás'!E19+'7.Bölcsőde kiadás'!E19</f>
        <v>0</v>
      </c>
      <c r="F19" s="148">
        <f>'3. kiadások önkorm'!F19+'4. Faluház kiadás'!F19+'6. Pmh kiadás'!F19+'5. Óvoda kiadás'!F19+'7.Bölcsőde kiadás'!F19</f>
        <v>264086803</v>
      </c>
      <c r="G19" s="25"/>
      <c r="H19" s="144">
        <f t="shared" si="0"/>
        <v>264086803</v>
      </c>
    </row>
    <row r="20" spans="1:8" ht="15">
      <c r="A20" s="4" t="s">
        <v>256</v>
      </c>
      <c r="B20" s="28" t="s">
        <v>257</v>
      </c>
      <c r="C20" s="148">
        <f>'3. kiadások önkorm'!C20+'4. Faluház kiadás'!C20+'6. Pmh kiadás'!C20+'5. Óvoda kiadás'!C20+'7.Bölcsőde kiadás'!C20</f>
        <v>13552487</v>
      </c>
      <c r="D20" s="148">
        <f>'3. kiadások önkorm'!D20+'4. Faluház kiadás'!D20+'6. Pmh kiadás'!D20+'5. Óvoda kiadás'!D20+'7.Bölcsőde kiadás'!D20</f>
        <v>0</v>
      </c>
      <c r="E20" s="148">
        <f>'3. kiadások önkorm'!E20+'4. Faluház kiadás'!E20+'6. Pmh kiadás'!E20+'5. Óvoda kiadás'!E20+'7.Bölcsőde kiadás'!E20</f>
        <v>0</v>
      </c>
      <c r="F20" s="148">
        <f>'3. kiadások önkorm'!F20+'4. Faluház kiadás'!F20+'6. Pmh kiadás'!F20+'5. Óvoda kiadás'!F20+'7.Bölcsőde kiadás'!F20</f>
        <v>13552487</v>
      </c>
      <c r="G20" s="25"/>
      <c r="H20" s="144">
        <f t="shared" si="0"/>
        <v>13552487</v>
      </c>
    </row>
    <row r="21" spans="1:8" ht="15">
      <c r="A21" s="4" t="s">
        <v>258</v>
      </c>
      <c r="B21" s="28" t="s">
        <v>259</v>
      </c>
      <c r="C21" s="148">
        <f>'3. kiadások önkorm'!C21+'4. Faluház kiadás'!C21+'6. Pmh kiadás'!C21+'5. Óvoda kiadás'!C21+'7.Bölcsőde kiadás'!C21</f>
        <v>8924824</v>
      </c>
      <c r="D21" s="148">
        <f>'3. kiadások önkorm'!D21+'4. Faluház kiadás'!D21+'6. Pmh kiadás'!D21+'5. Óvoda kiadás'!D21+'7.Bölcsőde kiadás'!D21</f>
        <v>50000</v>
      </c>
      <c r="E21" s="148">
        <f>'3. kiadások önkorm'!E21+'4. Faluház kiadás'!E21+'6. Pmh kiadás'!E21+'5. Óvoda kiadás'!E21+'7.Bölcsőde kiadás'!E21</f>
        <v>0</v>
      </c>
      <c r="F21" s="148">
        <f>'3. kiadások önkorm'!F21+'4. Faluház kiadás'!F21+'6. Pmh kiadás'!F21+'5. Óvoda kiadás'!F21+'7.Bölcsőde kiadás'!F21</f>
        <v>8974824</v>
      </c>
      <c r="G21" s="25"/>
      <c r="H21" s="144">
        <f t="shared" si="0"/>
        <v>8974824</v>
      </c>
    </row>
    <row r="22" spans="1:8" ht="15">
      <c r="A22" s="5" t="s">
        <v>260</v>
      </c>
      <c r="B22" s="28" t="s">
        <v>261</v>
      </c>
      <c r="C22" s="148">
        <f>'3. kiadások önkorm'!C22+'4. Faluház kiadás'!C22+'6. Pmh kiadás'!C22+'5. Óvoda kiadás'!C22+'7.Bölcsőde kiadás'!C22</f>
        <v>3943246</v>
      </c>
      <c r="D22" s="148">
        <f>'3. kiadások önkorm'!D22+'4. Faluház kiadás'!D22+'6. Pmh kiadás'!D22+'5. Óvoda kiadás'!D22+'7.Bölcsőde kiadás'!D22</f>
        <v>0</v>
      </c>
      <c r="E22" s="148">
        <f>'3. kiadások önkorm'!E22+'4. Faluház kiadás'!E22+'6. Pmh kiadás'!E22+'5. Óvoda kiadás'!E22+'7.Bölcsőde kiadás'!E22</f>
        <v>0</v>
      </c>
      <c r="F22" s="148">
        <f>'3. kiadások önkorm'!F22+'4. Faluház kiadás'!F22+'6. Pmh kiadás'!F22+'5. Óvoda kiadás'!F22+'7.Bölcsőde kiadás'!F22</f>
        <v>3943246</v>
      </c>
      <c r="G22" s="25"/>
      <c r="H22" s="144">
        <f t="shared" si="0"/>
        <v>3943246</v>
      </c>
    </row>
    <row r="23" spans="1:8" ht="15">
      <c r="A23" s="6" t="s">
        <v>529</v>
      </c>
      <c r="B23" s="31" t="s">
        <v>262</v>
      </c>
      <c r="C23" s="148">
        <f>'3. kiadások önkorm'!C23+'4. Faluház kiadás'!C23+'6. Pmh kiadás'!C23+'5. Óvoda kiadás'!C23+'7.Bölcsőde kiadás'!C23</f>
        <v>26420557</v>
      </c>
      <c r="D23" s="148">
        <f>'3. kiadások önkorm'!D23+'4. Faluház kiadás'!D23+'6. Pmh kiadás'!D23+'5. Óvoda kiadás'!D23+'7.Bölcsőde kiadás'!D23</f>
        <v>50000</v>
      </c>
      <c r="E23" s="148">
        <f>'3. kiadások önkorm'!E23+'4. Faluház kiadás'!E23+'6. Pmh kiadás'!E23+'5. Óvoda kiadás'!E23+'7.Bölcsőde kiadás'!E23</f>
        <v>0</v>
      </c>
      <c r="F23" s="148">
        <f>'3. kiadások önkorm'!F23+'4. Faluház kiadás'!F23+'6. Pmh kiadás'!F23+'5. Óvoda kiadás'!F23+'7.Bölcsőde kiadás'!F23</f>
        <v>26470557</v>
      </c>
      <c r="G23" s="25"/>
      <c r="H23" s="144">
        <f t="shared" si="0"/>
        <v>26470557</v>
      </c>
    </row>
    <row r="24" spans="1:8" ht="15">
      <c r="A24" s="51" t="s">
        <v>614</v>
      </c>
      <c r="B24" s="52" t="s">
        <v>263</v>
      </c>
      <c r="C24" s="148">
        <f>'3. kiadások önkorm'!C24+'4. Faluház kiadás'!C24+'6. Pmh kiadás'!C24+'5. Óvoda kiadás'!C24+'7.Bölcsőde kiadás'!C24</f>
        <v>253545696</v>
      </c>
      <c r="D24" s="148">
        <f>'3. kiadások önkorm'!D24+'4. Faluház kiadás'!D24+'6. Pmh kiadás'!D24+'5. Óvoda kiadás'!D24+'7.Bölcsőde kiadás'!D24</f>
        <v>37011664</v>
      </c>
      <c r="E24" s="148">
        <f>'3. kiadások önkorm'!E24+'4. Faluház kiadás'!E24+'6. Pmh kiadás'!E24+'5. Óvoda kiadás'!E24+'7.Bölcsőde kiadás'!E24</f>
        <v>0</v>
      </c>
      <c r="F24" s="148">
        <f>'3. kiadások önkorm'!F24+'4. Faluház kiadás'!F24+'6. Pmh kiadás'!F24+'5. Óvoda kiadás'!F24+'7.Bölcsőde kiadás'!F24</f>
        <v>290557360</v>
      </c>
      <c r="G24" s="25"/>
      <c r="H24" s="144">
        <f t="shared" si="0"/>
        <v>290557360</v>
      </c>
    </row>
    <row r="25" spans="1:9" ht="15">
      <c r="A25" s="37" t="s">
        <v>585</v>
      </c>
      <c r="B25" s="52" t="s">
        <v>264</v>
      </c>
      <c r="C25" s="148">
        <f>'3. kiadások önkorm'!C25+'4. Faluház kiadás'!C25+'6. Pmh kiadás'!C25+'5. Óvoda kiadás'!C25+'7.Bölcsőde kiadás'!C25</f>
        <v>45618801</v>
      </c>
      <c r="D25" s="148">
        <f>'3. kiadások önkorm'!D25+'4. Faluház kiadás'!D25+'6. Pmh kiadás'!D25+'5. Óvoda kiadás'!D25+'7.Bölcsőde kiadás'!D25</f>
        <v>6477041</v>
      </c>
      <c r="E25" s="148">
        <f>'3. kiadások önkorm'!E25+'4. Faluház kiadás'!E25+'6. Pmh kiadás'!E25+'5. Óvoda kiadás'!E25+'7.Bölcsőde kiadás'!E25</f>
        <v>0</v>
      </c>
      <c r="F25" s="148">
        <f>'3. kiadások önkorm'!F25+'4. Faluház kiadás'!F25+'6. Pmh kiadás'!F25+'5. Óvoda kiadás'!F25+'7.Bölcsőde kiadás'!F25</f>
        <v>52095842</v>
      </c>
      <c r="G25" s="25"/>
      <c r="H25" s="144">
        <f t="shared" si="0"/>
        <v>52095842</v>
      </c>
      <c r="I25" s="204">
        <f>47969599+1565344+1683938</f>
        <v>51218881</v>
      </c>
    </row>
    <row r="26" spans="1:8" ht="15">
      <c r="A26" s="4" t="s">
        <v>265</v>
      </c>
      <c r="B26" s="28" t="s">
        <v>266</v>
      </c>
      <c r="C26" s="148">
        <f>'3. kiadások önkorm'!C26+'4. Faluház kiadás'!C26+'6. Pmh kiadás'!C26+'5. Óvoda kiadás'!C26+'7.Bölcsőde kiadás'!C26</f>
        <v>3463165</v>
      </c>
      <c r="D26" s="148">
        <f>'3. kiadások önkorm'!D26+'4. Faluház kiadás'!D26+'6. Pmh kiadás'!D26+'5. Óvoda kiadás'!D26+'7.Bölcsőde kiadás'!D26</f>
        <v>0</v>
      </c>
      <c r="E26" s="148">
        <f>'3. kiadások önkorm'!E26+'4. Faluház kiadás'!E26+'6. Pmh kiadás'!E26+'5. Óvoda kiadás'!E26+'7.Bölcsőde kiadás'!E26</f>
        <v>0</v>
      </c>
      <c r="F26" s="148">
        <f>'3. kiadások önkorm'!F26+'4. Faluház kiadás'!F26+'6. Pmh kiadás'!F26+'5. Óvoda kiadás'!F26+'7.Bölcsőde kiadás'!F26</f>
        <v>3463165</v>
      </c>
      <c r="G26" s="25"/>
      <c r="H26" s="144">
        <f t="shared" si="0"/>
        <v>3463165</v>
      </c>
    </row>
    <row r="27" spans="1:8" ht="15">
      <c r="A27" s="4" t="s">
        <v>267</v>
      </c>
      <c r="B27" s="28" t="s">
        <v>268</v>
      </c>
      <c r="C27" s="148">
        <f>'3. kiadások önkorm'!C27+'4. Faluház kiadás'!C27+'6. Pmh kiadás'!C27+'5. Óvoda kiadás'!C27+'7.Bölcsőde kiadás'!C27</f>
        <v>38907406</v>
      </c>
      <c r="D27" s="148">
        <f>'3. kiadások önkorm'!D27+'4. Faluház kiadás'!D27+'6. Pmh kiadás'!D27+'5. Óvoda kiadás'!D27+'7.Bölcsőde kiadás'!D27</f>
        <v>4000000</v>
      </c>
      <c r="E27" s="148">
        <f>'3. kiadások önkorm'!E27+'4. Faluház kiadás'!E27+'6. Pmh kiadás'!E27+'5. Óvoda kiadás'!E27+'7.Bölcsőde kiadás'!E27</f>
        <v>0</v>
      </c>
      <c r="F27" s="148">
        <f>'3. kiadások önkorm'!F27+'4. Faluház kiadás'!F27+'6. Pmh kiadás'!F27+'5. Óvoda kiadás'!F27+'7.Bölcsőde kiadás'!F27</f>
        <v>42907406</v>
      </c>
      <c r="G27" s="25"/>
      <c r="H27" s="144">
        <f t="shared" si="0"/>
        <v>42907406</v>
      </c>
    </row>
    <row r="28" spans="1:8" ht="15">
      <c r="A28" s="4" t="s">
        <v>269</v>
      </c>
      <c r="B28" s="28" t="s">
        <v>270</v>
      </c>
      <c r="C28" s="148">
        <f>'3. kiadások önkorm'!C28+'4. Faluház kiadás'!C28+'6. Pmh kiadás'!C28+'5. Óvoda kiadás'!C28+'7.Bölcsőde kiadás'!C28</f>
        <v>0</v>
      </c>
      <c r="D28" s="148">
        <f>'3. kiadások önkorm'!D28+'4. Faluház kiadás'!D28+'6. Pmh kiadás'!D28+'5. Óvoda kiadás'!D28+'7.Bölcsőde kiadás'!D28</f>
        <v>0</v>
      </c>
      <c r="E28" s="148">
        <f>'3. kiadások önkorm'!E28+'4. Faluház kiadás'!E28+'6. Pmh kiadás'!E28+'5. Óvoda kiadás'!E28+'7.Bölcsőde kiadás'!E28</f>
        <v>0</v>
      </c>
      <c r="F28" s="148">
        <f>'3. kiadások önkorm'!F28+'4. Faluház kiadás'!F28+'6. Pmh kiadás'!F28+'5. Óvoda kiadás'!F28+'7.Bölcsőde kiadás'!F28</f>
        <v>0</v>
      </c>
      <c r="G28" s="25"/>
      <c r="H28" s="144">
        <f t="shared" si="0"/>
        <v>0</v>
      </c>
    </row>
    <row r="29" spans="1:8" ht="15">
      <c r="A29" s="6" t="s">
        <v>530</v>
      </c>
      <c r="B29" s="31" t="s">
        <v>271</v>
      </c>
      <c r="C29" s="148">
        <f>'3. kiadások önkorm'!C29+'4. Faluház kiadás'!C29+'6. Pmh kiadás'!C29+'5. Óvoda kiadás'!C29+'7.Bölcsőde kiadás'!C29</f>
        <v>42370571</v>
      </c>
      <c r="D29" s="148">
        <f>'3. kiadások önkorm'!D29+'4. Faluház kiadás'!D29+'6. Pmh kiadás'!D29+'5. Óvoda kiadás'!D29+'7.Bölcsőde kiadás'!D29</f>
        <v>4000000</v>
      </c>
      <c r="E29" s="148">
        <f>'3. kiadások önkorm'!E29+'4. Faluház kiadás'!E29+'6. Pmh kiadás'!E29+'5. Óvoda kiadás'!E29+'7.Bölcsőde kiadás'!E29</f>
        <v>0</v>
      </c>
      <c r="F29" s="148">
        <f>'3. kiadások önkorm'!F29+'4. Faluház kiadás'!F29+'6. Pmh kiadás'!F29+'5. Óvoda kiadás'!F29+'7.Bölcsőde kiadás'!F29</f>
        <v>46370571</v>
      </c>
      <c r="G29" s="25"/>
      <c r="H29" s="144">
        <f t="shared" si="0"/>
        <v>46370571</v>
      </c>
    </row>
    <row r="30" spans="1:8" ht="15">
      <c r="A30" s="4" t="s">
        <v>272</v>
      </c>
      <c r="B30" s="28" t="s">
        <v>273</v>
      </c>
      <c r="C30" s="148">
        <f>'3. kiadások önkorm'!C30+'4. Faluház kiadás'!C30+'6. Pmh kiadás'!C30+'5. Óvoda kiadás'!C30+'7.Bölcsőde kiadás'!C30</f>
        <v>1899610</v>
      </c>
      <c r="D30" s="148">
        <f>'3. kiadások önkorm'!D30+'4. Faluház kiadás'!D30+'6. Pmh kiadás'!D30+'5. Óvoda kiadás'!D30+'7.Bölcsőde kiadás'!D30</f>
        <v>35000</v>
      </c>
      <c r="E30" s="148">
        <f>'3. kiadások önkorm'!E30+'4. Faluház kiadás'!E30+'6. Pmh kiadás'!E30+'5. Óvoda kiadás'!E30+'7.Bölcsőde kiadás'!E30</f>
        <v>0</v>
      </c>
      <c r="F30" s="148">
        <f>'3. kiadások önkorm'!F30+'4. Faluház kiadás'!F30+'6. Pmh kiadás'!F30+'5. Óvoda kiadás'!F30+'7.Bölcsőde kiadás'!F30</f>
        <v>1934610</v>
      </c>
      <c r="G30" s="25"/>
      <c r="H30" s="144">
        <f t="shared" si="0"/>
        <v>1934610</v>
      </c>
    </row>
    <row r="31" spans="1:8" ht="15">
      <c r="A31" s="4" t="s">
        <v>274</v>
      </c>
      <c r="B31" s="28" t="s">
        <v>275</v>
      </c>
      <c r="C31" s="148">
        <f>'3. kiadások önkorm'!C31+'4. Faluház kiadás'!C31+'6. Pmh kiadás'!C31+'5. Óvoda kiadás'!C31+'7.Bölcsőde kiadás'!C31</f>
        <v>2020689</v>
      </c>
      <c r="D31" s="148">
        <f>'3. kiadások önkorm'!D31+'4. Faluház kiadás'!D31+'6. Pmh kiadás'!D31+'5. Óvoda kiadás'!D31+'7.Bölcsőde kiadás'!D31</f>
        <v>120000</v>
      </c>
      <c r="E31" s="148">
        <f>'3. kiadások önkorm'!E31+'4. Faluház kiadás'!E31+'6. Pmh kiadás'!E31+'5. Óvoda kiadás'!E31+'7.Bölcsőde kiadás'!E31</f>
        <v>0</v>
      </c>
      <c r="F31" s="148">
        <f>'3. kiadások önkorm'!F31+'4. Faluház kiadás'!F31+'6. Pmh kiadás'!F31+'5. Óvoda kiadás'!F31+'7.Bölcsőde kiadás'!F31</f>
        <v>2140689</v>
      </c>
      <c r="G31" s="25"/>
      <c r="H31" s="144">
        <f t="shared" si="0"/>
        <v>2140689</v>
      </c>
    </row>
    <row r="32" spans="1:8" ht="15" customHeight="1">
      <c r="A32" s="6" t="s">
        <v>615</v>
      </c>
      <c r="B32" s="31" t="s">
        <v>276</v>
      </c>
      <c r="C32" s="148">
        <f>'3. kiadások önkorm'!C32+'4. Faluház kiadás'!C32+'6. Pmh kiadás'!C32+'5. Óvoda kiadás'!C32+'7.Bölcsőde kiadás'!C32</f>
        <v>3920299</v>
      </c>
      <c r="D32" s="148">
        <f>'3. kiadások önkorm'!D32+'4. Faluház kiadás'!D32+'6. Pmh kiadás'!D32+'5. Óvoda kiadás'!D32+'7.Bölcsőde kiadás'!D32</f>
        <v>155000</v>
      </c>
      <c r="E32" s="148">
        <f>'3. kiadások önkorm'!E32+'4. Faluház kiadás'!E32+'6. Pmh kiadás'!E32+'5. Óvoda kiadás'!E32+'7.Bölcsőde kiadás'!E32</f>
        <v>0</v>
      </c>
      <c r="F32" s="148">
        <f>'3. kiadások önkorm'!F32+'4. Faluház kiadás'!F32+'6. Pmh kiadás'!F32+'5. Óvoda kiadás'!F32+'7.Bölcsőde kiadás'!F32</f>
        <v>4075299</v>
      </c>
      <c r="G32" s="25"/>
      <c r="H32" s="144">
        <f t="shared" si="0"/>
        <v>4075299</v>
      </c>
    </row>
    <row r="33" spans="1:8" ht="15">
      <c r="A33" s="4" t="s">
        <v>277</v>
      </c>
      <c r="B33" s="28" t="s">
        <v>278</v>
      </c>
      <c r="C33" s="148">
        <f>'3. kiadások önkorm'!C33+'4. Faluház kiadás'!C33+'6. Pmh kiadás'!C33+'5. Óvoda kiadás'!C33+'7.Bölcsőde kiadás'!C33</f>
        <v>22158197</v>
      </c>
      <c r="D33" s="148">
        <f>'3. kiadások önkorm'!D33+'4. Faluház kiadás'!D33+'6. Pmh kiadás'!D33+'5. Óvoda kiadás'!D33+'7.Bölcsőde kiadás'!D33</f>
        <v>2100000</v>
      </c>
      <c r="E33" s="148">
        <f>'3. kiadások önkorm'!E33+'4. Faluház kiadás'!E33+'6. Pmh kiadás'!E33+'5. Óvoda kiadás'!E33+'7.Bölcsőde kiadás'!E33</f>
        <v>0</v>
      </c>
      <c r="F33" s="148">
        <f>'3. kiadások önkorm'!F33+'4. Faluház kiadás'!F33+'6. Pmh kiadás'!F33+'5. Óvoda kiadás'!F33+'7.Bölcsőde kiadás'!F33</f>
        <v>24258197</v>
      </c>
      <c r="G33" s="25"/>
      <c r="H33" s="144">
        <f t="shared" si="0"/>
        <v>24258197</v>
      </c>
    </row>
    <row r="34" spans="1:8" ht="15">
      <c r="A34" s="4" t="s">
        <v>279</v>
      </c>
      <c r="B34" s="28" t="s">
        <v>280</v>
      </c>
      <c r="C34" s="148">
        <f>'3. kiadások önkorm'!C34+'4. Faluház kiadás'!C34+'6. Pmh kiadás'!C34+'5. Óvoda kiadás'!C34+'7.Bölcsőde kiadás'!C34</f>
        <v>0</v>
      </c>
      <c r="D34" s="148">
        <f>'3. kiadások önkorm'!D34+'4. Faluház kiadás'!D34+'6. Pmh kiadás'!D34+'5. Óvoda kiadás'!D34+'7.Bölcsőde kiadás'!D34</f>
        <v>250000</v>
      </c>
      <c r="E34" s="148">
        <f>'3. kiadások önkorm'!E34+'4. Faluház kiadás'!E34+'6. Pmh kiadás'!E34+'5. Óvoda kiadás'!E34+'7.Bölcsőde kiadás'!E34</f>
        <v>0</v>
      </c>
      <c r="F34" s="148">
        <f>'3. kiadások önkorm'!F34+'4. Faluház kiadás'!F34+'6. Pmh kiadás'!F34+'5. Óvoda kiadás'!F34+'7.Bölcsőde kiadás'!F34</f>
        <v>250000</v>
      </c>
      <c r="G34" s="25"/>
      <c r="H34" s="144">
        <f t="shared" si="0"/>
        <v>250000</v>
      </c>
    </row>
    <row r="35" spans="1:8" ht="15">
      <c r="A35" s="4" t="s">
        <v>586</v>
      </c>
      <c r="B35" s="28" t="s">
        <v>281</v>
      </c>
      <c r="C35" s="148">
        <f>'3. kiadások önkorm'!C35+'4. Faluház kiadás'!C35+'6. Pmh kiadás'!C35+'5. Óvoda kiadás'!C35+'7.Bölcsőde kiadás'!C35</f>
        <v>4135192</v>
      </c>
      <c r="D35" s="148">
        <f>'3. kiadások önkorm'!D35+'4. Faluház kiadás'!D35+'6. Pmh kiadás'!D35+'5. Óvoda kiadás'!D35+'7.Bölcsőde kiadás'!D35</f>
        <v>200000</v>
      </c>
      <c r="E35" s="148">
        <f>'3. kiadások önkorm'!E35+'4. Faluház kiadás'!E35+'6. Pmh kiadás'!E35+'5. Óvoda kiadás'!E35+'7.Bölcsőde kiadás'!E35</f>
        <v>0</v>
      </c>
      <c r="F35" s="148">
        <f>'3. kiadások önkorm'!F35+'4. Faluház kiadás'!F35+'6. Pmh kiadás'!F35+'5. Óvoda kiadás'!F35+'7.Bölcsőde kiadás'!F35</f>
        <v>4335192</v>
      </c>
      <c r="G35" s="25"/>
      <c r="H35" s="144">
        <f t="shared" si="0"/>
        <v>4335192</v>
      </c>
    </row>
    <row r="36" spans="1:8" ht="15">
      <c r="A36" s="4" t="s">
        <v>282</v>
      </c>
      <c r="B36" s="28" t="s">
        <v>283</v>
      </c>
      <c r="C36" s="148">
        <f>'3. kiadások önkorm'!C36+'4. Faluház kiadás'!C36+'6. Pmh kiadás'!C36+'5. Óvoda kiadás'!C36+'7.Bölcsőde kiadás'!C36</f>
        <v>925403</v>
      </c>
      <c r="D36" s="148">
        <f>'3. kiadások önkorm'!D36+'4. Faluház kiadás'!D36+'6. Pmh kiadás'!D36+'5. Óvoda kiadás'!D36+'7.Bölcsőde kiadás'!D36</f>
        <v>200000</v>
      </c>
      <c r="E36" s="148">
        <f>'3. kiadások önkorm'!E36+'4. Faluház kiadás'!E36+'6. Pmh kiadás'!E36+'5. Óvoda kiadás'!E36+'7.Bölcsőde kiadás'!E36</f>
        <v>0</v>
      </c>
      <c r="F36" s="148">
        <f>'3. kiadások önkorm'!F36+'4. Faluház kiadás'!F36+'6. Pmh kiadás'!F36+'5. Óvoda kiadás'!F36+'7.Bölcsőde kiadás'!F36</f>
        <v>1125403</v>
      </c>
      <c r="G36" s="25"/>
      <c r="H36" s="144">
        <f t="shared" si="0"/>
        <v>1125403</v>
      </c>
    </row>
    <row r="37" spans="1:8" ht="15">
      <c r="A37" s="9" t="s">
        <v>587</v>
      </c>
      <c r="B37" s="28" t="s">
        <v>284</v>
      </c>
      <c r="C37" s="148">
        <f>'3. kiadások önkorm'!C37+'4. Faluház kiadás'!C37+'6. Pmh kiadás'!C37+'5. Óvoda kiadás'!C37+'7.Bölcsőde kiadás'!C37</f>
        <v>0</v>
      </c>
      <c r="D37" s="148">
        <f>'3. kiadások önkorm'!D37+'4. Faluház kiadás'!D37+'6. Pmh kiadás'!D37+'5. Óvoda kiadás'!D37+'7.Bölcsőde kiadás'!D37</f>
        <v>0</v>
      </c>
      <c r="E37" s="148">
        <f>'3. kiadások önkorm'!E37+'4. Faluház kiadás'!E37+'6. Pmh kiadás'!E37+'5. Óvoda kiadás'!E37+'7.Bölcsőde kiadás'!E37</f>
        <v>0</v>
      </c>
      <c r="F37" s="148">
        <f>'3. kiadások önkorm'!F37+'4. Faluház kiadás'!F37+'6. Pmh kiadás'!F37+'5. Óvoda kiadás'!F37+'7.Bölcsőde kiadás'!F37</f>
        <v>0</v>
      </c>
      <c r="G37" s="25"/>
      <c r="H37" s="144">
        <f t="shared" si="0"/>
        <v>0</v>
      </c>
    </row>
    <row r="38" spans="1:8" ht="15">
      <c r="A38" s="5" t="s">
        <v>285</v>
      </c>
      <c r="B38" s="28" t="s">
        <v>286</v>
      </c>
      <c r="C38" s="148">
        <f>'3. kiadások önkorm'!C38+'4. Faluház kiadás'!C38+'6. Pmh kiadás'!C38+'5. Óvoda kiadás'!C38+'7.Bölcsőde kiadás'!C38</f>
        <v>0</v>
      </c>
      <c r="D38" s="148">
        <f>'3. kiadások önkorm'!D38+'4. Faluház kiadás'!D38+'6. Pmh kiadás'!D38+'5. Óvoda kiadás'!D38+'7.Bölcsőde kiadás'!D38</f>
        <v>0</v>
      </c>
      <c r="E38" s="148">
        <f>'3. kiadások önkorm'!E38+'4. Faluház kiadás'!E38+'6. Pmh kiadás'!E38+'5. Óvoda kiadás'!E38+'7.Bölcsőde kiadás'!E38</f>
        <v>0</v>
      </c>
      <c r="F38" s="148">
        <f>'3. kiadások önkorm'!F38+'4. Faluház kiadás'!F38+'6. Pmh kiadás'!F38+'5. Óvoda kiadás'!F38+'7.Bölcsőde kiadás'!F38</f>
        <v>0</v>
      </c>
      <c r="G38" s="25"/>
      <c r="H38" s="144">
        <f t="shared" si="0"/>
        <v>0</v>
      </c>
    </row>
    <row r="39" spans="1:8" ht="15">
      <c r="A39" s="4" t="s">
        <v>588</v>
      </c>
      <c r="B39" s="28" t="s">
        <v>287</v>
      </c>
      <c r="C39" s="148">
        <f>'3. kiadások önkorm'!C39+'4. Faluház kiadás'!C39+'6. Pmh kiadás'!C39+'5. Óvoda kiadás'!C39+'7.Bölcsőde kiadás'!C39</f>
        <v>72029152</v>
      </c>
      <c r="D39" s="148">
        <f>'3. kiadások önkorm'!D39+'4. Faluház kiadás'!D39+'6. Pmh kiadás'!D39+'5. Óvoda kiadás'!D39+'7.Bölcsőde kiadás'!D39</f>
        <v>1400000</v>
      </c>
      <c r="E39" s="148">
        <f>'3. kiadások önkorm'!E39+'4. Faluház kiadás'!E39+'6. Pmh kiadás'!E39+'5. Óvoda kiadás'!E39+'7.Bölcsőde kiadás'!E39</f>
        <v>0</v>
      </c>
      <c r="F39" s="148">
        <f>'3. kiadások önkorm'!F39+'4. Faluház kiadás'!F39+'6. Pmh kiadás'!F39+'5. Óvoda kiadás'!F39+'7.Bölcsőde kiadás'!F39</f>
        <v>73429152</v>
      </c>
      <c r="G39" s="25"/>
      <c r="H39" s="144">
        <f t="shared" si="0"/>
        <v>73429152</v>
      </c>
    </row>
    <row r="40" spans="1:8" ht="15">
      <c r="A40" s="6" t="s">
        <v>531</v>
      </c>
      <c r="B40" s="31" t="s">
        <v>288</v>
      </c>
      <c r="C40" s="148">
        <f>'3. kiadások önkorm'!C40+'4. Faluház kiadás'!C40+'6. Pmh kiadás'!C40+'5. Óvoda kiadás'!C40+'7.Bölcsőde kiadás'!C40</f>
        <v>99247944</v>
      </c>
      <c r="D40" s="148">
        <f>'3. kiadások önkorm'!D40+'4. Faluház kiadás'!D40+'6. Pmh kiadás'!D40+'5. Óvoda kiadás'!D40+'7.Bölcsőde kiadás'!D40</f>
        <v>4150000</v>
      </c>
      <c r="E40" s="148">
        <f>'3. kiadások önkorm'!E40+'4. Faluház kiadás'!E40+'6. Pmh kiadás'!E40+'5. Óvoda kiadás'!E40+'7.Bölcsőde kiadás'!E40</f>
        <v>0</v>
      </c>
      <c r="F40" s="148">
        <f>'3. kiadások önkorm'!F40+'4. Faluház kiadás'!F40+'6. Pmh kiadás'!F40+'5. Óvoda kiadás'!F40+'7.Bölcsőde kiadás'!F40</f>
        <v>103397944</v>
      </c>
      <c r="G40" s="25"/>
      <c r="H40" s="144">
        <f t="shared" si="0"/>
        <v>103397944</v>
      </c>
    </row>
    <row r="41" spans="1:8" ht="15">
      <c r="A41" s="4" t="s">
        <v>289</v>
      </c>
      <c r="B41" s="28" t="s">
        <v>290</v>
      </c>
      <c r="C41" s="148">
        <f>'3. kiadások önkorm'!C41+'4. Faluház kiadás'!C41+'6. Pmh kiadás'!C41+'5. Óvoda kiadás'!C41+'7.Bölcsőde kiadás'!C41</f>
        <v>888054</v>
      </c>
      <c r="D41" s="148">
        <f>'3. kiadások önkorm'!D41+'4. Faluház kiadás'!D41+'6. Pmh kiadás'!D41+'5. Óvoda kiadás'!D41+'7.Bölcsőde kiadás'!D41</f>
        <v>50000</v>
      </c>
      <c r="E41" s="148">
        <f>'3. kiadások önkorm'!E41+'4. Faluház kiadás'!E41+'6. Pmh kiadás'!E41+'5. Óvoda kiadás'!E41+'7.Bölcsőde kiadás'!E41</f>
        <v>0</v>
      </c>
      <c r="F41" s="148">
        <f>'3. kiadások önkorm'!F41+'4. Faluház kiadás'!F41+'6. Pmh kiadás'!F41+'5. Óvoda kiadás'!F41+'7.Bölcsőde kiadás'!F41</f>
        <v>938054</v>
      </c>
      <c r="G41" s="25"/>
      <c r="H41" s="144">
        <f t="shared" si="0"/>
        <v>938054</v>
      </c>
    </row>
    <row r="42" spans="1:8" ht="15">
      <c r="A42" s="4" t="s">
        <v>291</v>
      </c>
      <c r="B42" s="28" t="s">
        <v>292</v>
      </c>
      <c r="C42" s="148">
        <f>'3. kiadások önkorm'!C42+'4. Faluház kiadás'!C42+'6. Pmh kiadás'!C42+'5. Óvoda kiadás'!C42+'7.Bölcsőde kiadás'!C42</f>
        <v>0</v>
      </c>
      <c r="D42" s="148">
        <f>'3. kiadások önkorm'!D42+'4. Faluház kiadás'!D42+'6. Pmh kiadás'!D42+'5. Óvoda kiadás'!D42+'7.Bölcsőde kiadás'!D42</f>
        <v>0</v>
      </c>
      <c r="E42" s="148">
        <f>'3. kiadások önkorm'!E42+'4. Faluház kiadás'!E42+'6. Pmh kiadás'!E42+'5. Óvoda kiadás'!E42+'7.Bölcsőde kiadás'!E42</f>
        <v>0</v>
      </c>
      <c r="F42" s="148">
        <f>'3. kiadások önkorm'!F42+'4. Faluház kiadás'!F42+'6. Pmh kiadás'!F42+'5. Óvoda kiadás'!F42+'7.Bölcsőde kiadás'!F42</f>
        <v>0</v>
      </c>
      <c r="G42" s="25"/>
      <c r="H42" s="144">
        <f t="shared" si="0"/>
        <v>0</v>
      </c>
    </row>
    <row r="43" spans="1:8" ht="15">
      <c r="A43" s="6" t="s">
        <v>532</v>
      </c>
      <c r="B43" s="31" t="s">
        <v>293</v>
      </c>
      <c r="C43" s="148">
        <f>'3. kiadások önkorm'!C43+'4. Faluház kiadás'!C43+'6. Pmh kiadás'!C43+'5. Óvoda kiadás'!C43+'7.Bölcsőde kiadás'!C43</f>
        <v>888054</v>
      </c>
      <c r="D43" s="148">
        <f>'3. kiadások önkorm'!D43+'4. Faluház kiadás'!D43+'6. Pmh kiadás'!D43+'5. Óvoda kiadás'!D43+'7.Bölcsőde kiadás'!D43</f>
        <v>50000</v>
      </c>
      <c r="E43" s="148">
        <f>'3. kiadások önkorm'!E43+'4. Faluház kiadás'!E43+'6. Pmh kiadás'!E43+'5. Óvoda kiadás'!E43+'7.Bölcsőde kiadás'!E43</f>
        <v>0</v>
      </c>
      <c r="F43" s="148">
        <f>'3. kiadások önkorm'!F43+'4. Faluház kiadás'!F43+'6. Pmh kiadás'!F43+'5. Óvoda kiadás'!F43+'7.Bölcsőde kiadás'!F43</f>
        <v>938054</v>
      </c>
      <c r="G43" s="25"/>
      <c r="H43" s="144">
        <f t="shared" si="0"/>
        <v>938054</v>
      </c>
    </row>
    <row r="44" spans="1:8" ht="15">
      <c r="A44" s="4" t="s">
        <v>294</v>
      </c>
      <c r="B44" s="28" t="s">
        <v>295</v>
      </c>
      <c r="C44" s="148">
        <f>'3. kiadások önkorm'!C44+'4. Faluház kiadás'!C44+'6. Pmh kiadás'!C44+'5. Óvoda kiadás'!C44+'7.Bölcsőde kiadás'!C44</f>
        <v>24660573</v>
      </c>
      <c r="D44" s="148">
        <f>'3. kiadások önkorm'!D44+'4. Faluház kiadás'!D44+'6. Pmh kiadás'!D44+'5. Óvoda kiadás'!D44+'7.Bölcsőde kiadás'!D44</f>
        <v>1439550</v>
      </c>
      <c r="E44" s="148">
        <f>'3. kiadások önkorm'!E44+'4. Faluház kiadás'!E44+'6. Pmh kiadás'!E44+'5. Óvoda kiadás'!E44+'7.Bölcsőde kiadás'!E44</f>
        <v>0</v>
      </c>
      <c r="F44" s="148">
        <f>'3. kiadások önkorm'!F44+'4. Faluház kiadás'!F44+'6. Pmh kiadás'!F44+'5. Óvoda kiadás'!F44+'7.Bölcsőde kiadás'!F44</f>
        <v>26100123</v>
      </c>
      <c r="G44" s="25"/>
      <c r="H44" s="144">
        <f t="shared" si="0"/>
        <v>26100123</v>
      </c>
    </row>
    <row r="45" spans="1:8" ht="15">
      <c r="A45" s="4" t="s">
        <v>296</v>
      </c>
      <c r="B45" s="28" t="s">
        <v>297</v>
      </c>
      <c r="C45" s="148">
        <f>'3. kiadások önkorm'!C45+'4. Faluház kiadás'!C45+'6. Pmh kiadás'!C45+'5. Óvoda kiadás'!C45+'7.Bölcsőde kiadás'!C45</f>
        <v>58712368</v>
      </c>
      <c r="D45" s="148">
        <f>'3. kiadások önkorm'!D45+'4. Faluház kiadás'!D45+'6. Pmh kiadás'!D45+'5. Óvoda kiadás'!D45+'7.Bölcsőde kiadás'!D45</f>
        <v>100000</v>
      </c>
      <c r="E45" s="148">
        <f>'3. kiadások önkorm'!E45+'4. Faluház kiadás'!E45+'6. Pmh kiadás'!E45+'5. Óvoda kiadás'!E45+'7.Bölcsőde kiadás'!E45</f>
        <v>0</v>
      </c>
      <c r="F45" s="148">
        <f>'3. kiadások önkorm'!F45+'4. Faluház kiadás'!F45+'6. Pmh kiadás'!F45+'5. Óvoda kiadás'!F45+'7.Bölcsőde kiadás'!F45</f>
        <v>58812368</v>
      </c>
      <c r="G45" s="25"/>
      <c r="H45" s="144">
        <f t="shared" si="0"/>
        <v>58812368</v>
      </c>
    </row>
    <row r="46" spans="1:8" ht="15">
      <c r="A46" s="4" t="s">
        <v>589</v>
      </c>
      <c r="B46" s="28" t="s">
        <v>298</v>
      </c>
      <c r="C46" s="148">
        <f>'3. kiadások önkorm'!C46+'4. Faluház kiadás'!C46+'6. Pmh kiadás'!C46+'5. Óvoda kiadás'!C46+'7.Bölcsőde kiadás'!C46</f>
        <v>0</v>
      </c>
      <c r="D46" s="148">
        <f>'3. kiadások önkorm'!D46+'4. Faluház kiadás'!D46+'6. Pmh kiadás'!D46+'5. Óvoda kiadás'!D46+'7.Bölcsőde kiadás'!D46</f>
        <v>0</v>
      </c>
      <c r="E46" s="148">
        <f>'3. kiadások önkorm'!E46+'4. Faluház kiadás'!E46+'6. Pmh kiadás'!E46+'5. Óvoda kiadás'!E46+'7.Bölcsőde kiadás'!E46</f>
        <v>0</v>
      </c>
      <c r="F46" s="148">
        <f>'3. kiadások önkorm'!F46+'4. Faluház kiadás'!F46+'6. Pmh kiadás'!F46+'5. Óvoda kiadás'!F46+'7.Bölcsőde kiadás'!F46</f>
        <v>0</v>
      </c>
      <c r="G46" s="25"/>
      <c r="H46" s="144">
        <f t="shared" si="0"/>
        <v>0</v>
      </c>
    </row>
    <row r="47" spans="1:8" ht="15">
      <c r="A47" s="4" t="s">
        <v>590</v>
      </c>
      <c r="B47" s="28" t="s">
        <v>299</v>
      </c>
      <c r="C47" s="148">
        <f>'3. kiadások önkorm'!C47+'4. Faluház kiadás'!C47+'6. Pmh kiadás'!C47+'5. Óvoda kiadás'!C47+'7.Bölcsőde kiadás'!C47</f>
        <v>9000</v>
      </c>
      <c r="D47" s="148">
        <f>'3. kiadások önkorm'!D47+'4. Faluház kiadás'!D47+'6. Pmh kiadás'!D47+'5. Óvoda kiadás'!D47+'7.Bölcsőde kiadás'!D47</f>
        <v>0</v>
      </c>
      <c r="E47" s="148">
        <f>'3. kiadások önkorm'!E47+'4. Faluház kiadás'!E47+'6. Pmh kiadás'!E47+'5. Óvoda kiadás'!E47+'7.Bölcsőde kiadás'!E47</f>
        <v>0</v>
      </c>
      <c r="F47" s="148">
        <f>'3. kiadások önkorm'!F47+'4. Faluház kiadás'!F47+'6. Pmh kiadás'!F47+'5. Óvoda kiadás'!F47+'7.Bölcsőde kiadás'!F47</f>
        <v>9000</v>
      </c>
      <c r="G47" s="25"/>
      <c r="H47" s="144">
        <f t="shared" si="0"/>
        <v>9000</v>
      </c>
    </row>
    <row r="48" spans="1:8" ht="15">
      <c r="A48" s="4" t="s">
        <v>300</v>
      </c>
      <c r="B48" s="28" t="s">
        <v>301</v>
      </c>
      <c r="C48" s="148">
        <f>'3. kiadások önkorm'!C48+'4. Faluház kiadás'!C48+'6. Pmh kiadás'!C48+'5. Óvoda kiadás'!C48+'7.Bölcsőde kiadás'!C48</f>
        <v>366200</v>
      </c>
      <c r="D48" s="148">
        <f>'3. kiadások önkorm'!D48+'4. Faluház kiadás'!D48+'6. Pmh kiadás'!D48+'5. Óvoda kiadás'!D48+'7.Bölcsőde kiadás'!D48</f>
        <v>0</v>
      </c>
      <c r="E48" s="148">
        <f>'3. kiadások önkorm'!E48+'4. Faluház kiadás'!E48+'6. Pmh kiadás'!E48+'5. Óvoda kiadás'!E48+'7.Bölcsőde kiadás'!E48</f>
        <v>0</v>
      </c>
      <c r="F48" s="148">
        <f>'3. kiadások önkorm'!F48+'4. Faluház kiadás'!F48+'6. Pmh kiadás'!F48+'5. Óvoda kiadás'!F48+'7.Bölcsőde kiadás'!F48</f>
        <v>366200</v>
      </c>
      <c r="G48" s="25"/>
      <c r="H48" s="144">
        <f t="shared" si="0"/>
        <v>366200</v>
      </c>
    </row>
    <row r="49" spans="1:8" ht="15">
      <c r="A49" s="6" t="s">
        <v>533</v>
      </c>
      <c r="B49" s="31" t="s">
        <v>302</v>
      </c>
      <c r="C49" s="148">
        <f>'3. kiadások önkorm'!C49+'4. Faluház kiadás'!C49+'6. Pmh kiadás'!C49+'5. Óvoda kiadás'!C49+'7.Bölcsőde kiadás'!C49</f>
        <v>83748141</v>
      </c>
      <c r="D49" s="148">
        <f>'3. kiadások önkorm'!D49+'4. Faluház kiadás'!D49+'6. Pmh kiadás'!D49+'5. Óvoda kiadás'!D49+'7.Bölcsőde kiadás'!D49</f>
        <v>1539550</v>
      </c>
      <c r="E49" s="148">
        <f>'3. kiadások önkorm'!E49+'4. Faluház kiadás'!E49+'6. Pmh kiadás'!E49+'5. Óvoda kiadás'!E49+'7.Bölcsőde kiadás'!E49</f>
        <v>0</v>
      </c>
      <c r="F49" s="148">
        <f>'3. kiadások önkorm'!F49+'4. Faluház kiadás'!F49+'6. Pmh kiadás'!F49+'5. Óvoda kiadás'!F49+'7.Bölcsőde kiadás'!F49</f>
        <v>85287691</v>
      </c>
      <c r="G49" s="25"/>
      <c r="H49" s="144">
        <f t="shared" si="0"/>
        <v>85287691</v>
      </c>
    </row>
    <row r="50" spans="1:8" ht="15">
      <c r="A50" s="37" t="s">
        <v>534</v>
      </c>
      <c r="B50" s="52" t="s">
        <v>303</v>
      </c>
      <c r="C50" s="148">
        <f>'3. kiadások önkorm'!C50+'4. Faluház kiadás'!C50+'6. Pmh kiadás'!C50+'5. Óvoda kiadás'!C50+'7.Bölcsőde kiadás'!C50</f>
        <v>230175009</v>
      </c>
      <c r="D50" s="148">
        <f>'3. kiadások önkorm'!D50+'4. Faluház kiadás'!D50+'6. Pmh kiadás'!D50+'5. Óvoda kiadás'!D50+'7.Bölcsőde kiadás'!D50</f>
        <v>9894550</v>
      </c>
      <c r="E50" s="148">
        <f>'3. kiadások önkorm'!E50+'4. Faluház kiadás'!E50+'6. Pmh kiadás'!E50+'5. Óvoda kiadás'!E50+'7.Bölcsőde kiadás'!E50</f>
        <v>0</v>
      </c>
      <c r="F50" s="148">
        <f>'3. kiadások önkorm'!F50+'4. Faluház kiadás'!F50+'6. Pmh kiadás'!F50+'5. Óvoda kiadás'!F50+'7.Bölcsőde kiadás'!F50</f>
        <v>240069559</v>
      </c>
      <c r="G50" s="25"/>
      <c r="H50" s="144">
        <f t="shared" si="0"/>
        <v>240069559</v>
      </c>
    </row>
    <row r="51" spans="1:8" ht="15">
      <c r="A51" s="12" t="s">
        <v>304</v>
      </c>
      <c r="B51" s="28" t="s">
        <v>305</v>
      </c>
      <c r="C51" s="148">
        <f>'3. kiadások önkorm'!C51+'4. Faluház kiadás'!C51+'6. Pmh kiadás'!C51+'5. Óvoda kiadás'!C51+'7.Bölcsőde kiadás'!C51</f>
        <v>0</v>
      </c>
      <c r="D51" s="148">
        <f>'3. kiadások önkorm'!D51+'4. Faluház kiadás'!D51+'6. Pmh kiadás'!D51+'5. Óvoda kiadás'!D51+'7.Bölcsőde kiadás'!D51</f>
        <v>0</v>
      </c>
      <c r="E51" s="148">
        <f>'3. kiadások önkorm'!E51+'4. Faluház kiadás'!E51+'6. Pmh kiadás'!E51+'5. Óvoda kiadás'!E51+'7.Bölcsőde kiadás'!E51</f>
        <v>0</v>
      </c>
      <c r="F51" s="148">
        <f>'3. kiadások önkorm'!F51+'4. Faluház kiadás'!F51+'6. Pmh kiadás'!F51+'5. Óvoda kiadás'!F51+'7.Bölcsőde kiadás'!F51</f>
        <v>0</v>
      </c>
      <c r="G51" s="25"/>
      <c r="H51" s="144">
        <f t="shared" si="0"/>
        <v>0</v>
      </c>
    </row>
    <row r="52" spans="1:8" ht="15">
      <c r="A52" s="12" t="s">
        <v>535</v>
      </c>
      <c r="B52" s="28" t="s">
        <v>306</v>
      </c>
      <c r="C52" s="148">
        <f>'3. kiadások önkorm'!C52+'4. Faluház kiadás'!C52+'6. Pmh kiadás'!C52+'5. Óvoda kiadás'!C52+'7.Bölcsőde kiadás'!C52</f>
        <v>316800</v>
      </c>
      <c r="D52" s="148">
        <f>'3. kiadások önkorm'!D52+'4. Faluház kiadás'!D52+'6. Pmh kiadás'!D52+'5. Óvoda kiadás'!D52+'7.Bölcsőde kiadás'!D52</f>
        <v>0</v>
      </c>
      <c r="E52" s="148">
        <f>'3. kiadások önkorm'!E52+'4. Faluház kiadás'!E52+'6. Pmh kiadás'!E52+'5. Óvoda kiadás'!E52+'7.Bölcsőde kiadás'!E52</f>
        <v>0</v>
      </c>
      <c r="F52" s="148">
        <f>'3. kiadások önkorm'!F52+'4. Faluház kiadás'!F52+'6. Pmh kiadás'!F52+'5. Óvoda kiadás'!F52+'7.Bölcsőde kiadás'!F52</f>
        <v>316800</v>
      </c>
      <c r="G52" s="25"/>
      <c r="H52" s="144">
        <f t="shared" si="0"/>
        <v>316800</v>
      </c>
    </row>
    <row r="53" spans="1:8" ht="15">
      <c r="A53" s="16" t="s">
        <v>591</v>
      </c>
      <c r="B53" s="28" t="s">
        <v>307</v>
      </c>
      <c r="C53" s="148">
        <f>'3. kiadások önkorm'!C53+'4. Faluház kiadás'!C53+'6. Pmh kiadás'!C53+'5. Óvoda kiadás'!C53+'7.Bölcsőde kiadás'!C53</f>
        <v>0</v>
      </c>
      <c r="D53" s="148">
        <f>'3. kiadások önkorm'!D53+'4. Faluház kiadás'!D53+'6. Pmh kiadás'!D53+'5. Óvoda kiadás'!D53+'7.Bölcsőde kiadás'!D53</f>
        <v>0</v>
      </c>
      <c r="E53" s="148">
        <f>'3. kiadások önkorm'!E53+'4. Faluház kiadás'!E53+'6. Pmh kiadás'!E53+'5. Óvoda kiadás'!E53+'7.Bölcsőde kiadás'!E53</f>
        <v>0</v>
      </c>
      <c r="F53" s="148">
        <f>'3. kiadások önkorm'!F53+'4. Faluház kiadás'!F53+'6. Pmh kiadás'!F53+'5. Óvoda kiadás'!F53+'7.Bölcsőde kiadás'!F53</f>
        <v>0</v>
      </c>
      <c r="G53" s="25"/>
      <c r="H53" s="144">
        <f t="shared" si="0"/>
        <v>0</v>
      </c>
    </row>
    <row r="54" spans="1:8" ht="15">
      <c r="A54" s="16" t="s">
        <v>592</v>
      </c>
      <c r="B54" s="28" t="s">
        <v>308</v>
      </c>
      <c r="C54" s="148">
        <f>'3. kiadások önkorm'!C54+'4. Faluház kiadás'!C54+'6. Pmh kiadás'!C54+'5. Óvoda kiadás'!C54+'7.Bölcsőde kiadás'!C54</f>
        <v>0</v>
      </c>
      <c r="D54" s="148">
        <f>'3. kiadások önkorm'!D54+'4. Faluház kiadás'!D54+'6. Pmh kiadás'!D54+'5. Óvoda kiadás'!D54+'7.Bölcsőde kiadás'!D54</f>
        <v>0</v>
      </c>
      <c r="E54" s="148">
        <f>'3. kiadások önkorm'!E54+'4. Faluház kiadás'!E54+'6. Pmh kiadás'!E54+'5. Óvoda kiadás'!E54+'7.Bölcsőde kiadás'!E54</f>
        <v>0</v>
      </c>
      <c r="F54" s="148">
        <f>'3. kiadások önkorm'!F54+'4. Faluház kiadás'!F54+'6. Pmh kiadás'!F54+'5. Óvoda kiadás'!F54+'7.Bölcsőde kiadás'!F54</f>
        <v>0</v>
      </c>
      <c r="G54" s="25"/>
      <c r="H54" s="144">
        <f t="shared" si="0"/>
        <v>0</v>
      </c>
    </row>
    <row r="55" spans="1:8" ht="15">
      <c r="A55" s="16" t="s">
        <v>593</v>
      </c>
      <c r="B55" s="28" t="s">
        <v>309</v>
      </c>
      <c r="C55" s="148">
        <f>'3. kiadások önkorm'!C55+'4. Faluház kiadás'!C55+'6. Pmh kiadás'!C55+'5. Óvoda kiadás'!C55+'7.Bölcsőde kiadás'!C55</f>
        <v>0</v>
      </c>
      <c r="D55" s="148">
        <f>'3. kiadások önkorm'!D55+'4. Faluház kiadás'!D55+'6. Pmh kiadás'!D55+'5. Óvoda kiadás'!D55+'7.Bölcsőde kiadás'!D55</f>
        <v>0</v>
      </c>
      <c r="E55" s="148">
        <f>'3. kiadások önkorm'!E55+'4. Faluház kiadás'!E55+'6. Pmh kiadás'!E55+'5. Óvoda kiadás'!E55+'7.Bölcsőde kiadás'!E55</f>
        <v>0</v>
      </c>
      <c r="F55" s="148">
        <f>'3. kiadások önkorm'!F55+'4. Faluház kiadás'!F55+'6. Pmh kiadás'!F55+'5. Óvoda kiadás'!F55+'7.Bölcsőde kiadás'!F55</f>
        <v>0</v>
      </c>
      <c r="G55" s="25"/>
      <c r="H55" s="144">
        <f t="shared" si="0"/>
        <v>0</v>
      </c>
    </row>
    <row r="56" spans="1:8" ht="15">
      <c r="A56" s="12" t="s">
        <v>594</v>
      </c>
      <c r="B56" s="28" t="s">
        <v>310</v>
      </c>
      <c r="C56" s="148">
        <f>'3. kiadások önkorm'!C56+'4. Faluház kiadás'!C56+'6. Pmh kiadás'!C56+'5. Óvoda kiadás'!C56+'7.Bölcsőde kiadás'!C56</f>
        <v>0</v>
      </c>
      <c r="D56" s="148">
        <f>'3. kiadások önkorm'!D56+'4. Faluház kiadás'!D56+'6. Pmh kiadás'!D56+'5. Óvoda kiadás'!D56+'7.Bölcsőde kiadás'!D56</f>
        <v>0</v>
      </c>
      <c r="E56" s="148">
        <f>'3. kiadások önkorm'!E56+'4. Faluház kiadás'!E56+'6. Pmh kiadás'!E56+'5. Óvoda kiadás'!E56+'7.Bölcsőde kiadás'!E56</f>
        <v>0</v>
      </c>
      <c r="F56" s="148">
        <f>'3. kiadások önkorm'!F56+'4. Faluház kiadás'!F56+'6. Pmh kiadás'!F56+'5. Óvoda kiadás'!F56+'7.Bölcsőde kiadás'!F56</f>
        <v>0</v>
      </c>
      <c r="G56" s="25"/>
      <c r="H56" s="144">
        <f t="shared" si="0"/>
        <v>0</v>
      </c>
    </row>
    <row r="57" spans="1:8" ht="15">
      <c r="A57" s="12" t="s">
        <v>595</v>
      </c>
      <c r="B57" s="28" t="s">
        <v>311</v>
      </c>
      <c r="C57" s="148">
        <f>'3. kiadások önkorm'!C57+'4. Faluház kiadás'!C57+'6. Pmh kiadás'!C57+'5. Óvoda kiadás'!C57+'7.Bölcsőde kiadás'!C57</f>
        <v>1205640</v>
      </c>
      <c r="D57" s="148">
        <f>'3. kiadások önkorm'!D57+'4. Faluház kiadás'!D57+'6. Pmh kiadás'!D57+'5. Óvoda kiadás'!D57+'7.Bölcsőde kiadás'!D57</f>
        <v>0</v>
      </c>
      <c r="E57" s="148">
        <f>'3. kiadások önkorm'!E57+'4. Faluház kiadás'!E57+'6. Pmh kiadás'!E57+'5. Óvoda kiadás'!E57+'7.Bölcsőde kiadás'!E57</f>
        <v>0</v>
      </c>
      <c r="F57" s="148">
        <f>'3. kiadások önkorm'!F57+'4. Faluház kiadás'!F57+'6. Pmh kiadás'!F57+'5. Óvoda kiadás'!F57+'7.Bölcsőde kiadás'!F57</f>
        <v>1205640</v>
      </c>
      <c r="G57" s="25"/>
      <c r="H57" s="144">
        <f t="shared" si="0"/>
        <v>1205640</v>
      </c>
    </row>
    <row r="58" spans="1:8" ht="15">
      <c r="A58" s="12" t="s">
        <v>596</v>
      </c>
      <c r="B58" s="28" t="s">
        <v>312</v>
      </c>
      <c r="C58" s="148">
        <f>'3. kiadások önkorm'!C58+'4. Faluház kiadás'!C58+'6. Pmh kiadás'!C58+'5. Óvoda kiadás'!C58+'7.Bölcsőde kiadás'!C58</f>
        <v>5050498</v>
      </c>
      <c r="D58" s="148">
        <f>'3. kiadások önkorm'!D58+'4. Faluház kiadás'!D58+'6. Pmh kiadás'!D58+'5. Óvoda kiadás'!D58+'7.Bölcsőde kiadás'!D58</f>
        <v>0</v>
      </c>
      <c r="E58" s="148">
        <f>'3. kiadások önkorm'!E58+'4. Faluház kiadás'!E58+'6. Pmh kiadás'!E58+'5. Óvoda kiadás'!E58+'7.Bölcsőde kiadás'!E58</f>
        <v>0</v>
      </c>
      <c r="F58" s="148">
        <f>'3. kiadások önkorm'!F58+'4. Faluház kiadás'!F58+'6. Pmh kiadás'!F58+'5. Óvoda kiadás'!F58+'7.Bölcsőde kiadás'!F58</f>
        <v>5050498</v>
      </c>
      <c r="G58" s="25"/>
      <c r="H58" s="144">
        <f t="shared" si="0"/>
        <v>5050498</v>
      </c>
    </row>
    <row r="59" spans="1:8" ht="15">
      <c r="A59" s="49" t="s">
        <v>564</v>
      </c>
      <c r="B59" s="52" t="s">
        <v>313</v>
      </c>
      <c r="C59" s="148">
        <f>'3. kiadások önkorm'!C59+'4. Faluház kiadás'!C59+'6. Pmh kiadás'!C59+'5. Óvoda kiadás'!C59+'7.Bölcsőde kiadás'!C59</f>
        <v>6572938</v>
      </c>
      <c r="D59" s="148">
        <f>'3. kiadások önkorm'!D59+'4. Faluház kiadás'!D59+'6. Pmh kiadás'!D59+'5. Óvoda kiadás'!D59+'7.Bölcsőde kiadás'!D59</f>
        <v>0</v>
      </c>
      <c r="E59" s="148">
        <f>'3. kiadások önkorm'!E59+'4. Faluház kiadás'!E59+'6. Pmh kiadás'!E59+'5. Óvoda kiadás'!E59+'7.Bölcsőde kiadás'!E59</f>
        <v>0</v>
      </c>
      <c r="F59" s="148">
        <f>'3. kiadások önkorm'!F59+'4. Faluház kiadás'!F59+'6. Pmh kiadás'!F59+'5. Óvoda kiadás'!F59+'7.Bölcsőde kiadás'!F59</f>
        <v>6572938</v>
      </c>
      <c r="G59" s="25"/>
      <c r="H59" s="144">
        <f t="shared" si="0"/>
        <v>6572938</v>
      </c>
    </row>
    <row r="60" spans="1:8" ht="15">
      <c r="A60" s="11" t="s">
        <v>597</v>
      </c>
      <c r="B60" s="28" t="s">
        <v>314</v>
      </c>
      <c r="C60" s="148">
        <f>'3. kiadások önkorm'!C60+'4. Faluház kiadás'!C60+'6. Pmh kiadás'!C60+'5. Óvoda kiadás'!C60+'7.Bölcsőde kiadás'!C60</f>
        <v>0</v>
      </c>
      <c r="D60" s="148">
        <f>'3. kiadások önkorm'!D60+'4. Faluház kiadás'!D60+'6. Pmh kiadás'!D60+'5. Óvoda kiadás'!D60+'7.Bölcsőde kiadás'!D60</f>
        <v>0</v>
      </c>
      <c r="E60" s="148">
        <f>'3. kiadások önkorm'!E60+'4. Faluház kiadás'!E60+'6. Pmh kiadás'!E60+'5. Óvoda kiadás'!E60+'7.Bölcsőde kiadás'!E60</f>
        <v>0</v>
      </c>
      <c r="F60" s="192">
        <f>'3. kiadások önkorm'!F60+'4. Faluház kiadás'!F60+'6. Pmh kiadás'!F60+'5. Óvoda kiadás'!F60+'7.Bölcsőde kiadás'!F60</f>
        <v>0</v>
      </c>
      <c r="G60" s="25"/>
      <c r="H60" s="144">
        <f t="shared" si="0"/>
        <v>0</v>
      </c>
    </row>
    <row r="61" spans="1:8" ht="15">
      <c r="A61" s="11" t="s">
        <v>315</v>
      </c>
      <c r="B61" s="28" t="s">
        <v>316</v>
      </c>
      <c r="C61" s="148">
        <f>'3. kiadások önkorm'!C61+'4. Faluház kiadás'!C61+'6. Pmh kiadás'!C61+'5. Óvoda kiadás'!C61+'7.Bölcsőde kiadás'!C61</f>
        <v>99878</v>
      </c>
      <c r="D61" s="148">
        <f>'3. kiadások önkorm'!D61+'4. Faluház kiadás'!D61+'6. Pmh kiadás'!D61+'5. Óvoda kiadás'!D61+'7.Bölcsőde kiadás'!D61</f>
        <v>0</v>
      </c>
      <c r="E61" s="148">
        <f>'3. kiadások önkorm'!E61+'4. Faluház kiadás'!E61+'6. Pmh kiadás'!E61+'5. Óvoda kiadás'!E61+'7.Bölcsőde kiadás'!E61</f>
        <v>0</v>
      </c>
      <c r="F61" s="192">
        <f>'3. kiadások önkorm'!F61+'4. Faluház kiadás'!F61+'6. Pmh kiadás'!F61+'5. Óvoda kiadás'!F61+'7.Bölcsőde kiadás'!F61</f>
        <v>99878</v>
      </c>
      <c r="G61" s="25"/>
      <c r="H61" s="144">
        <f t="shared" si="0"/>
        <v>99878</v>
      </c>
    </row>
    <row r="62" spans="1:8" ht="15">
      <c r="A62" s="11" t="s">
        <v>317</v>
      </c>
      <c r="B62" s="28" t="s">
        <v>318</v>
      </c>
      <c r="C62" s="148">
        <f>'3. kiadások önkorm'!C62+'4. Faluház kiadás'!C62+'6. Pmh kiadás'!C62+'5. Óvoda kiadás'!C62+'7.Bölcsőde kiadás'!C62</f>
        <v>0</v>
      </c>
      <c r="D62" s="148">
        <f>'3. kiadások önkorm'!D62+'4. Faluház kiadás'!D62+'6. Pmh kiadás'!D62+'5. Óvoda kiadás'!D62+'7.Bölcsőde kiadás'!D62</f>
        <v>0</v>
      </c>
      <c r="E62" s="148">
        <f>'3. kiadások önkorm'!E62+'4. Faluház kiadás'!E62+'6. Pmh kiadás'!E62+'5. Óvoda kiadás'!E62+'7.Bölcsőde kiadás'!E62</f>
        <v>0</v>
      </c>
      <c r="F62" s="192">
        <f>'3. kiadások önkorm'!F62+'4. Faluház kiadás'!F62+'6. Pmh kiadás'!F62+'5. Óvoda kiadás'!F62+'7.Bölcsőde kiadás'!F62</f>
        <v>0</v>
      </c>
      <c r="G62" s="25"/>
      <c r="H62" s="144">
        <f t="shared" si="0"/>
        <v>0</v>
      </c>
    </row>
    <row r="63" spans="1:8" ht="15">
      <c r="A63" s="11" t="s">
        <v>565</v>
      </c>
      <c r="B63" s="28" t="s">
        <v>319</v>
      </c>
      <c r="C63" s="148">
        <f>'3. kiadások önkorm'!C63+'4. Faluház kiadás'!C63+'6. Pmh kiadás'!C63+'5. Óvoda kiadás'!C63+'7.Bölcsőde kiadás'!C63</f>
        <v>0</v>
      </c>
      <c r="D63" s="148">
        <f>'3. kiadások önkorm'!D63+'4. Faluház kiadás'!D63+'6. Pmh kiadás'!D63+'5. Óvoda kiadás'!D63+'7.Bölcsőde kiadás'!D63</f>
        <v>0</v>
      </c>
      <c r="E63" s="148">
        <f>'3. kiadások önkorm'!E63+'4. Faluház kiadás'!E63+'6. Pmh kiadás'!E63+'5. Óvoda kiadás'!E63+'7.Bölcsőde kiadás'!E63</f>
        <v>0</v>
      </c>
      <c r="F63" s="192">
        <f>'3. kiadások önkorm'!F63+'4. Faluház kiadás'!F63+'6. Pmh kiadás'!F63+'5. Óvoda kiadás'!F63+'7.Bölcsőde kiadás'!F63</f>
        <v>0</v>
      </c>
      <c r="G63" s="25"/>
      <c r="H63" s="144">
        <f t="shared" si="0"/>
        <v>0</v>
      </c>
    </row>
    <row r="64" spans="1:8" ht="15">
      <c r="A64" s="11" t="s">
        <v>598</v>
      </c>
      <c r="B64" s="28" t="s">
        <v>320</v>
      </c>
      <c r="C64" s="148">
        <f>'3. kiadások önkorm'!C64+'4. Faluház kiadás'!C64+'6. Pmh kiadás'!C64+'5. Óvoda kiadás'!C64+'7.Bölcsőde kiadás'!C64</f>
        <v>0</v>
      </c>
      <c r="D64" s="148">
        <f>'3. kiadások önkorm'!D64+'4. Faluház kiadás'!D64+'6. Pmh kiadás'!D64+'5. Óvoda kiadás'!D64+'7.Bölcsőde kiadás'!D64</f>
        <v>0</v>
      </c>
      <c r="E64" s="148">
        <f>'3. kiadások önkorm'!E64+'4. Faluház kiadás'!E64+'6. Pmh kiadás'!E64+'5. Óvoda kiadás'!E64+'7.Bölcsőde kiadás'!E64</f>
        <v>0</v>
      </c>
      <c r="F64" s="192">
        <f>'3. kiadások önkorm'!F64+'4. Faluház kiadás'!F64+'6. Pmh kiadás'!F64+'5. Óvoda kiadás'!F64+'7.Bölcsőde kiadás'!F64</f>
        <v>0</v>
      </c>
      <c r="G64" s="25"/>
      <c r="H64" s="144">
        <f t="shared" si="0"/>
        <v>0</v>
      </c>
    </row>
    <row r="65" spans="1:8" ht="15">
      <c r="A65" s="11" t="s">
        <v>567</v>
      </c>
      <c r="B65" s="28" t="s">
        <v>321</v>
      </c>
      <c r="C65" s="148">
        <f>'3. kiadások önkorm'!C65+'4. Faluház kiadás'!C65+'6. Pmh kiadás'!C65+'5. Óvoda kiadás'!C65+'7.Bölcsőde kiadás'!C65</f>
        <v>0</v>
      </c>
      <c r="D65" s="148">
        <f>'3. kiadások önkorm'!D65+'4. Faluház kiadás'!D65+'6. Pmh kiadás'!D65+'5. Óvoda kiadás'!D65+'7.Bölcsőde kiadás'!D65</f>
        <v>0</v>
      </c>
      <c r="E65" s="148">
        <f>'3. kiadások önkorm'!E65+'4. Faluház kiadás'!E65+'6. Pmh kiadás'!E65+'5. Óvoda kiadás'!E65+'7.Bölcsőde kiadás'!E65</f>
        <v>0</v>
      </c>
      <c r="F65" s="192">
        <f>'3. kiadások önkorm'!F65+'4. Faluház kiadás'!F65+'6. Pmh kiadás'!F65+'5. Óvoda kiadás'!F65+'7.Bölcsőde kiadás'!F65</f>
        <v>0</v>
      </c>
      <c r="G65" s="25"/>
      <c r="H65" s="144">
        <f t="shared" si="0"/>
        <v>0</v>
      </c>
    </row>
    <row r="66" spans="1:8" ht="15">
      <c r="A66" s="11" t="s">
        <v>599</v>
      </c>
      <c r="B66" s="28" t="s">
        <v>322</v>
      </c>
      <c r="C66" s="148">
        <f>'3. kiadások önkorm'!C66+'4. Faluház kiadás'!C66+'6. Pmh kiadás'!C66+'5. Óvoda kiadás'!C66+'7.Bölcsőde kiadás'!C66</f>
        <v>0</v>
      </c>
      <c r="D66" s="148">
        <f>'3. kiadások önkorm'!D66+'4. Faluház kiadás'!D66+'6. Pmh kiadás'!D66+'5. Óvoda kiadás'!D66+'7.Bölcsőde kiadás'!D66</f>
        <v>0</v>
      </c>
      <c r="E66" s="148">
        <f>'3. kiadások önkorm'!E66+'4. Faluház kiadás'!E66+'6. Pmh kiadás'!E66+'5. Óvoda kiadás'!E66+'7.Bölcsőde kiadás'!E66</f>
        <v>0</v>
      </c>
      <c r="F66" s="192">
        <f>'3. kiadások önkorm'!F66+'4. Faluház kiadás'!F66+'6. Pmh kiadás'!F66+'5. Óvoda kiadás'!F66+'7.Bölcsőde kiadás'!F66</f>
        <v>0</v>
      </c>
      <c r="G66" s="25"/>
      <c r="H66" s="144">
        <f t="shared" si="0"/>
        <v>0</v>
      </c>
    </row>
    <row r="67" spans="1:8" ht="15">
      <c r="A67" s="11" t="s">
        <v>600</v>
      </c>
      <c r="B67" s="28" t="s">
        <v>323</v>
      </c>
      <c r="C67" s="148">
        <f>'3. kiadások önkorm'!C67+'4. Faluház kiadás'!C67+'6. Pmh kiadás'!C67+'5. Óvoda kiadás'!C67+'7.Bölcsőde kiadás'!C67</f>
        <v>0</v>
      </c>
      <c r="D67" s="148">
        <f>'3. kiadások önkorm'!D67+'4. Faluház kiadás'!D67+'6. Pmh kiadás'!D67+'5. Óvoda kiadás'!D67+'7.Bölcsőde kiadás'!D67</f>
        <v>0</v>
      </c>
      <c r="E67" s="148">
        <f>'3. kiadások önkorm'!E67+'4. Faluház kiadás'!E67+'6. Pmh kiadás'!E67+'5. Óvoda kiadás'!E67+'7.Bölcsőde kiadás'!E67</f>
        <v>0</v>
      </c>
      <c r="F67" s="192">
        <f>'3. kiadások önkorm'!F67+'4. Faluház kiadás'!F67+'6. Pmh kiadás'!F67+'5. Óvoda kiadás'!F67+'7.Bölcsőde kiadás'!F67</f>
        <v>0</v>
      </c>
      <c r="G67" s="25"/>
      <c r="H67" s="144">
        <f t="shared" si="0"/>
        <v>0</v>
      </c>
    </row>
    <row r="68" spans="1:8" ht="15">
      <c r="A68" s="11" t="s">
        <v>324</v>
      </c>
      <c r="B68" s="28" t="s">
        <v>325</v>
      </c>
      <c r="C68" s="148">
        <f>'3. kiadások önkorm'!C68+'4. Faluház kiadás'!C68+'6. Pmh kiadás'!C68+'5. Óvoda kiadás'!C68+'7.Bölcsőde kiadás'!C68</f>
        <v>0</v>
      </c>
      <c r="D68" s="148">
        <f>'3. kiadások önkorm'!D68+'4. Faluház kiadás'!D68+'6. Pmh kiadás'!D68+'5. Óvoda kiadás'!D68+'7.Bölcsőde kiadás'!D68</f>
        <v>0</v>
      </c>
      <c r="E68" s="148">
        <f>'3. kiadások önkorm'!E68+'4. Faluház kiadás'!E68+'6. Pmh kiadás'!E68+'5. Óvoda kiadás'!E68+'7.Bölcsőde kiadás'!E68</f>
        <v>0</v>
      </c>
      <c r="F68" s="192">
        <f>'3. kiadások önkorm'!F68+'4. Faluház kiadás'!F68+'6. Pmh kiadás'!F68+'5. Óvoda kiadás'!F68+'7.Bölcsőde kiadás'!F68</f>
        <v>0</v>
      </c>
      <c r="G68" s="25"/>
      <c r="H68" s="144">
        <f t="shared" si="0"/>
        <v>0</v>
      </c>
    </row>
    <row r="69" spans="1:8" ht="15">
      <c r="A69" s="18" t="s">
        <v>326</v>
      </c>
      <c r="B69" s="28" t="s">
        <v>327</v>
      </c>
      <c r="C69" s="148">
        <f>'3. kiadások önkorm'!C69+'4. Faluház kiadás'!C69+'6. Pmh kiadás'!C69+'5. Óvoda kiadás'!C69+'7.Bölcsőde kiadás'!C69</f>
        <v>0</v>
      </c>
      <c r="D69" s="148">
        <f>'3. kiadások önkorm'!D69+'4. Faluház kiadás'!D69+'6. Pmh kiadás'!D69+'5. Óvoda kiadás'!D69+'7.Bölcsőde kiadás'!D69</f>
        <v>0</v>
      </c>
      <c r="E69" s="148">
        <f>'3. kiadások önkorm'!E69+'4. Faluház kiadás'!E69+'6. Pmh kiadás'!E69+'5. Óvoda kiadás'!E69+'7.Bölcsőde kiadás'!E69</f>
        <v>0</v>
      </c>
      <c r="F69" s="192">
        <f>'3. kiadások önkorm'!F69+'4. Faluház kiadás'!F69+'6. Pmh kiadás'!F69+'5. Óvoda kiadás'!F69+'7.Bölcsőde kiadás'!F69</f>
        <v>0</v>
      </c>
      <c r="G69" s="25"/>
      <c r="H69" s="144">
        <f t="shared" si="0"/>
        <v>0</v>
      </c>
    </row>
    <row r="70" spans="1:8" ht="15">
      <c r="A70" s="11" t="s">
        <v>601</v>
      </c>
      <c r="B70" s="28" t="s">
        <v>329</v>
      </c>
      <c r="C70" s="148">
        <f>'3. kiadások önkorm'!C70+'4. Faluház kiadás'!C70+'6. Pmh kiadás'!C70+'5. Óvoda kiadás'!C70+'7.Bölcsőde kiadás'!C70</f>
        <v>19231639</v>
      </c>
      <c r="D70" s="148">
        <f>'3. kiadások önkorm'!D70+'4. Faluház kiadás'!D70+'6. Pmh kiadás'!D70+'5. Óvoda kiadás'!D70+'7.Bölcsőde kiadás'!D70</f>
        <v>0</v>
      </c>
      <c r="E70" s="148">
        <f>'3. kiadások önkorm'!E70+'4. Faluház kiadás'!E70+'6. Pmh kiadás'!E70+'5. Óvoda kiadás'!E70+'7.Bölcsőde kiadás'!E70</f>
        <v>0</v>
      </c>
      <c r="F70" s="192">
        <f>'3. kiadások önkorm'!F70+'4. Faluház kiadás'!F70+'6. Pmh kiadás'!F70+'5. Óvoda kiadás'!F70+'7.Bölcsőde kiadás'!F70</f>
        <v>19231639</v>
      </c>
      <c r="G70" s="25"/>
      <c r="H70" s="144">
        <f t="shared" si="0"/>
        <v>19231639</v>
      </c>
    </row>
    <row r="71" spans="1:8" ht="15">
      <c r="A71" s="18" t="s">
        <v>757</v>
      </c>
      <c r="B71" s="28" t="s">
        <v>759</v>
      </c>
      <c r="C71" s="148">
        <f>'3. kiadások önkorm'!C71+'4. Faluház kiadás'!C71+'6. Pmh kiadás'!C71+'5. Óvoda kiadás'!C71+'7.Bölcsőde kiadás'!C71</f>
        <v>0</v>
      </c>
      <c r="D71" s="148">
        <f>'3. kiadások önkorm'!D71+'4. Faluház kiadás'!D71+'6. Pmh kiadás'!D71+'5. Óvoda kiadás'!D71+'7.Bölcsőde kiadás'!D71</f>
        <v>0</v>
      </c>
      <c r="E71" s="148">
        <f>'3. kiadások önkorm'!E71+'4. Faluház kiadás'!E71+'6. Pmh kiadás'!E71+'5. Óvoda kiadás'!E71+'7.Bölcsőde kiadás'!E71</f>
        <v>0</v>
      </c>
      <c r="F71" s="192">
        <v>41573673</v>
      </c>
      <c r="G71" s="25"/>
      <c r="H71" s="144">
        <f aca="true" t="shared" si="1" ref="H71:H122">F71-G71</f>
        <v>41573673</v>
      </c>
    </row>
    <row r="72" spans="1:8" ht="15">
      <c r="A72" s="18" t="s">
        <v>758</v>
      </c>
      <c r="B72" s="28" t="s">
        <v>759</v>
      </c>
      <c r="C72" s="148">
        <f>'3. kiadások önkorm'!C72+'4. Faluház kiadás'!C72+'6. Pmh kiadás'!C72+'5. Óvoda kiadás'!C72+'7.Bölcsőde kiadás'!C72</f>
        <v>51862891</v>
      </c>
      <c r="D72" s="148">
        <f>'3. kiadások önkorm'!D72+'4. Faluház kiadás'!D72+'6. Pmh kiadás'!D72+'5. Óvoda kiadás'!D72+'7.Bölcsőde kiadás'!D72</f>
        <v>0</v>
      </c>
      <c r="E72" s="148">
        <f>'3. kiadások önkorm'!E72+'4. Faluház kiadás'!E72+'6. Pmh kiadás'!E72+'5. Óvoda kiadás'!E72+'7.Bölcsőde kiadás'!E72</f>
        <v>0</v>
      </c>
      <c r="F72" s="192">
        <f>'3. kiadások önkorm'!F72+'4. Faluház kiadás'!F72+'6. Pmh kiadás'!F72+'5. Óvoda kiadás'!F72+'7.Bölcsőde kiadás'!F72</f>
        <v>51862891</v>
      </c>
      <c r="G72" s="25"/>
      <c r="H72" s="144">
        <f t="shared" si="1"/>
        <v>51862891</v>
      </c>
    </row>
    <row r="73" spans="1:8" ht="15">
      <c r="A73" s="49" t="s">
        <v>570</v>
      </c>
      <c r="B73" s="52" t="s">
        <v>330</v>
      </c>
      <c r="C73" s="148">
        <f>'3. kiadások önkorm'!C73+'4. Faluház kiadás'!C73+'6. Pmh kiadás'!C73+'5. Óvoda kiadás'!C73+'7.Bölcsőde kiadás'!C73</f>
        <v>71194408</v>
      </c>
      <c r="D73" s="148">
        <f>'3. kiadások önkorm'!D73+'4. Faluház kiadás'!D73+'6. Pmh kiadás'!D73+'5. Óvoda kiadás'!D73+'7.Bölcsőde kiadás'!D73</f>
        <v>0</v>
      </c>
      <c r="E73" s="148">
        <f>'3. kiadások önkorm'!E73+'4. Faluház kiadás'!E73+'6. Pmh kiadás'!E73+'5. Óvoda kiadás'!E73+'7.Bölcsőde kiadás'!E73</f>
        <v>0</v>
      </c>
      <c r="F73" s="192">
        <f>'3. kiadások önkorm'!F73+'4. Faluház kiadás'!F73+'6. Pmh kiadás'!F73+'5. Óvoda kiadás'!F73+'7.Bölcsőde kiadás'!F73</f>
        <v>71194408</v>
      </c>
      <c r="G73" s="25"/>
      <c r="H73" s="144">
        <f t="shared" si="1"/>
        <v>71194408</v>
      </c>
    </row>
    <row r="74" spans="1:8" ht="15.75">
      <c r="A74" s="56" t="s">
        <v>70</v>
      </c>
      <c r="B74" s="52"/>
      <c r="C74" s="148">
        <f>'3. kiadások önkorm'!C74+'4. Faluház kiadás'!C74+'6. Pmh kiadás'!C74+'5. Óvoda kiadás'!C74+'7.Bölcsőde kiadás'!C74</f>
        <v>607106852</v>
      </c>
      <c r="D74" s="148">
        <f>'3. kiadások önkorm'!D74+'4. Faluház kiadás'!D74+'6. Pmh kiadás'!D74+'5. Óvoda kiadás'!D74+'7.Bölcsőde kiadás'!D74</f>
        <v>53383255</v>
      </c>
      <c r="E74" s="148">
        <f>'3. kiadások önkorm'!E74+'4. Faluház kiadás'!E74+'6. Pmh kiadás'!E74+'5. Óvoda kiadás'!E74+'7.Bölcsőde kiadás'!E74</f>
        <v>0</v>
      </c>
      <c r="F74" s="148">
        <f>'3. kiadások önkorm'!F74+'4. Faluház kiadás'!F74+'6. Pmh kiadás'!F74+'5. Óvoda kiadás'!F74+'7.Bölcsőde kiadás'!F74</f>
        <v>660490107</v>
      </c>
      <c r="G74" s="25"/>
      <c r="H74" s="144">
        <f t="shared" si="1"/>
        <v>660490107</v>
      </c>
    </row>
    <row r="75" spans="1:8" ht="15">
      <c r="A75" s="32" t="s">
        <v>331</v>
      </c>
      <c r="B75" s="28" t="s">
        <v>332</v>
      </c>
      <c r="C75" s="148">
        <f>'3. kiadások önkorm'!C75+'4. Faluház kiadás'!C75+'6. Pmh kiadás'!C75+'5. Óvoda kiadás'!C75+'7.Bölcsőde kiadás'!C75</f>
        <v>0</v>
      </c>
      <c r="D75" s="148">
        <f>'3. kiadások önkorm'!D75+'4. Faluház kiadás'!D75+'6. Pmh kiadás'!D75+'5. Óvoda kiadás'!D75+'7.Bölcsőde kiadás'!D75</f>
        <v>0</v>
      </c>
      <c r="E75" s="148">
        <f>'3. kiadások önkorm'!E75+'4. Faluház kiadás'!E75+'6. Pmh kiadás'!E75+'5. Óvoda kiadás'!E75+'7.Bölcsőde kiadás'!E75</f>
        <v>0</v>
      </c>
      <c r="F75" s="148">
        <f>'3. kiadások önkorm'!F75+'4. Faluház kiadás'!F75+'6. Pmh kiadás'!F75+'5. Óvoda kiadás'!F75+'7.Bölcsőde kiadás'!F75</f>
        <v>0</v>
      </c>
      <c r="G75" s="25"/>
      <c r="H75" s="144">
        <f t="shared" si="1"/>
        <v>0</v>
      </c>
    </row>
    <row r="76" spans="1:8" ht="15">
      <c r="A76" s="32" t="s">
        <v>602</v>
      </c>
      <c r="B76" s="28" t="s">
        <v>333</v>
      </c>
      <c r="C76" s="148">
        <f>'3. kiadások önkorm'!C76+'4. Faluház kiadás'!C76+'6. Pmh kiadás'!C76+'5. Óvoda kiadás'!C76+'7.Bölcsőde kiadás'!C76</f>
        <v>501868381</v>
      </c>
      <c r="D76" s="148">
        <f>'3. kiadások önkorm'!D76+'4. Faluház kiadás'!D76+'6. Pmh kiadás'!D76+'5. Óvoda kiadás'!D76+'7.Bölcsőde kiadás'!D76</f>
        <v>0</v>
      </c>
      <c r="E76" s="148">
        <f>'3. kiadások önkorm'!E76+'4. Faluház kiadás'!E76+'6. Pmh kiadás'!E76+'5. Óvoda kiadás'!E76+'7.Bölcsőde kiadás'!E76</f>
        <v>0</v>
      </c>
      <c r="F76" s="148">
        <f>'3. kiadások önkorm'!F76+'4. Faluház kiadás'!F76+'6. Pmh kiadás'!F76+'5. Óvoda kiadás'!F76+'7.Bölcsőde kiadás'!F76</f>
        <v>501868381</v>
      </c>
      <c r="G76" s="25"/>
      <c r="H76" s="144">
        <f t="shared" si="1"/>
        <v>501868381</v>
      </c>
    </row>
    <row r="77" spans="1:8" ht="15">
      <c r="A77" s="32" t="s">
        <v>334</v>
      </c>
      <c r="B77" s="28" t="s">
        <v>335</v>
      </c>
      <c r="C77" s="148">
        <f>'3. kiadások önkorm'!C77+'4. Faluház kiadás'!C77+'6. Pmh kiadás'!C77+'5. Óvoda kiadás'!C77+'7.Bölcsőde kiadás'!C77</f>
        <v>0</v>
      </c>
      <c r="D77" s="148">
        <f>'3. kiadások önkorm'!D77+'4. Faluház kiadás'!D77+'6. Pmh kiadás'!D77+'5. Óvoda kiadás'!D77+'7.Bölcsőde kiadás'!D77</f>
        <v>0</v>
      </c>
      <c r="E77" s="148">
        <f>'3. kiadások önkorm'!E77+'4. Faluház kiadás'!E77+'6. Pmh kiadás'!E77+'5. Óvoda kiadás'!E77+'7.Bölcsőde kiadás'!E77</f>
        <v>0</v>
      </c>
      <c r="F77" s="148">
        <f>'3. kiadások önkorm'!F77+'4. Faluház kiadás'!F77+'6. Pmh kiadás'!F77+'5. Óvoda kiadás'!F77+'7.Bölcsőde kiadás'!F77</f>
        <v>0</v>
      </c>
      <c r="G77" s="25"/>
      <c r="H77" s="144">
        <f t="shared" si="1"/>
        <v>0</v>
      </c>
    </row>
    <row r="78" spans="1:8" ht="15">
      <c r="A78" s="32" t="s">
        <v>336</v>
      </c>
      <c r="B78" s="28" t="s">
        <v>337</v>
      </c>
      <c r="C78" s="148">
        <f>'3. kiadások önkorm'!C78+'4. Faluház kiadás'!C78+'6. Pmh kiadás'!C78+'5. Óvoda kiadás'!C78+'7.Bölcsőde kiadás'!C78</f>
        <v>6909430</v>
      </c>
      <c r="D78" s="148">
        <f>'3. kiadások önkorm'!D78+'4. Faluház kiadás'!D78+'6. Pmh kiadás'!D78+'5. Óvoda kiadás'!D78+'7.Bölcsőde kiadás'!D78</f>
        <v>675000</v>
      </c>
      <c r="E78" s="148">
        <f>'3. kiadások önkorm'!E78+'4. Faluház kiadás'!E78+'6. Pmh kiadás'!E78+'5. Óvoda kiadás'!E78+'7.Bölcsőde kiadás'!E78</f>
        <v>0</v>
      </c>
      <c r="F78" s="148">
        <f>'3. kiadások önkorm'!F78+'4. Faluház kiadás'!F78+'6. Pmh kiadás'!F78+'5. Óvoda kiadás'!F78+'7.Bölcsőde kiadás'!F78</f>
        <v>7584430</v>
      </c>
      <c r="G78" s="25"/>
      <c r="H78" s="144">
        <f t="shared" si="1"/>
        <v>7584430</v>
      </c>
    </row>
    <row r="79" spans="1:8" ht="15">
      <c r="A79" s="5" t="s">
        <v>338</v>
      </c>
      <c r="B79" s="28" t="s">
        <v>339</v>
      </c>
      <c r="C79" s="148">
        <f>'3. kiadások önkorm'!C79+'4. Faluház kiadás'!C79+'6. Pmh kiadás'!C79+'5. Óvoda kiadás'!C79+'7.Bölcsőde kiadás'!C79</f>
        <v>0</v>
      </c>
      <c r="D79" s="148">
        <f>'3. kiadások önkorm'!D79+'4. Faluház kiadás'!D79+'6. Pmh kiadás'!D79+'5. Óvoda kiadás'!D79+'7.Bölcsőde kiadás'!D79</f>
        <v>0</v>
      </c>
      <c r="E79" s="148">
        <f>'3. kiadások önkorm'!E79+'4. Faluház kiadás'!E79+'6. Pmh kiadás'!E79+'5. Óvoda kiadás'!E79+'7.Bölcsőde kiadás'!E79</f>
        <v>0</v>
      </c>
      <c r="F79" s="148">
        <f>'3. kiadások önkorm'!F79+'4. Faluház kiadás'!F79+'6. Pmh kiadás'!F79+'5. Óvoda kiadás'!F79+'7.Bölcsőde kiadás'!F79</f>
        <v>0</v>
      </c>
      <c r="G79" s="25"/>
      <c r="H79" s="144">
        <f t="shared" si="1"/>
        <v>0</v>
      </c>
    </row>
    <row r="80" spans="1:8" ht="15">
      <c r="A80" s="5" t="s">
        <v>340</v>
      </c>
      <c r="B80" s="28" t="s">
        <v>341</v>
      </c>
      <c r="C80" s="148">
        <f>'3. kiadások önkorm'!C80+'4. Faluház kiadás'!C80+'6. Pmh kiadás'!C80+'5. Óvoda kiadás'!C80+'7.Bölcsőde kiadás'!C80</f>
        <v>0</v>
      </c>
      <c r="D80" s="148">
        <f>'3. kiadások önkorm'!D80+'4. Faluház kiadás'!D80+'6. Pmh kiadás'!D80+'5. Óvoda kiadás'!D80+'7.Bölcsőde kiadás'!D80</f>
        <v>0</v>
      </c>
      <c r="E80" s="148">
        <f>'3. kiadások önkorm'!E80+'4. Faluház kiadás'!E80+'6. Pmh kiadás'!E80+'5. Óvoda kiadás'!E80+'7.Bölcsőde kiadás'!E80</f>
        <v>0</v>
      </c>
      <c r="F80" s="148">
        <f>'3. kiadások önkorm'!F80+'4. Faluház kiadás'!F80+'6. Pmh kiadás'!F80+'5. Óvoda kiadás'!F80+'7.Bölcsőde kiadás'!F80</f>
        <v>0</v>
      </c>
      <c r="G80" s="25"/>
      <c r="H80" s="144">
        <f t="shared" si="1"/>
        <v>0</v>
      </c>
    </row>
    <row r="81" spans="1:8" ht="15">
      <c r="A81" s="5" t="s">
        <v>342</v>
      </c>
      <c r="B81" s="28" t="s">
        <v>343</v>
      </c>
      <c r="C81" s="148">
        <f>'3. kiadások önkorm'!C81+'4. Faluház kiadás'!C81+'6. Pmh kiadás'!C81+'5. Óvoda kiadás'!C81+'7.Bölcsőde kiadás'!C81</f>
        <v>67909503</v>
      </c>
      <c r="D81" s="148">
        <f>'3. kiadások önkorm'!D81+'4. Faluház kiadás'!D81+'6. Pmh kiadás'!D81+'5. Óvoda kiadás'!D81+'7.Bölcsőde kiadás'!D81</f>
        <v>425000</v>
      </c>
      <c r="E81" s="148">
        <f>'3. kiadások önkorm'!E81+'4. Faluház kiadás'!E81+'6. Pmh kiadás'!E81+'5. Óvoda kiadás'!E81+'7.Bölcsőde kiadás'!E81</f>
        <v>0</v>
      </c>
      <c r="F81" s="148">
        <f>'3. kiadások önkorm'!F81+'4. Faluház kiadás'!F81+'6. Pmh kiadás'!F81+'5. Óvoda kiadás'!F81+'7.Bölcsőde kiadás'!F81</f>
        <v>68334503</v>
      </c>
      <c r="G81" s="25"/>
      <c r="H81" s="144">
        <f t="shared" si="1"/>
        <v>68334503</v>
      </c>
    </row>
    <row r="82" spans="1:8" ht="15">
      <c r="A82" s="50" t="s">
        <v>571</v>
      </c>
      <c r="B82" s="52" t="s">
        <v>344</v>
      </c>
      <c r="C82" s="148">
        <f>'3. kiadások önkorm'!C82+'4. Faluház kiadás'!C82+'6. Pmh kiadás'!C82+'5. Óvoda kiadás'!C82+'7.Bölcsőde kiadás'!C82</f>
        <v>576687314</v>
      </c>
      <c r="D82" s="148">
        <f>'3. kiadások önkorm'!D82+'4. Faluház kiadás'!D82+'6. Pmh kiadás'!D82+'5. Óvoda kiadás'!D82+'7.Bölcsőde kiadás'!D82</f>
        <v>1100000</v>
      </c>
      <c r="E82" s="148">
        <f>'3. kiadások önkorm'!E82+'4. Faluház kiadás'!E82+'6. Pmh kiadás'!E82+'5. Óvoda kiadás'!E82+'7.Bölcsőde kiadás'!E82</f>
        <v>0</v>
      </c>
      <c r="F82" s="148">
        <f>'3. kiadások önkorm'!F82+'4. Faluház kiadás'!F82+'6. Pmh kiadás'!F82+'5. Óvoda kiadás'!F82+'7.Bölcsőde kiadás'!F82</f>
        <v>577787314</v>
      </c>
      <c r="G82" s="25"/>
      <c r="H82" s="144">
        <f t="shared" si="1"/>
        <v>577787314</v>
      </c>
    </row>
    <row r="83" spans="1:8" ht="15">
      <c r="A83" s="12" t="s">
        <v>345</v>
      </c>
      <c r="B83" s="28" t="s">
        <v>346</v>
      </c>
      <c r="C83" s="148">
        <f>'3. kiadások önkorm'!C83+'4. Faluház kiadás'!C83+'6. Pmh kiadás'!C83+'5. Óvoda kiadás'!C83+'7.Bölcsőde kiadás'!C83</f>
        <v>0</v>
      </c>
      <c r="D83" s="148">
        <f>'3. kiadások önkorm'!D83+'4. Faluház kiadás'!D83+'6. Pmh kiadás'!D83+'5. Óvoda kiadás'!D83+'7.Bölcsőde kiadás'!D83</f>
        <v>0</v>
      </c>
      <c r="E83" s="148">
        <f>'3. kiadások önkorm'!E83+'4. Faluház kiadás'!E83+'6. Pmh kiadás'!E83+'5. Óvoda kiadás'!E83+'7.Bölcsőde kiadás'!E83</f>
        <v>0</v>
      </c>
      <c r="F83" s="148">
        <f>'3. kiadások önkorm'!F83+'4. Faluház kiadás'!F83+'6. Pmh kiadás'!F83+'5. Óvoda kiadás'!F83+'7.Bölcsőde kiadás'!F83</f>
        <v>0</v>
      </c>
      <c r="G83" s="25"/>
      <c r="H83" s="144">
        <f t="shared" si="1"/>
        <v>0</v>
      </c>
    </row>
    <row r="84" spans="1:8" ht="15">
      <c r="A84" s="12" t="s">
        <v>347</v>
      </c>
      <c r="B84" s="28" t="s">
        <v>348</v>
      </c>
      <c r="C84" s="148">
        <f>'3. kiadások önkorm'!C84+'4. Faluház kiadás'!C84+'6. Pmh kiadás'!C84+'5. Óvoda kiadás'!C84+'7.Bölcsőde kiadás'!C84</f>
        <v>0</v>
      </c>
      <c r="D84" s="148">
        <f>'3. kiadások önkorm'!D84+'4. Faluház kiadás'!D84+'6. Pmh kiadás'!D84+'5. Óvoda kiadás'!D84+'7.Bölcsőde kiadás'!D84</f>
        <v>0</v>
      </c>
      <c r="E84" s="148">
        <f>'3. kiadások önkorm'!E84+'4. Faluház kiadás'!E84+'6. Pmh kiadás'!E84+'5. Óvoda kiadás'!E84+'7.Bölcsőde kiadás'!E84</f>
        <v>0</v>
      </c>
      <c r="F84" s="148">
        <f>'3. kiadások önkorm'!F84+'4. Faluház kiadás'!F84+'6. Pmh kiadás'!F84+'5. Óvoda kiadás'!F84+'7.Bölcsőde kiadás'!F84</f>
        <v>0</v>
      </c>
      <c r="G84" s="25"/>
      <c r="H84" s="144">
        <f t="shared" si="1"/>
        <v>0</v>
      </c>
    </row>
    <row r="85" spans="1:8" ht="15">
      <c r="A85" s="12" t="s">
        <v>349</v>
      </c>
      <c r="B85" s="28" t="s">
        <v>350</v>
      </c>
      <c r="C85" s="148">
        <f>'3. kiadások önkorm'!C85+'4. Faluház kiadás'!C85+'6. Pmh kiadás'!C85+'5. Óvoda kiadás'!C85+'7.Bölcsőde kiadás'!C85</f>
        <v>0</v>
      </c>
      <c r="D85" s="148">
        <f>'3. kiadások önkorm'!D85+'4. Faluház kiadás'!D85+'6. Pmh kiadás'!D85+'5. Óvoda kiadás'!D85+'7.Bölcsőde kiadás'!D85</f>
        <v>0</v>
      </c>
      <c r="E85" s="148">
        <f>'3. kiadások önkorm'!E85+'4. Faluház kiadás'!E85+'6. Pmh kiadás'!E85+'5. Óvoda kiadás'!E85+'7.Bölcsőde kiadás'!E85</f>
        <v>0</v>
      </c>
      <c r="F85" s="148">
        <f>'3. kiadások önkorm'!F85+'4. Faluház kiadás'!F85+'6. Pmh kiadás'!F85+'5. Óvoda kiadás'!F85+'7.Bölcsőde kiadás'!F85</f>
        <v>0</v>
      </c>
      <c r="G85" s="25"/>
      <c r="H85" s="144">
        <f t="shared" si="1"/>
        <v>0</v>
      </c>
    </row>
    <row r="86" spans="1:8" ht="15">
      <c r="A86" s="12" t="s">
        <v>351</v>
      </c>
      <c r="B86" s="28" t="s">
        <v>352</v>
      </c>
      <c r="C86" s="148">
        <f>'3. kiadások önkorm'!C86+'4. Faluház kiadás'!C86+'6. Pmh kiadás'!C86+'5. Óvoda kiadás'!C86+'7.Bölcsőde kiadás'!C86</f>
        <v>0</v>
      </c>
      <c r="D86" s="148">
        <f>'3. kiadások önkorm'!D86+'4. Faluház kiadás'!D86+'6. Pmh kiadás'!D86+'5. Óvoda kiadás'!D86+'7.Bölcsőde kiadás'!D86</f>
        <v>0</v>
      </c>
      <c r="E86" s="148">
        <f>'3. kiadások önkorm'!E86+'4. Faluház kiadás'!E86+'6. Pmh kiadás'!E86+'5. Óvoda kiadás'!E86+'7.Bölcsőde kiadás'!E86</f>
        <v>0</v>
      </c>
      <c r="F86" s="148">
        <f>'3. kiadások önkorm'!F86+'4. Faluház kiadás'!F86+'6. Pmh kiadás'!F86+'5. Óvoda kiadás'!F86+'7.Bölcsőde kiadás'!F86</f>
        <v>0</v>
      </c>
      <c r="G86" s="25"/>
      <c r="H86" s="144">
        <f t="shared" si="1"/>
        <v>0</v>
      </c>
    </row>
    <row r="87" spans="1:8" ht="15">
      <c r="A87" s="49" t="s">
        <v>572</v>
      </c>
      <c r="B87" s="52" t="s">
        <v>353</v>
      </c>
      <c r="C87" s="148">
        <f>'3. kiadások önkorm'!C87+'4. Faluház kiadás'!C87+'6. Pmh kiadás'!C87+'5. Óvoda kiadás'!C87+'7.Bölcsőde kiadás'!C87</f>
        <v>0</v>
      </c>
      <c r="D87" s="148">
        <f>'3. kiadások önkorm'!D87+'4. Faluház kiadás'!D87+'6. Pmh kiadás'!D87+'5. Óvoda kiadás'!D87+'7.Bölcsőde kiadás'!D87</f>
        <v>0</v>
      </c>
      <c r="E87" s="148">
        <f>'3. kiadások önkorm'!E87+'4. Faluház kiadás'!E87+'6. Pmh kiadás'!E87+'5. Óvoda kiadás'!E87+'7.Bölcsőde kiadás'!E87</f>
        <v>0</v>
      </c>
      <c r="F87" s="148">
        <f>'3. kiadások önkorm'!F87+'4. Faluház kiadás'!F87+'6. Pmh kiadás'!F87+'5. Óvoda kiadás'!F87+'7.Bölcsőde kiadás'!F87</f>
        <v>0</v>
      </c>
      <c r="G87" s="25"/>
      <c r="H87" s="144">
        <f t="shared" si="1"/>
        <v>0</v>
      </c>
    </row>
    <row r="88" spans="1:8" ht="15">
      <c r="A88" s="12" t="s">
        <v>354</v>
      </c>
      <c r="B88" s="28" t="s">
        <v>355</v>
      </c>
      <c r="C88" s="148">
        <f>'3. kiadások önkorm'!C88+'4. Faluház kiadás'!C88+'6. Pmh kiadás'!C88+'5. Óvoda kiadás'!C88+'7.Bölcsőde kiadás'!C88</f>
        <v>0</v>
      </c>
      <c r="D88" s="148">
        <f>'3. kiadások önkorm'!D88+'4. Faluház kiadás'!D88+'6. Pmh kiadás'!D88+'5. Óvoda kiadás'!D88+'7.Bölcsőde kiadás'!D88</f>
        <v>0</v>
      </c>
      <c r="E88" s="148">
        <f>'3. kiadások önkorm'!E88+'4. Faluház kiadás'!E88+'6. Pmh kiadás'!E88+'5. Óvoda kiadás'!E88+'7.Bölcsőde kiadás'!E88</f>
        <v>0</v>
      </c>
      <c r="F88" s="148">
        <f>'3. kiadások önkorm'!F88+'4. Faluház kiadás'!F88+'6. Pmh kiadás'!F88+'5. Óvoda kiadás'!F88+'7.Bölcsőde kiadás'!F88</f>
        <v>0</v>
      </c>
      <c r="G88" s="25"/>
      <c r="H88" s="144">
        <f t="shared" si="1"/>
        <v>0</v>
      </c>
    </row>
    <row r="89" spans="1:8" ht="15">
      <c r="A89" s="12" t="s">
        <v>603</v>
      </c>
      <c r="B89" s="28" t="s">
        <v>356</v>
      </c>
      <c r="C89" s="148">
        <f>'3. kiadások önkorm'!C89+'4. Faluház kiadás'!C89+'6. Pmh kiadás'!C89+'5. Óvoda kiadás'!C89+'7.Bölcsőde kiadás'!C89</f>
        <v>0</v>
      </c>
      <c r="D89" s="148">
        <f>'3. kiadások önkorm'!D89+'4. Faluház kiadás'!D89+'6. Pmh kiadás'!D89+'5. Óvoda kiadás'!D89+'7.Bölcsőde kiadás'!D89</f>
        <v>0</v>
      </c>
      <c r="E89" s="148">
        <f>'3. kiadások önkorm'!E89+'4. Faluház kiadás'!E89+'6. Pmh kiadás'!E89+'5. Óvoda kiadás'!E89+'7.Bölcsőde kiadás'!E89</f>
        <v>0</v>
      </c>
      <c r="F89" s="148">
        <f>'3. kiadások önkorm'!F89+'4. Faluház kiadás'!F89+'6. Pmh kiadás'!F89+'5. Óvoda kiadás'!F89+'7.Bölcsőde kiadás'!F89</f>
        <v>0</v>
      </c>
      <c r="G89" s="25"/>
      <c r="H89" s="144">
        <f t="shared" si="1"/>
        <v>0</v>
      </c>
    </row>
    <row r="90" spans="1:8" ht="15">
      <c r="A90" s="12" t="s">
        <v>604</v>
      </c>
      <c r="B90" s="28" t="s">
        <v>357</v>
      </c>
      <c r="C90" s="148">
        <f>'3. kiadások önkorm'!C90+'4. Faluház kiadás'!C90+'6. Pmh kiadás'!C90+'5. Óvoda kiadás'!C90+'7.Bölcsőde kiadás'!C90</f>
        <v>0</v>
      </c>
      <c r="D90" s="148">
        <f>'3. kiadások önkorm'!D90+'4. Faluház kiadás'!D90+'6. Pmh kiadás'!D90+'5. Óvoda kiadás'!D90+'7.Bölcsőde kiadás'!D90</f>
        <v>0</v>
      </c>
      <c r="E90" s="148">
        <f>'3. kiadások önkorm'!E90+'4. Faluház kiadás'!E90+'6. Pmh kiadás'!E90+'5. Óvoda kiadás'!E90+'7.Bölcsőde kiadás'!E90</f>
        <v>0</v>
      </c>
      <c r="F90" s="192">
        <f>'3. kiadások önkorm'!F90+'4. Faluház kiadás'!F90+'6. Pmh kiadás'!F90+'5. Óvoda kiadás'!F90+'7.Bölcsőde kiadás'!F90</f>
        <v>0</v>
      </c>
      <c r="G90" s="25"/>
      <c r="H90" s="144">
        <f t="shared" si="1"/>
        <v>0</v>
      </c>
    </row>
    <row r="91" spans="1:8" ht="15">
      <c r="A91" s="12" t="s">
        <v>605</v>
      </c>
      <c r="B91" s="28" t="s">
        <v>358</v>
      </c>
      <c r="C91" s="148">
        <f>'3. kiadások önkorm'!C91+'4. Faluház kiadás'!C91+'6. Pmh kiadás'!C91+'5. Óvoda kiadás'!C91+'7.Bölcsőde kiadás'!C91</f>
        <v>0</v>
      </c>
      <c r="D91" s="148">
        <f>'3. kiadások önkorm'!D91+'4. Faluház kiadás'!D91+'6. Pmh kiadás'!D91+'5. Óvoda kiadás'!D91+'7.Bölcsőde kiadás'!D91</f>
        <v>0</v>
      </c>
      <c r="E91" s="148">
        <f>'3. kiadások önkorm'!E91+'4. Faluház kiadás'!E91+'6. Pmh kiadás'!E91+'5. Óvoda kiadás'!E91+'7.Bölcsőde kiadás'!E91</f>
        <v>0</v>
      </c>
      <c r="F91" s="192">
        <f>'3. kiadások önkorm'!F91+'4. Faluház kiadás'!F91+'6. Pmh kiadás'!F91+'5. Óvoda kiadás'!F91+'7.Bölcsőde kiadás'!F91</f>
        <v>0</v>
      </c>
      <c r="G91" s="25"/>
      <c r="H91" s="144">
        <f t="shared" si="1"/>
        <v>0</v>
      </c>
    </row>
    <row r="92" spans="1:8" ht="15">
      <c r="A92" s="12" t="s">
        <v>606</v>
      </c>
      <c r="B92" s="28" t="s">
        <v>359</v>
      </c>
      <c r="C92" s="148">
        <f>'3. kiadások önkorm'!C92+'4. Faluház kiadás'!C92+'6. Pmh kiadás'!C92+'5. Óvoda kiadás'!C92+'7.Bölcsőde kiadás'!C92</f>
        <v>0</v>
      </c>
      <c r="D92" s="148">
        <f>'3. kiadások önkorm'!D92+'4. Faluház kiadás'!D92+'6. Pmh kiadás'!D92+'5. Óvoda kiadás'!D92+'7.Bölcsőde kiadás'!D92</f>
        <v>0</v>
      </c>
      <c r="E92" s="148">
        <f>'3. kiadások önkorm'!E92+'4. Faluház kiadás'!E92+'6. Pmh kiadás'!E92+'5. Óvoda kiadás'!E92+'7.Bölcsőde kiadás'!E92</f>
        <v>0</v>
      </c>
      <c r="F92" s="192">
        <f>'3. kiadások önkorm'!F92+'4. Faluház kiadás'!F92+'6. Pmh kiadás'!F92+'5. Óvoda kiadás'!F92+'7.Bölcsőde kiadás'!F92</f>
        <v>0</v>
      </c>
      <c r="G92" s="25"/>
      <c r="H92" s="144">
        <f t="shared" si="1"/>
        <v>0</v>
      </c>
    </row>
    <row r="93" spans="1:8" ht="15">
      <c r="A93" s="12" t="s">
        <v>607</v>
      </c>
      <c r="B93" s="28" t="s">
        <v>360</v>
      </c>
      <c r="C93" s="148">
        <f>'3. kiadások önkorm'!C93+'4. Faluház kiadás'!C93+'6. Pmh kiadás'!C93+'5. Óvoda kiadás'!C93+'7.Bölcsőde kiadás'!C93</f>
        <v>0</v>
      </c>
      <c r="D93" s="148">
        <f>'3. kiadások önkorm'!D93+'4. Faluház kiadás'!D93+'6. Pmh kiadás'!D93+'5. Óvoda kiadás'!D93+'7.Bölcsőde kiadás'!D93</f>
        <v>0</v>
      </c>
      <c r="E93" s="148">
        <f>'3. kiadások önkorm'!E93+'4. Faluház kiadás'!E93+'6. Pmh kiadás'!E93+'5. Óvoda kiadás'!E93+'7.Bölcsőde kiadás'!E93</f>
        <v>0</v>
      </c>
      <c r="F93" s="192">
        <f>'3. kiadások önkorm'!F93+'4. Faluház kiadás'!F93+'6. Pmh kiadás'!F93+'5. Óvoda kiadás'!F93+'7.Bölcsőde kiadás'!F93</f>
        <v>0</v>
      </c>
      <c r="G93" s="25"/>
      <c r="H93" s="144">
        <f t="shared" si="1"/>
        <v>0</v>
      </c>
    </row>
    <row r="94" spans="1:8" ht="15">
      <c r="A94" s="12" t="s">
        <v>361</v>
      </c>
      <c r="B94" s="28" t="s">
        <v>362</v>
      </c>
      <c r="C94" s="148">
        <f>'3. kiadások önkorm'!C94+'4. Faluház kiadás'!C94+'6. Pmh kiadás'!C94+'5. Óvoda kiadás'!C94+'7.Bölcsőde kiadás'!C94</f>
        <v>0</v>
      </c>
      <c r="D94" s="148">
        <f>'3. kiadások önkorm'!D94+'4. Faluház kiadás'!D94+'6. Pmh kiadás'!D94+'5. Óvoda kiadás'!D94+'7.Bölcsőde kiadás'!D94</f>
        <v>0</v>
      </c>
      <c r="E94" s="148">
        <f>'3. kiadások önkorm'!E94+'4. Faluház kiadás'!E94+'6. Pmh kiadás'!E94+'5. Óvoda kiadás'!E94+'7.Bölcsőde kiadás'!E94</f>
        <v>0</v>
      </c>
      <c r="F94" s="192">
        <f>'3. kiadások önkorm'!F94+'4. Faluház kiadás'!F94+'6. Pmh kiadás'!F94+'5. Óvoda kiadás'!F94+'7.Bölcsőde kiadás'!F94</f>
        <v>0</v>
      </c>
      <c r="G94" s="25"/>
      <c r="H94" s="144">
        <f t="shared" si="1"/>
        <v>0</v>
      </c>
    </row>
    <row r="95" spans="1:8" ht="15">
      <c r="A95" s="12" t="s">
        <v>608</v>
      </c>
      <c r="B95" s="28" t="s">
        <v>363</v>
      </c>
      <c r="C95" s="148">
        <f>'3. kiadások önkorm'!C95+'4. Faluház kiadás'!C95+'6. Pmh kiadás'!C95+'5. Óvoda kiadás'!C95+'7.Bölcsőde kiadás'!C95</f>
        <v>227711</v>
      </c>
      <c r="D95" s="148">
        <f>'3. kiadások önkorm'!D95+'4. Faluház kiadás'!D95+'6. Pmh kiadás'!D95+'5. Óvoda kiadás'!D95+'7.Bölcsőde kiadás'!D95</f>
        <v>0</v>
      </c>
      <c r="E95" s="148">
        <f>'3. kiadások önkorm'!E95+'4. Faluház kiadás'!E95+'6. Pmh kiadás'!E95+'5. Óvoda kiadás'!E95+'7.Bölcsőde kiadás'!E95</f>
        <v>0</v>
      </c>
      <c r="F95" s="192">
        <f>'3. kiadások önkorm'!F95+'4. Faluház kiadás'!F95+'6. Pmh kiadás'!F95+'5. Óvoda kiadás'!F95+'7.Bölcsőde kiadás'!F95</f>
        <v>227711</v>
      </c>
      <c r="G95" s="25"/>
      <c r="H95" s="144">
        <f t="shared" si="1"/>
        <v>227711</v>
      </c>
    </row>
    <row r="96" spans="1:8" ht="15">
      <c r="A96" s="49" t="s">
        <v>573</v>
      </c>
      <c r="B96" s="52" t="s">
        <v>364</v>
      </c>
      <c r="C96" s="148">
        <f>'3. kiadások önkorm'!C96+'4. Faluház kiadás'!C96+'6. Pmh kiadás'!C96+'5. Óvoda kiadás'!C96+'7.Bölcsőde kiadás'!C96</f>
        <v>227711</v>
      </c>
      <c r="D96" s="148">
        <f>'3. kiadások önkorm'!D96+'4. Faluház kiadás'!D96+'6. Pmh kiadás'!D96+'5. Óvoda kiadás'!D96+'7.Bölcsőde kiadás'!D96</f>
        <v>0</v>
      </c>
      <c r="E96" s="148">
        <f>'3. kiadások önkorm'!E96+'4. Faluház kiadás'!E96+'6. Pmh kiadás'!E96+'5. Óvoda kiadás'!E96+'7.Bölcsőde kiadás'!E96</f>
        <v>0</v>
      </c>
      <c r="F96" s="148">
        <f>'3. kiadások önkorm'!F96+'4. Faluház kiadás'!F96+'6. Pmh kiadás'!F96+'5. Óvoda kiadás'!F96+'7.Bölcsőde kiadás'!F96</f>
        <v>227711</v>
      </c>
      <c r="G96" s="25"/>
      <c r="H96" s="144">
        <f t="shared" si="1"/>
        <v>227711</v>
      </c>
    </row>
    <row r="97" spans="1:8" ht="15.75">
      <c r="A97" s="56" t="s">
        <v>71</v>
      </c>
      <c r="B97" s="52"/>
      <c r="C97" s="148">
        <f>'3. kiadások önkorm'!C97+'4. Faluház kiadás'!C97+'6. Pmh kiadás'!C97+'5. Óvoda kiadás'!C97+'7.Bölcsőde kiadás'!C97</f>
        <v>576915025</v>
      </c>
      <c r="D97" s="148">
        <f>'3. kiadások önkorm'!D97+'4. Faluház kiadás'!D97+'6. Pmh kiadás'!D97+'5. Óvoda kiadás'!D97+'7.Bölcsőde kiadás'!D97</f>
        <v>1100000</v>
      </c>
      <c r="E97" s="148">
        <f>'3. kiadások önkorm'!E97+'4. Faluház kiadás'!E97+'6. Pmh kiadás'!E97+'5. Óvoda kiadás'!E97+'7.Bölcsőde kiadás'!E97</f>
        <v>0</v>
      </c>
      <c r="F97" s="148">
        <f>'3. kiadások önkorm'!F97+'4. Faluház kiadás'!F97+'6. Pmh kiadás'!F97+'5. Óvoda kiadás'!F97+'7.Bölcsőde kiadás'!F97</f>
        <v>578015025</v>
      </c>
      <c r="G97" s="25"/>
      <c r="H97" s="144">
        <f t="shared" si="1"/>
        <v>578015025</v>
      </c>
    </row>
    <row r="98" spans="1:8" ht="15.75">
      <c r="A98" s="33" t="s">
        <v>616</v>
      </c>
      <c r="B98" s="34" t="s">
        <v>365</v>
      </c>
      <c r="C98" s="148">
        <f>'3. kiadások önkorm'!C98+'4. Faluház kiadás'!C98+'6. Pmh kiadás'!C98+'5. Óvoda kiadás'!C98+'7.Bölcsőde kiadás'!C98</f>
        <v>1184021877</v>
      </c>
      <c r="D98" s="148">
        <f>'3. kiadások önkorm'!D98+'4. Faluház kiadás'!D98+'6. Pmh kiadás'!D98+'5. Óvoda kiadás'!D98+'7.Bölcsőde kiadás'!D98</f>
        <v>54483255</v>
      </c>
      <c r="E98" s="148">
        <f>'3. kiadások önkorm'!E98+'4. Faluház kiadás'!E98+'6. Pmh kiadás'!E98+'5. Óvoda kiadás'!E98+'7.Bölcsőde kiadás'!E98</f>
        <v>0</v>
      </c>
      <c r="F98" s="148">
        <f>'3. kiadások önkorm'!F98+'4. Faluház kiadás'!F98+'6. Pmh kiadás'!F98+'5. Óvoda kiadás'!F98+'7.Bölcsőde kiadás'!F98</f>
        <v>1238505132</v>
      </c>
      <c r="G98" s="25"/>
      <c r="H98" s="144">
        <f t="shared" si="1"/>
        <v>1238505132</v>
      </c>
    </row>
    <row r="99" spans="1:25" ht="15">
      <c r="A99" s="12" t="s">
        <v>609</v>
      </c>
      <c r="B99" s="4" t="s">
        <v>366</v>
      </c>
      <c r="C99" s="148">
        <f>'3. kiadások önkorm'!C99+'4. Faluház kiadás'!C99+'6. Pmh kiadás'!C99+'5. Óvoda kiadás'!C99+'7.Bölcsőde kiadás'!C99</f>
        <v>0</v>
      </c>
      <c r="D99" s="148">
        <f>'3. kiadások önkorm'!D99+'4. Faluház kiadás'!D99+'6. Pmh kiadás'!D99+'5. Óvoda kiadás'!D99+'7.Bölcsőde kiadás'!D99</f>
        <v>0</v>
      </c>
      <c r="E99" s="148">
        <f>'3. kiadások önkorm'!E99+'4. Faluház kiadás'!E99+'6. Pmh kiadás'!E99+'5. Óvoda kiadás'!E99+'7.Bölcsőde kiadás'!E99</f>
        <v>0</v>
      </c>
      <c r="F99" s="148">
        <f>'3. kiadások önkorm'!F99+'4. Faluház kiadás'!F99+'6. Pmh kiadás'!F99+'5. Óvoda kiadás'!F99+'7.Bölcsőde kiadás'!F99</f>
        <v>0</v>
      </c>
      <c r="G99" s="103"/>
      <c r="H99" s="144">
        <f t="shared" si="1"/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48">
        <f>'3. kiadások önkorm'!C100+'4. Faluház kiadás'!C100+'6. Pmh kiadás'!C100+'5. Óvoda kiadás'!C100+'7.Bölcsőde kiadás'!C100</f>
        <v>0</v>
      </c>
      <c r="D100" s="148">
        <f>'3. kiadások önkorm'!D100+'4. Faluház kiadás'!D100+'6. Pmh kiadás'!D100+'5. Óvoda kiadás'!D100+'7.Bölcsőde kiadás'!D100</f>
        <v>0</v>
      </c>
      <c r="E100" s="148">
        <f>'3. kiadások önkorm'!E100+'4. Faluház kiadás'!E100+'6. Pmh kiadás'!E100+'5. Óvoda kiadás'!E100+'7.Bölcsőde kiadás'!E100</f>
        <v>0</v>
      </c>
      <c r="F100" s="148">
        <f>'3. kiadások önkorm'!F100+'4. Faluház kiadás'!F100+'6. Pmh kiadás'!F100+'5. Óvoda kiadás'!F100+'7.Bölcsőde kiadás'!F100</f>
        <v>0</v>
      </c>
      <c r="G100" s="103"/>
      <c r="H100" s="144">
        <f t="shared" si="1"/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48">
        <f>'3. kiadások önkorm'!C101+'4. Faluház kiadás'!C101+'6. Pmh kiadás'!C101+'5. Óvoda kiadás'!C101+'7.Bölcsőde kiadás'!C101</f>
        <v>0</v>
      </c>
      <c r="D101" s="148">
        <f>'3. kiadások önkorm'!D101+'4. Faluház kiadás'!D101+'6. Pmh kiadás'!D101+'5. Óvoda kiadás'!D101+'7.Bölcsőde kiadás'!D101</f>
        <v>0</v>
      </c>
      <c r="E101" s="148">
        <f>'3. kiadások önkorm'!E101+'4. Faluház kiadás'!E101+'6. Pmh kiadás'!E101+'5. Óvoda kiadás'!E101+'7.Bölcsőde kiadás'!E101</f>
        <v>0</v>
      </c>
      <c r="F101" s="148">
        <f>'3. kiadások önkorm'!F101+'4. Faluház kiadás'!F101+'6. Pmh kiadás'!F101+'5. Óvoda kiadás'!F101+'7.Bölcsőde kiadás'!F101</f>
        <v>0</v>
      </c>
      <c r="G101" s="103"/>
      <c r="H101" s="144">
        <f t="shared" si="1"/>
        <v>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48">
        <f>'3. kiadások önkorm'!C102+'4. Faluház kiadás'!C102+'6. Pmh kiadás'!C102+'5. Óvoda kiadás'!C102+'7.Bölcsőde kiadás'!C102</f>
        <v>0</v>
      </c>
      <c r="D102" s="148">
        <f>'3. kiadások önkorm'!D102+'4. Faluház kiadás'!D102+'6. Pmh kiadás'!D102+'5. Óvoda kiadás'!D102+'7.Bölcsőde kiadás'!D102</f>
        <v>0</v>
      </c>
      <c r="E102" s="148">
        <f>'3. kiadások önkorm'!E102+'4. Faluház kiadás'!E102+'6. Pmh kiadás'!E102+'5. Óvoda kiadás'!E102+'7.Bölcsőde kiadás'!E102</f>
        <v>0</v>
      </c>
      <c r="F102" s="148">
        <f>'3. kiadások önkorm'!F102+'4. Faluház kiadás'!F102+'6. Pmh kiadás'!F102+'5. Óvoda kiadás'!F102+'7.Bölcsőde kiadás'!F102</f>
        <v>0</v>
      </c>
      <c r="G102" s="104"/>
      <c r="H102" s="144">
        <f t="shared" si="1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8">
        <f>'3. kiadások önkorm'!C103+'4. Faluház kiadás'!C103+'6. Pmh kiadás'!C103+'5. Óvoda kiadás'!C103+'7.Bölcsőde kiadás'!C103</f>
        <v>0</v>
      </c>
      <c r="D103" s="148">
        <f>'3. kiadások önkorm'!D103+'4. Faluház kiadás'!D103+'6. Pmh kiadás'!D103+'5. Óvoda kiadás'!D103+'7.Bölcsőde kiadás'!D103</f>
        <v>0</v>
      </c>
      <c r="E103" s="148">
        <f>'3. kiadások önkorm'!E103+'4. Faluház kiadás'!E103+'6. Pmh kiadás'!E103+'5. Óvoda kiadás'!E103+'7.Bölcsőde kiadás'!E103</f>
        <v>0</v>
      </c>
      <c r="F103" s="148">
        <f>'3. kiadások önkorm'!F103+'4. Faluház kiadás'!F103+'6. Pmh kiadás'!F103+'5. Óvoda kiadás'!F103+'7.Bölcsőde kiadás'!F103</f>
        <v>0</v>
      </c>
      <c r="G103" s="105"/>
      <c r="H103" s="144">
        <f t="shared" si="1"/>
        <v>0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8">
        <f>'3. kiadások önkorm'!C104+'4. Faluház kiadás'!C104+'6. Pmh kiadás'!C104+'5. Óvoda kiadás'!C104+'7.Bölcsőde kiadás'!C104</f>
        <v>0</v>
      </c>
      <c r="D104" s="148">
        <f>'3. kiadások önkorm'!D104+'4. Faluház kiadás'!D104+'6. Pmh kiadás'!D104+'5. Óvoda kiadás'!D104+'7.Bölcsőde kiadás'!D104</f>
        <v>0</v>
      </c>
      <c r="E104" s="148">
        <f>'3. kiadások önkorm'!E104+'4. Faluház kiadás'!E104+'6. Pmh kiadás'!E104+'5. Óvoda kiadás'!E104+'7.Bölcsőde kiadás'!E104</f>
        <v>0</v>
      </c>
      <c r="F104" s="148">
        <f>'3. kiadások önkorm'!F104+'4. Faluház kiadás'!F104+'6. Pmh kiadás'!F104+'5. Óvoda kiadás'!F104+'7.Bölcsőde kiadás'!F104</f>
        <v>0</v>
      </c>
      <c r="G104" s="105"/>
      <c r="H104" s="144">
        <f t="shared" si="1"/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48">
        <f>'3. kiadások önkorm'!C105+'4. Faluház kiadás'!C105+'6. Pmh kiadás'!C105+'5. Óvoda kiadás'!C105+'7.Bölcsőde kiadás'!C105</f>
        <v>0</v>
      </c>
      <c r="D105" s="148">
        <f>'3. kiadások önkorm'!D105+'4. Faluház kiadás'!D105+'6. Pmh kiadás'!D105+'5. Óvoda kiadás'!D105+'7.Bölcsőde kiadás'!D105</f>
        <v>0</v>
      </c>
      <c r="E105" s="148">
        <f>'3. kiadások önkorm'!E105+'4. Faluház kiadás'!E105+'6. Pmh kiadás'!E105+'5. Óvoda kiadás'!E105+'7.Bölcsőde kiadás'!E105</f>
        <v>0</v>
      </c>
      <c r="F105" s="148">
        <f>'3. kiadások önkorm'!F105+'4. Faluház kiadás'!F105+'6. Pmh kiadás'!F105+'5. Óvoda kiadás'!F105+'7.Bölcsőde kiadás'!F105</f>
        <v>0</v>
      </c>
      <c r="G105" s="103"/>
      <c r="H105" s="144">
        <f t="shared" si="1"/>
        <v>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48">
        <f>'3. kiadások önkorm'!C106+'4. Faluház kiadás'!C106+'6. Pmh kiadás'!C106+'5. Óvoda kiadás'!C106+'7.Bölcsőde kiadás'!C106</f>
        <v>0</v>
      </c>
      <c r="D106" s="148">
        <f>'3. kiadások önkorm'!D106+'4. Faluház kiadás'!D106+'6. Pmh kiadás'!D106+'5. Óvoda kiadás'!D106+'7.Bölcsőde kiadás'!D106</f>
        <v>0</v>
      </c>
      <c r="E106" s="148">
        <f>'3. kiadások önkorm'!E106+'4. Faluház kiadás'!E106+'6. Pmh kiadás'!E106+'5. Óvoda kiadás'!E106+'7.Bölcsőde kiadás'!E106</f>
        <v>0</v>
      </c>
      <c r="F106" s="148">
        <f>'3. kiadások önkorm'!F106+'4. Faluház kiadás'!F106+'6. Pmh kiadás'!F106+'5. Óvoda kiadás'!F106+'7.Bölcsőde kiadás'!F106</f>
        <v>0</v>
      </c>
      <c r="G106" s="103"/>
      <c r="H106" s="144">
        <f t="shared" si="1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8">
        <f>'3. kiadások önkorm'!C107+'4. Faluház kiadás'!C107+'6. Pmh kiadás'!C107+'5. Óvoda kiadás'!C107+'7.Bölcsőde kiadás'!C107</f>
        <v>0</v>
      </c>
      <c r="D107" s="148">
        <f>'3. kiadások önkorm'!D107+'4. Faluház kiadás'!D107+'6. Pmh kiadás'!D107+'5. Óvoda kiadás'!D107+'7.Bölcsőde kiadás'!D107</f>
        <v>0</v>
      </c>
      <c r="E107" s="148">
        <f>'3. kiadások önkorm'!E107+'4. Faluház kiadás'!E107+'6. Pmh kiadás'!E107+'5. Óvoda kiadás'!E107+'7.Bölcsőde kiadás'!E107</f>
        <v>0</v>
      </c>
      <c r="F107" s="148">
        <f>'3. kiadások önkorm'!F107+'4. Faluház kiadás'!F107+'6. Pmh kiadás'!F107+'5. Óvoda kiadás'!F107+'7.Bölcsőde kiadás'!F107</f>
        <v>0</v>
      </c>
      <c r="G107" s="106"/>
      <c r="H107" s="144">
        <f t="shared" si="1"/>
        <v>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8">
        <f>'3. kiadások önkorm'!C108+'4. Faluház kiadás'!C108+'6. Pmh kiadás'!C108+'5. Óvoda kiadás'!C108+'7.Bölcsőde kiadás'!C108</f>
        <v>0</v>
      </c>
      <c r="D108" s="148">
        <f>'3. kiadások önkorm'!D108+'4. Faluház kiadás'!D108+'6. Pmh kiadás'!D108+'5. Óvoda kiadás'!D108+'7.Bölcsőde kiadás'!D108</f>
        <v>0</v>
      </c>
      <c r="E108" s="148">
        <f>'3. kiadások önkorm'!E108+'4. Faluház kiadás'!E108+'6. Pmh kiadás'!E108+'5. Óvoda kiadás'!E108+'7.Bölcsőde kiadás'!E108</f>
        <v>0</v>
      </c>
      <c r="F108" s="148">
        <f>'3. kiadások önkorm'!F108+'4. Faluház kiadás'!F108+'6. Pmh kiadás'!F108+'5. Óvoda kiadás'!F108+'7.Bölcsőde kiadás'!F108</f>
        <v>0</v>
      </c>
      <c r="G108" s="105"/>
      <c r="H108" s="144">
        <f t="shared" si="1"/>
        <v>0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8">
        <f>'3. kiadások önkorm'!C109+'4. Faluház kiadás'!C109+'6. Pmh kiadás'!C109+'5. Óvoda kiadás'!C109+'7.Bölcsőde kiadás'!C109</f>
        <v>10113951</v>
      </c>
      <c r="D109" s="148">
        <f>'3. kiadások önkorm'!D109+'4. Faluház kiadás'!D109+'6. Pmh kiadás'!D109+'5. Óvoda kiadás'!D109+'7.Bölcsőde kiadás'!D109</f>
        <v>0</v>
      </c>
      <c r="E109" s="148">
        <f>'3. kiadások önkorm'!E109+'4. Faluház kiadás'!E109+'6. Pmh kiadás'!E109+'5. Óvoda kiadás'!E109+'7.Bölcsőde kiadás'!E109</f>
        <v>0</v>
      </c>
      <c r="F109" s="148">
        <f>'3. kiadások önkorm'!F109+'4. Faluház kiadás'!F109+'6. Pmh kiadás'!F109+'5. Óvoda kiadás'!F109+'7.Bölcsőde kiadás'!F109</f>
        <v>10113951</v>
      </c>
      <c r="G109" s="105"/>
      <c r="H109" s="144">
        <f t="shared" si="1"/>
        <v>10113951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8">
        <f>'3. kiadások önkorm'!C110+'4. Faluház kiadás'!C110+'6. Pmh kiadás'!C110+'5. Óvoda kiadás'!C110+'7.Bölcsőde kiadás'!C110</f>
        <v>348758915</v>
      </c>
      <c r="D110" s="148">
        <f>'3. kiadások önkorm'!D110+'4. Faluház kiadás'!D110+'6. Pmh kiadás'!D110+'5. Óvoda kiadás'!D110+'7.Bölcsőde kiadás'!D110</f>
        <v>0</v>
      </c>
      <c r="E110" s="148">
        <f>'3. kiadások önkorm'!E110+'4. Faluház kiadás'!E110+'6. Pmh kiadás'!E110+'5. Óvoda kiadás'!E110+'7.Bölcsőde kiadás'!E110</f>
        <v>0</v>
      </c>
      <c r="F110" s="148">
        <f>'3. kiadások önkorm'!F110+'4. Faluház kiadás'!F110+'6. Pmh kiadás'!F110+'5. Óvoda kiadás'!F110+'7.Bölcsőde kiadás'!F110</f>
        <v>348758915</v>
      </c>
      <c r="G110" s="149">
        <f>F110</f>
        <v>348758915</v>
      </c>
      <c r="H110" s="144">
        <f t="shared" si="1"/>
        <v>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8">
        <f>'3. kiadások önkorm'!C111+'4. Faluház kiadás'!C111+'6. Pmh kiadás'!C111+'5. Óvoda kiadás'!C111+'7.Bölcsőde kiadás'!C111</f>
        <v>0</v>
      </c>
      <c r="D111" s="148">
        <f>'3. kiadások önkorm'!D111+'4. Faluház kiadás'!D111+'6. Pmh kiadás'!D111+'5. Óvoda kiadás'!D111+'7.Bölcsőde kiadás'!D111</f>
        <v>0</v>
      </c>
      <c r="E111" s="148">
        <f>'3. kiadások önkorm'!E111+'4. Faluház kiadás'!E111+'6. Pmh kiadás'!E111+'5. Óvoda kiadás'!E111+'7.Bölcsőde kiadás'!E111</f>
        <v>0</v>
      </c>
      <c r="F111" s="148">
        <f>'3. kiadások önkorm'!F111+'4. Faluház kiadás'!F111+'6. Pmh kiadás'!F111+'5. Óvoda kiadás'!F111+'7.Bölcsőde kiadás'!F111</f>
        <v>0</v>
      </c>
      <c r="G111" s="105"/>
      <c r="H111" s="144">
        <f t="shared" si="1"/>
        <v>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8">
        <f>'3. kiadások önkorm'!C112+'4. Faluház kiadás'!C112+'6. Pmh kiadás'!C112+'5. Óvoda kiadás'!C112+'7.Bölcsőde kiadás'!C112</f>
        <v>0</v>
      </c>
      <c r="D112" s="148">
        <f>'3. kiadások önkorm'!D112+'4. Faluház kiadás'!D112+'6. Pmh kiadás'!D112+'5. Óvoda kiadás'!D112+'7.Bölcsőde kiadás'!D112</f>
        <v>0</v>
      </c>
      <c r="E112" s="148">
        <f>'3. kiadások önkorm'!E112+'4. Faluház kiadás'!E112+'6. Pmh kiadás'!E112+'5. Óvoda kiadás'!E112+'7.Bölcsőde kiadás'!E112</f>
        <v>0</v>
      </c>
      <c r="F112" s="148">
        <f>'3. kiadások önkorm'!F112+'4. Faluház kiadás'!F112+'6. Pmh kiadás'!F112+'5. Óvoda kiadás'!F112+'7.Bölcsőde kiadás'!F112</f>
        <v>0</v>
      </c>
      <c r="G112" s="105"/>
      <c r="H112" s="144">
        <f t="shared" si="1"/>
        <v>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8">
        <f>'3. kiadások önkorm'!C113+'4. Faluház kiadás'!C113+'6. Pmh kiadás'!C113+'5. Óvoda kiadás'!C113+'7.Bölcsőde kiadás'!C113</f>
        <v>0</v>
      </c>
      <c r="D113" s="148">
        <f>'3. kiadások önkorm'!D113+'4. Faluház kiadás'!D113+'6. Pmh kiadás'!D113+'5. Óvoda kiadás'!D113+'7.Bölcsőde kiadás'!D113</f>
        <v>0</v>
      </c>
      <c r="E113" s="148">
        <f>'3. kiadások önkorm'!E113+'4. Faluház kiadás'!E113+'6. Pmh kiadás'!E113+'5. Óvoda kiadás'!E113+'7.Bölcsőde kiadás'!E113</f>
        <v>0</v>
      </c>
      <c r="F113" s="148">
        <f>'3. kiadások önkorm'!F113+'4. Faluház kiadás'!F113+'6. Pmh kiadás'!F113+'5. Óvoda kiadás'!F113+'7.Bölcsőde kiadás'!F113</f>
        <v>0</v>
      </c>
      <c r="G113" s="105"/>
      <c r="H113" s="144">
        <f t="shared" si="1"/>
        <v>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8">
        <f>'3. kiadások önkorm'!C114+'4. Faluház kiadás'!C114+'6. Pmh kiadás'!C114+'5. Óvoda kiadás'!C114+'7.Bölcsőde kiadás'!C114</f>
        <v>0</v>
      </c>
      <c r="D114" s="148">
        <f>'3. kiadások önkorm'!D114+'4. Faluház kiadás'!D114+'6. Pmh kiadás'!D114+'5. Óvoda kiadás'!D114+'7.Bölcsőde kiadás'!D114</f>
        <v>0</v>
      </c>
      <c r="E114" s="148">
        <f>'3. kiadások önkorm'!E114+'4. Faluház kiadás'!E114+'6. Pmh kiadás'!E114+'5. Óvoda kiadás'!E114+'7.Bölcsőde kiadás'!E114</f>
        <v>0</v>
      </c>
      <c r="F114" s="148">
        <f>'3. kiadások önkorm'!F114+'4. Faluház kiadás'!F114+'6. Pmh kiadás'!F114+'5. Óvoda kiadás'!F114+'7.Bölcsőde kiadás'!F114</f>
        <v>0</v>
      </c>
      <c r="G114" s="150">
        <f>G110</f>
        <v>348758915</v>
      </c>
      <c r="H114" s="144">
        <f t="shared" si="1"/>
        <v>-348758915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8">
        <f>'3. kiadások önkorm'!C115+'4. Faluház kiadás'!C115+'6. Pmh kiadás'!C115+'5. Óvoda kiadás'!C115+'7.Bölcsőde kiadás'!C115</f>
        <v>0</v>
      </c>
      <c r="D115" s="148">
        <f>'3. kiadások önkorm'!D115+'4. Faluház kiadás'!D115+'6. Pmh kiadás'!D115+'5. Óvoda kiadás'!D115+'7.Bölcsőde kiadás'!D115</f>
        <v>0</v>
      </c>
      <c r="E115" s="148">
        <f>'3. kiadások önkorm'!E115+'4. Faluház kiadás'!E115+'6. Pmh kiadás'!E115+'5. Óvoda kiadás'!E115+'7.Bölcsőde kiadás'!E115</f>
        <v>0</v>
      </c>
      <c r="F115" s="148">
        <f>'3. kiadások önkorm'!F115+'4. Faluház kiadás'!F115+'6. Pmh kiadás'!F115+'5. Óvoda kiadás'!F115+'7.Bölcsőde kiadás'!F115</f>
        <v>0</v>
      </c>
      <c r="G115" s="105"/>
      <c r="H115" s="144">
        <f t="shared" si="1"/>
        <v>0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48">
        <f>'3. kiadások önkorm'!C116+'4. Faluház kiadás'!C116+'6. Pmh kiadás'!C116+'5. Óvoda kiadás'!C116+'7.Bölcsőde kiadás'!C116</f>
        <v>0</v>
      </c>
      <c r="D116" s="148">
        <f>'3. kiadások önkorm'!D116+'4. Faluház kiadás'!D116+'6. Pmh kiadás'!D116+'5. Óvoda kiadás'!D116+'7.Bölcsőde kiadás'!D116</f>
        <v>0</v>
      </c>
      <c r="E116" s="148">
        <f>'3. kiadások önkorm'!E116+'4. Faluház kiadás'!E116+'6. Pmh kiadás'!E116+'5. Óvoda kiadás'!E116+'7.Bölcsőde kiadás'!E116</f>
        <v>0</v>
      </c>
      <c r="F116" s="148">
        <f>'3. kiadások önkorm'!F116+'4. Faluház kiadás'!F116+'6. Pmh kiadás'!F116+'5. Óvoda kiadás'!F116+'7.Bölcsőde kiadás'!F116</f>
        <v>0</v>
      </c>
      <c r="G116" s="103"/>
      <c r="H116" s="144">
        <f t="shared" si="1"/>
        <v>0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8">
        <f>'3. kiadások önkorm'!C117+'4. Faluház kiadás'!C117+'6. Pmh kiadás'!C117+'5. Óvoda kiadás'!C117+'7.Bölcsőde kiadás'!C117</f>
        <v>0</v>
      </c>
      <c r="D117" s="148">
        <f>'3. kiadások önkorm'!D117+'4. Faluház kiadás'!D117+'6. Pmh kiadás'!D117+'5. Óvoda kiadás'!D117+'7.Bölcsőde kiadás'!D117</f>
        <v>0</v>
      </c>
      <c r="E117" s="148">
        <f>'3. kiadások önkorm'!E117+'4. Faluház kiadás'!E117+'6. Pmh kiadás'!E117+'5. Óvoda kiadás'!E117+'7.Bölcsőde kiadás'!E117</f>
        <v>0</v>
      </c>
      <c r="F117" s="148">
        <f>'3. kiadások önkorm'!F117+'4. Faluház kiadás'!F117+'6. Pmh kiadás'!F117+'5. Óvoda kiadás'!F117+'7.Bölcsőde kiadás'!F117</f>
        <v>0</v>
      </c>
      <c r="G117" s="105"/>
      <c r="H117" s="144">
        <f t="shared" si="1"/>
        <v>0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8">
        <f>'3. kiadások önkorm'!C118+'4. Faluház kiadás'!C118+'6. Pmh kiadás'!C118+'5. Óvoda kiadás'!C118+'7.Bölcsőde kiadás'!C118</f>
        <v>0</v>
      </c>
      <c r="D118" s="148">
        <f>'3. kiadások önkorm'!D118+'4. Faluház kiadás'!D118+'6. Pmh kiadás'!D118+'5. Óvoda kiadás'!D118+'7.Bölcsőde kiadás'!D118</f>
        <v>0</v>
      </c>
      <c r="E118" s="148">
        <f>'3. kiadások önkorm'!E118+'4. Faluház kiadás'!E118+'6. Pmh kiadás'!E118+'5. Óvoda kiadás'!E118+'7.Bölcsőde kiadás'!E118</f>
        <v>0</v>
      </c>
      <c r="F118" s="148">
        <f>'3. kiadások önkorm'!F118+'4. Faluház kiadás'!F118+'6. Pmh kiadás'!F118+'5. Óvoda kiadás'!F118+'7.Bölcsőde kiadás'!F118</f>
        <v>0</v>
      </c>
      <c r="G118" s="105"/>
      <c r="H118" s="144">
        <f t="shared" si="1"/>
        <v>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8">
        <f>'3. kiadások önkorm'!C119+'4. Faluház kiadás'!C119+'6. Pmh kiadás'!C119+'5. Óvoda kiadás'!C119+'7.Bölcsőde kiadás'!C119</f>
        <v>0</v>
      </c>
      <c r="D119" s="148">
        <f>'3. kiadások önkorm'!D119+'4. Faluház kiadás'!D119+'6. Pmh kiadás'!D119+'5. Óvoda kiadás'!D119+'7.Bölcsőde kiadás'!D119</f>
        <v>0</v>
      </c>
      <c r="E119" s="148">
        <f>'3. kiadások önkorm'!E119+'4. Faluház kiadás'!E119+'6. Pmh kiadás'!E119+'5. Óvoda kiadás'!E119+'7.Bölcsőde kiadás'!E119</f>
        <v>0</v>
      </c>
      <c r="F119" s="148">
        <f>'3. kiadások önkorm'!F119+'4. Faluház kiadás'!F119+'6. Pmh kiadás'!F119+'5. Óvoda kiadás'!F119+'7.Bölcsőde kiadás'!F119</f>
        <v>0</v>
      </c>
      <c r="G119" s="106"/>
      <c r="H119" s="144">
        <f t="shared" si="1"/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48">
        <f>'3. kiadások önkorm'!C120+'4. Faluház kiadás'!C120+'6. Pmh kiadás'!C120+'5. Óvoda kiadás'!C120+'7.Bölcsőde kiadás'!C120</f>
        <v>0</v>
      </c>
      <c r="D120" s="148">
        <f>'3. kiadások önkorm'!D120+'4. Faluház kiadás'!D120+'6. Pmh kiadás'!D120+'5. Óvoda kiadás'!D120+'7.Bölcsőde kiadás'!D120</f>
        <v>0</v>
      </c>
      <c r="E120" s="148">
        <f>'3. kiadások önkorm'!E120+'4. Faluház kiadás'!E120+'6. Pmh kiadás'!E120+'5. Óvoda kiadás'!E120+'7.Bölcsőde kiadás'!E120</f>
        <v>0</v>
      </c>
      <c r="F120" s="148">
        <f>'3. kiadások önkorm'!F120+'4. Faluház kiadás'!F120+'6. Pmh kiadás'!F120+'5. Óvoda kiadás'!F120+'7.Bölcsőde kiadás'!F120</f>
        <v>0</v>
      </c>
      <c r="G120" s="103"/>
      <c r="H120" s="144">
        <f t="shared" si="1"/>
        <v>0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8">
        <f>'3. kiadások önkorm'!C121+'4. Faluház kiadás'!C121+'6. Pmh kiadás'!C121+'5. Óvoda kiadás'!C121+'7.Bölcsőde kiadás'!C121</f>
        <v>358872866</v>
      </c>
      <c r="D121" s="148">
        <f>'3. kiadások önkorm'!D121+'4. Faluház kiadás'!D121+'6. Pmh kiadás'!D121+'5. Óvoda kiadás'!D121+'7.Bölcsőde kiadás'!D121</f>
        <v>0</v>
      </c>
      <c r="E121" s="148">
        <f>'3. kiadások önkorm'!E121+'4. Faluház kiadás'!E121+'6. Pmh kiadás'!E121+'5. Óvoda kiadás'!E121+'7.Bölcsőde kiadás'!E121</f>
        <v>0</v>
      </c>
      <c r="F121" s="148">
        <f>'3. kiadások önkorm'!F121+'4. Faluház kiadás'!F121+'6. Pmh kiadás'!F121+'5. Óvoda kiadás'!F121+'7.Bölcsőde kiadás'!F121</f>
        <v>358872866</v>
      </c>
      <c r="G121" s="150">
        <f>G114</f>
        <v>348758915</v>
      </c>
      <c r="H121" s="144">
        <f t="shared" si="1"/>
        <v>10113951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3" t="s">
        <v>654</v>
      </c>
      <c r="B122" s="44"/>
      <c r="C122" s="148">
        <f>'3. kiadások önkorm'!C122+'4. Faluház kiadás'!C122+'6. Pmh kiadás'!C122+'5. Óvoda kiadás'!C122+'7.Bölcsőde kiadás'!C122</f>
        <v>1542894743</v>
      </c>
      <c r="D122" s="148">
        <f>'3. kiadások önkorm'!D122+'4. Faluház kiadás'!D122+'6. Pmh kiadás'!D122+'5. Óvoda kiadás'!D122+'7.Bölcsőde kiadás'!D122</f>
        <v>54483255</v>
      </c>
      <c r="E122" s="148">
        <f>'3. kiadások önkorm'!E122+'4. Faluház kiadás'!E122+'6. Pmh kiadás'!E122+'5. Óvoda kiadás'!E122+'7.Bölcsőde kiadás'!E122</f>
        <v>0</v>
      </c>
      <c r="F122" s="148">
        <f>'3. kiadások önkorm'!F122+'4. Faluház kiadás'!F122+'6. Pmh kiadás'!F122+'5. Óvoda kiadás'!F122+'7.Bölcsőde kiadás'!F122</f>
        <v>1597377998</v>
      </c>
      <c r="G122" s="144">
        <f>G121</f>
        <v>348758915</v>
      </c>
      <c r="H122" s="144">
        <f t="shared" si="1"/>
        <v>1248619083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2755905511811024" right="0.15748031496062992" top="0.4330708661417323" bottom="0.3937007874015748" header="0.15748031496062992" footer="0.11811023622047245"/>
  <pageSetup fitToHeight="1" fitToWidth="1" horizontalDpi="600" verticalDpi="600" orientation="portrait" paperSize="9" scale="41" r:id="rId1"/>
  <headerFooter>
    <oddHeader>&amp;R2.sz.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18">
      <selection activeCell="L140" sqref="L140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7.57421875" style="135" customWidth="1"/>
  </cols>
  <sheetData>
    <row r="1" spans="1:6" ht="15">
      <c r="A1" s="81" t="s">
        <v>29</v>
      </c>
      <c r="B1" s="82"/>
      <c r="C1" s="82"/>
      <c r="D1" s="82"/>
      <c r="E1" s="14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" customHeight="1">
      <c r="A3" s="263" t="s">
        <v>143</v>
      </c>
      <c r="B3" s="261"/>
      <c r="C3" s="261"/>
      <c r="D3" s="261"/>
      <c r="E3" s="261"/>
    </row>
    <row r="5" ht="15">
      <c r="A5" s="3" t="s">
        <v>88</v>
      </c>
    </row>
    <row r="6" spans="1:5" ht="48.75" customHeight="1">
      <c r="A6" s="1" t="s">
        <v>195</v>
      </c>
      <c r="B6" s="2" t="s">
        <v>196</v>
      </c>
      <c r="C6" s="58" t="s">
        <v>164</v>
      </c>
      <c r="D6" s="5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40"/>
      <c r="D7" s="40"/>
      <c r="E7" s="148">
        <f>'6. Pmh kiadás'!F19</f>
        <v>56317741</v>
      </c>
    </row>
    <row r="8" spans="1:5" ht="15">
      <c r="A8" s="4" t="s">
        <v>529</v>
      </c>
      <c r="B8" s="28" t="s">
        <v>262</v>
      </c>
      <c r="C8" s="40"/>
      <c r="D8" s="40"/>
      <c r="E8" s="148">
        <f>'6. Pmh kiadás'!F23</f>
        <v>1480000</v>
      </c>
    </row>
    <row r="9" spans="1:5" ht="15">
      <c r="A9" s="51" t="s">
        <v>614</v>
      </c>
      <c r="B9" s="52" t="s">
        <v>263</v>
      </c>
      <c r="C9" s="40"/>
      <c r="D9" s="40"/>
      <c r="E9" s="148">
        <f>E8+E7</f>
        <v>57797741</v>
      </c>
    </row>
    <row r="10" spans="1:5" ht="15">
      <c r="A10" s="37" t="s">
        <v>585</v>
      </c>
      <c r="B10" s="52" t="s">
        <v>264</v>
      </c>
      <c r="C10" s="40"/>
      <c r="D10" s="40"/>
      <c r="E10" s="148">
        <f>'6. Pmh kiadás'!F25</f>
        <v>10408937</v>
      </c>
    </row>
    <row r="11" spans="1:5" ht="15">
      <c r="A11" s="4" t="s">
        <v>530</v>
      </c>
      <c r="B11" s="28" t="s">
        <v>271</v>
      </c>
      <c r="C11" s="40"/>
      <c r="D11" s="40"/>
      <c r="E11" s="148">
        <f>'6. Pmh kiadás'!F29</f>
        <v>2539123</v>
      </c>
    </row>
    <row r="12" spans="1:5" ht="15">
      <c r="A12" s="4" t="s">
        <v>615</v>
      </c>
      <c r="B12" s="28" t="s">
        <v>276</v>
      </c>
      <c r="C12" s="40"/>
      <c r="D12" s="40"/>
      <c r="E12" s="148">
        <f>'6. Pmh kiadás'!F32</f>
        <v>1280987</v>
      </c>
    </row>
    <row r="13" spans="1:5" ht="15">
      <c r="A13" s="4" t="s">
        <v>531</v>
      </c>
      <c r="B13" s="28" t="s">
        <v>288</v>
      </c>
      <c r="C13" s="40"/>
      <c r="D13" s="40"/>
      <c r="E13" s="148">
        <f>'6. Pmh kiadás'!F40</f>
        <v>10874163</v>
      </c>
    </row>
    <row r="14" spans="1:5" ht="15">
      <c r="A14" s="4" t="s">
        <v>532</v>
      </c>
      <c r="B14" s="28" t="s">
        <v>293</v>
      </c>
      <c r="C14" s="40"/>
      <c r="D14" s="40"/>
      <c r="E14" s="148">
        <f>'6. Pmh kiadás'!F43</f>
        <v>106938</v>
      </c>
    </row>
    <row r="15" spans="1:5" ht="15">
      <c r="A15" s="4" t="s">
        <v>533</v>
      </c>
      <c r="B15" s="28" t="s">
        <v>302</v>
      </c>
      <c r="C15" s="40"/>
      <c r="D15" s="40"/>
      <c r="E15" s="148">
        <f>'6. Pmh kiadás'!F49</f>
        <v>2083474</v>
      </c>
    </row>
    <row r="16" spans="1:5" ht="15">
      <c r="A16" s="37" t="s">
        <v>534</v>
      </c>
      <c r="B16" s="52" t="s">
        <v>303</v>
      </c>
      <c r="C16" s="40"/>
      <c r="D16" s="40"/>
      <c r="E16" s="148">
        <f>SUM(E11:E15)</f>
        <v>16884685</v>
      </c>
    </row>
    <row r="17" spans="1:5" ht="15">
      <c r="A17" s="12" t="s">
        <v>304</v>
      </c>
      <c r="B17" s="28" t="s">
        <v>305</v>
      </c>
      <c r="C17" s="40"/>
      <c r="D17" s="40"/>
      <c r="E17" s="148">
        <f>'6. Pmh kiadás'!F51</f>
        <v>0</v>
      </c>
    </row>
    <row r="18" spans="1:5" ht="15">
      <c r="A18" s="12" t="s">
        <v>535</v>
      </c>
      <c r="B18" s="28" t="s">
        <v>306</v>
      </c>
      <c r="C18" s="40"/>
      <c r="D18" s="40"/>
      <c r="E18" s="148">
        <f>'6. Pmh kiadás'!F52</f>
        <v>0</v>
      </c>
    </row>
    <row r="19" spans="1:5" ht="15">
      <c r="A19" s="16" t="s">
        <v>591</v>
      </c>
      <c r="B19" s="28" t="s">
        <v>307</v>
      </c>
      <c r="C19" s="40"/>
      <c r="D19" s="40"/>
      <c r="E19" s="148">
        <f>'6. Pmh kiadás'!F53</f>
        <v>0</v>
      </c>
    </row>
    <row r="20" spans="1:5" ht="15">
      <c r="A20" s="16" t="s">
        <v>592</v>
      </c>
      <c r="B20" s="28" t="s">
        <v>308</v>
      </c>
      <c r="C20" s="40"/>
      <c r="D20" s="40"/>
      <c r="E20" s="148">
        <f>'6. Pmh kiadás'!F54</f>
        <v>0</v>
      </c>
    </row>
    <row r="21" spans="1:5" ht="15">
      <c r="A21" s="16" t="s">
        <v>593</v>
      </c>
      <c r="B21" s="28" t="s">
        <v>309</v>
      </c>
      <c r="C21" s="40"/>
      <c r="D21" s="40"/>
      <c r="E21" s="148">
        <f>'6. Pmh kiadás'!F55</f>
        <v>0</v>
      </c>
    </row>
    <row r="22" spans="1:5" ht="15">
      <c r="A22" s="12" t="s">
        <v>594</v>
      </c>
      <c r="B22" s="28" t="s">
        <v>310</v>
      </c>
      <c r="C22" s="40"/>
      <c r="D22" s="40"/>
      <c r="E22" s="148">
        <f>'6. Pmh kiadás'!F56</f>
        <v>0</v>
      </c>
    </row>
    <row r="23" spans="1:5" ht="15">
      <c r="A23" s="12" t="s">
        <v>595</v>
      </c>
      <c r="B23" s="28" t="s">
        <v>311</v>
      </c>
      <c r="C23" s="40"/>
      <c r="D23" s="40"/>
      <c r="E23" s="148">
        <f>'6. Pmh kiadás'!F57</f>
        <v>0</v>
      </c>
    </row>
    <row r="24" spans="1:5" ht="15">
      <c r="A24" s="12" t="s">
        <v>596</v>
      </c>
      <c r="B24" s="28" t="s">
        <v>312</v>
      </c>
      <c r="C24" s="40"/>
      <c r="D24" s="40"/>
      <c r="E24" s="148">
        <f>'6. Pmh kiadás'!F58</f>
        <v>0</v>
      </c>
    </row>
    <row r="25" spans="1:5" ht="15">
      <c r="A25" s="49" t="s">
        <v>564</v>
      </c>
      <c r="B25" s="52" t="s">
        <v>313</v>
      </c>
      <c r="C25" s="40"/>
      <c r="D25" s="40"/>
      <c r="E25" s="148">
        <f>'6. Pmh kiadás'!F59</f>
        <v>0</v>
      </c>
    </row>
    <row r="26" spans="1:5" ht="15">
      <c r="A26" s="11" t="s">
        <v>597</v>
      </c>
      <c r="B26" s="28" t="s">
        <v>314</v>
      </c>
      <c r="C26" s="40"/>
      <c r="D26" s="40"/>
      <c r="E26" s="148">
        <f>'6. Pmh kiadás'!F60</f>
        <v>0</v>
      </c>
    </row>
    <row r="27" spans="1:5" ht="15">
      <c r="A27" s="11" t="s">
        <v>315</v>
      </c>
      <c r="B27" s="28" t="s">
        <v>316</v>
      </c>
      <c r="C27" s="40"/>
      <c r="D27" s="40"/>
      <c r="E27" s="148">
        <f>'6. Pmh kiadás'!F61</f>
        <v>0</v>
      </c>
    </row>
    <row r="28" spans="1:5" ht="15">
      <c r="A28" s="11" t="s">
        <v>317</v>
      </c>
      <c r="B28" s="28" t="s">
        <v>318</v>
      </c>
      <c r="C28" s="40"/>
      <c r="D28" s="40"/>
      <c r="E28" s="148">
        <f>'6. Pmh kiadás'!F62</f>
        <v>0</v>
      </c>
    </row>
    <row r="29" spans="1:5" ht="15">
      <c r="A29" s="11" t="s">
        <v>565</v>
      </c>
      <c r="B29" s="28" t="s">
        <v>319</v>
      </c>
      <c r="C29" s="40"/>
      <c r="D29" s="40"/>
      <c r="E29" s="148">
        <f>'6. Pmh kiadás'!F63</f>
        <v>0</v>
      </c>
    </row>
    <row r="30" spans="1:5" ht="15">
      <c r="A30" s="11" t="s">
        <v>598</v>
      </c>
      <c r="B30" s="28" t="s">
        <v>320</v>
      </c>
      <c r="C30" s="40"/>
      <c r="D30" s="40"/>
      <c r="E30" s="148">
        <f>'6. Pmh kiadás'!F64</f>
        <v>0</v>
      </c>
    </row>
    <row r="31" spans="1:5" ht="15">
      <c r="A31" s="11" t="s">
        <v>567</v>
      </c>
      <c r="B31" s="28" t="s">
        <v>321</v>
      </c>
      <c r="C31" s="40"/>
      <c r="D31" s="40"/>
      <c r="E31" s="148">
        <f>'6. Pmh kiadás'!F65</f>
        <v>0</v>
      </c>
    </row>
    <row r="32" spans="1:5" ht="15">
      <c r="A32" s="11" t="s">
        <v>599</v>
      </c>
      <c r="B32" s="28" t="s">
        <v>322</v>
      </c>
      <c r="C32" s="40"/>
      <c r="D32" s="40"/>
      <c r="E32" s="148">
        <f>'6. Pmh kiadás'!F66</f>
        <v>0</v>
      </c>
    </row>
    <row r="33" spans="1:5" ht="15">
      <c r="A33" s="11" t="s">
        <v>600</v>
      </c>
      <c r="B33" s="28" t="s">
        <v>323</v>
      </c>
      <c r="C33" s="40"/>
      <c r="D33" s="40"/>
      <c r="E33" s="148">
        <f>'6. Pmh kiadás'!F67</f>
        <v>0</v>
      </c>
    </row>
    <row r="34" spans="1:5" ht="15">
      <c r="A34" s="11" t="s">
        <v>324</v>
      </c>
      <c r="B34" s="28" t="s">
        <v>325</v>
      </c>
      <c r="C34" s="40"/>
      <c r="D34" s="40"/>
      <c r="E34" s="148">
        <f>'6. Pmh kiadás'!F68</f>
        <v>0</v>
      </c>
    </row>
    <row r="35" spans="1:5" ht="15">
      <c r="A35" s="18" t="s">
        <v>326</v>
      </c>
      <c r="B35" s="28" t="s">
        <v>327</v>
      </c>
      <c r="C35" s="40"/>
      <c r="D35" s="40"/>
      <c r="E35" s="148">
        <f>'6. Pmh kiadás'!F69</f>
        <v>0</v>
      </c>
    </row>
    <row r="36" spans="1:5" ht="15">
      <c r="A36" s="11" t="s">
        <v>601</v>
      </c>
      <c r="B36" s="28" t="s">
        <v>328</v>
      </c>
      <c r="C36" s="40"/>
      <c r="D36" s="40"/>
      <c r="E36" s="148">
        <f>'6. Pmh kiadás'!F70</f>
        <v>0</v>
      </c>
    </row>
    <row r="37" spans="1:5" ht="15">
      <c r="A37" s="18" t="s">
        <v>757</v>
      </c>
      <c r="B37" s="28" t="s">
        <v>329</v>
      </c>
      <c r="C37" s="40"/>
      <c r="D37" s="40"/>
      <c r="E37" s="148">
        <f>'6. Pmh kiadás'!F71</f>
        <v>0</v>
      </c>
    </row>
    <row r="38" spans="1:5" ht="15">
      <c r="A38" s="18" t="s">
        <v>758</v>
      </c>
      <c r="B38" s="28" t="s">
        <v>329</v>
      </c>
      <c r="C38" s="40"/>
      <c r="D38" s="40"/>
      <c r="E38" s="148">
        <f>'6. Pmh kiadás'!F72</f>
        <v>0</v>
      </c>
    </row>
    <row r="39" spans="1:5" ht="15">
      <c r="A39" s="49" t="s">
        <v>570</v>
      </c>
      <c r="B39" s="52" t="s">
        <v>330</v>
      </c>
      <c r="C39" s="40"/>
      <c r="D39" s="40"/>
      <c r="E39" s="148">
        <f>'6. Pmh kiadás'!F73</f>
        <v>0</v>
      </c>
    </row>
    <row r="40" spans="1:5" ht="15.75">
      <c r="A40" s="56" t="s">
        <v>70</v>
      </c>
      <c r="B40" s="98"/>
      <c r="C40" s="40"/>
      <c r="D40" s="40"/>
      <c r="E40" s="148">
        <f>E39+E25+E16+E10+E9</f>
        <v>85091363</v>
      </c>
    </row>
    <row r="41" spans="1:5" ht="15">
      <c r="A41" s="32" t="s">
        <v>331</v>
      </c>
      <c r="B41" s="28" t="s">
        <v>332</v>
      </c>
      <c r="C41" s="40"/>
      <c r="D41" s="40"/>
      <c r="E41" s="148">
        <f>'6. Pmh kiadás'!F75</f>
        <v>0</v>
      </c>
    </row>
    <row r="42" spans="1:5" ht="15">
      <c r="A42" s="32" t="s">
        <v>602</v>
      </c>
      <c r="B42" s="28" t="s">
        <v>333</v>
      </c>
      <c r="C42" s="40"/>
      <c r="D42" s="40"/>
      <c r="E42" s="148">
        <f>'6. Pmh kiadás'!F76</f>
        <v>0</v>
      </c>
    </row>
    <row r="43" spans="1:5" ht="15">
      <c r="A43" s="32" t="s">
        <v>334</v>
      </c>
      <c r="B43" s="28" t="s">
        <v>335</v>
      </c>
      <c r="C43" s="40"/>
      <c r="D43" s="40"/>
      <c r="E43" s="148">
        <f>'6. Pmh kiadás'!F77</f>
        <v>0</v>
      </c>
    </row>
    <row r="44" spans="1:5" ht="15">
      <c r="A44" s="32" t="s">
        <v>336</v>
      </c>
      <c r="B44" s="28" t="s">
        <v>337</v>
      </c>
      <c r="C44" s="40"/>
      <c r="D44" s="40"/>
      <c r="E44" s="148">
        <f>'6. Pmh kiadás'!F78</f>
        <v>203500</v>
      </c>
    </row>
    <row r="45" spans="1:5" ht="15">
      <c r="A45" s="5" t="s">
        <v>338</v>
      </c>
      <c r="B45" s="28" t="s">
        <v>339</v>
      </c>
      <c r="C45" s="40"/>
      <c r="D45" s="40"/>
      <c r="E45" s="148">
        <f>'6. Pmh kiadás'!F79</f>
        <v>0</v>
      </c>
    </row>
    <row r="46" spans="1:5" ht="15">
      <c r="A46" s="5" t="s">
        <v>340</v>
      </c>
      <c r="B46" s="28" t="s">
        <v>341</v>
      </c>
      <c r="C46" s="40"/>
      <c r="D46" s="40"/>
      <c r="E46" s="148">
        <f>'6. Pmh kiadás'!F80</f>
        <v>0</v>
      </c>
    </row>
    <row r="47" spans="1:5" ht="15">
      <c r="A47" s="5" t="s">
        <v>342</v>
      </c>
      <c r="B47" s="28" t="s">
        <v>343</v>
      </c>
      <c r="C47" s="40"/>
      <c r="D47" s="40"/>
      <c r="E47" s="148">
        <f>'6. Pmh kiadás'!F81</f>
        <v>54946</v>
      </c>
    </row>
    <row r="48" spans="1:5" ht="15">
      <c r="A48" s="50" t="s">
        <v>571</v>
      </c>
      <c r="B48" s="52" t="s">
        <v>344</v>
      </c>
      <c r="C48" s="40"/>
      <c r="D48" s="40"/>
      <c r="E48" s="148">
        <f>'6. Pmh kiadás'!F82</f>
        <v>258446</v>
      </c>
    </row>
    <row r="49" spans="1:5" ht="15">
      <c r="A49" s="12" t="s">
        <v>345</v>
      </c>
      <c r="B49" s="28" t="s">
        <v>346</v>
      </c>
      <c r="C49" s="40"/>
      <c r="D49" s="40"/>
      <c r="E49" s="148">
        <f>'6. Pmh kiadás'!F83</f>
        <v>0</v>
      </c>
    </row>
    <row r="50" spans="1:5" ht="15">
      <c r="A50" s="12" t="s">
        <v>347</v>
      </c>
      <c r="B50" s="28" t="s">
        <v>348</v>
      </c>
      <c r="C50" s="40"/>
      <c r="D50" s="40"/>
      <c r="E50" s="148">
        <f>'6. Pmh kiadás'!F84</f>
        <v>0</v>
      </c>
    </row>
    <row r="51" spans="1:5" ht="15">
      <c r="A51" s="12" t="s">
        <v>349</v>
      </c>
      <c r="B51" s="28" t="s">
        <v>350</v>
      </c>
      <c r="C51" s="40"/>
      <c r="D51" s="40"/>
      <c r="E51" s="148">
        <f>'6. Pmh kiadás'!F85</f>
        <v>0</v>
      </c>
    </row>
    <row r="52" spans="1:5" ht="15">
      <c r="A52" s="12" t="s">
        <v>351</v>
      </c>
      <c r="B52" s="28" t="s">
        <v>352</v>
      </c>
      <c r="C52" s="40"/>
      <c r="D52" s="40"/>
      <c r="E52" s="148">
        <f>'6. Pmh kiadás'!F86</f>
        <v>0</v>
      </c>
    </row>
    <row r="53" spans="1:5" ht="15">
      <c r="A53" s="49" t="s">
        <v>572</v>
      </c>
      <c r="B53" s="52" t="s">
        <v>353</v>
      </c>
      <c r="C53" s="40"/>
      <c r="D53" s="40"/>
      <c r="E53" s="148">
        <f>'6. Pmh kiadás'!F87</f>
        <v>0</v>
      </c>
    </row>
    <row r="54" spans="1:5" ht="15">
      <c r="A54" s="12" t="s">
        <v>354</v>
      </c>
      <c r="B54" s="28" t="s">
        <v>355</v>
      </c>
      <c r="C54" s="40"/>
      <c r="D54" s="40"/>
      <c r="E54" s="148">
        <f>'6. Pmh kiadás'!F88</f>
        <v>0</v>
      </c>
    </row>
    <row r="55" spans="1:5" ht="15">
      <c r="A55" s="12" t="s">
        <v>603</v>
      </c>
      <c r="B55" s="28" t="s">
        <v>356</v>
      </c>
      <c r="C55" s="40"/>
      <c r="D55" s="40"/>
      <c r="E55" s="148">
        <f>'6. Pmh kiadás'!F89</f>
        <v>0</v>
      </c>
    </row>
    <row r="56" spans="1:5" ht="15">
      <c r="A56" s="12" t="s">
        <v>604</v>
      </c>
      <c r="B56" s="28" t="s">
        <v>357</v>
      </c>
      <c r="C56" s="40"/>
      <c r="D56" s="40"/>
      <c r="E56" s="148">
        <f>'6. Pmh kiadás'!F90</f>
        <v>0</v>
      </c>
    </row>
    <row r="57" spans="1:5" ht="15">
      <c r="A57" s="12" t="s">
        <v>605</v>
      </c>
      <c r="B57" s="28" t="s">
        <v>358</v>
      </c>
      <c r="C57" s="40"/>
      <c r="D57" s="40"/>
      <c r="E57" s="148">
        <f>'6. Pmh kiadás'!F91</f>
        <v>0</v>
      </c>
    </row>
    <row r="58" spans="1:5" ht="15">
      <c r="A58" s="12" t="s">
        <v>606</v>
      </c>
      <c r="B58" s="28" t="s">
        <v>359</v>
      </c>
      <c r="C58" s="40"/>
      <c r="D58" s="40"/>
      <c r="E58" s="148">
        <f>'6. Pmh kiadás'!F92</f>
        <v>0</v>
      </c>
    </row>
    <row r="59" spans="1:5" ht="15">
      <c r="A59" s="12" t="s">
        <v>607</v>
      </c>
      <c r="B59" s="28" t="s">
        <v>360</v>
      </c>
      <c r="C59" s="40"/>
      <c r="D59" s="40"/>
      <c r="E59" s="148">
        <f>'6. Pmh kiadás'!F93</f>
        <v>0</v>
      </c>
    </row>
    <row r="60" spans="1:5" ht="15">
      <c r="A60" s="12" t="s">
        <v>361</v>
      </c>
      <c r="B60" s="28" t="s">
        <v>362</v>
      </c>
      <c r="C60" s="40"/>
      <c r="D60" s="40"/>
      <c r="E60" s="148">
        <f>'6. Pmh kiadás'!F94</f>
        <v>0</v>
      </c>
    </row>
    <row r="61" spans="1:5" ht="15">
      <c r="A61" s="12" t="s">
        <v>608</v>
      </c>
      <c r="B61" s="28" t="s">
        <v>363</v>
      </c>
      <c r="C61" s="40"/>
      <c r="D61" s="40"/>
      <c r="E61" s="148">
        <f>'6. Pmh kiadás'!F95</f>
        <v>0</v>
      </c>
    </row>
    <row r="62" spans="1:5" ht="15">
      <c r="A62" s="49" t="s">
        <v>573</v>
      </c>
      <c r="B62" s="52" t="s">
        <v>364</v>
      </c>
      <c r="C62" s="40"/>
      <c r="D62" s="40"/>
      <c r="E62" s="148">
        <f>'6. Pmh kiadás'!F96</f>
        <v>0</v>
      </c>
    </row>
    <row r="63" spans="1:5" ht="15.75">
      <c r="A63" s="56" t="s">
        <v>71</v>
      </c>
      <c r="B63" s="98"/>
      <c r="C63" s="40"/>
      <c r="D63" s="40"/>
      <c r="E63" s="148">
        <f>E62+E53+E48</f>
        <v>258446</v>
      </c>
    </row>
    <row r="64" spans="1:5" ht="15.75">
      <c r="A64" s="33" t="s">
        <v>616</v>
      </c>
      <c r="B64" s="34" t="s">
        <v>365</v>
      </c>
      <c r="C64" s="40"/>
      <c r="D64" s="40"/>
      <c r="E64" s="148">
        <f>E63+E40</f>
        <v>85349809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0"/>
    </row>
    <row r="69" spans="1:5" ht="15">
      <c r="A69" s="13" t="s">
        <v>384</v>
      </c>
      <c r="B69" s="6" t="s">
        <v>385</v>
      </c>
      <c r="C69" s="35"/>
      <c r="D69" s="35"/>
      <c r="E69" s="140"/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/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/>
    </row>
    <row r="81" spans="1:5" ht="15.75">
      <c r="A81" s="43" t="s">
        <v>654</v>
      </c>
      <c r="B81" s="44"/>
      <c r="C81" s="40"/>
      <c r="D81" s="40"/>
      <c r="E81" s="148">
        <f>E80+E64</f>
        <v>85349809</v>
      </c>
    </row>
    <row r="82" spans="1:5" ht="49.5" customHeight="1">
      <c r="A82" s="1" t="s">
        <v>195</v>
      </c>
      <c r="B82" s="2" t="s">
        <v>50</v>
      </c>
      <c r="C82" s="58" t="s">
        <v>60</v>
      </c>
      <c r="D82" s="5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33">
        <f>'12. Pmh. bevétel'!F12</f>
        <v>0</v>
      </c>
    </row>
    <row r="84" spans="1:5" ht="15">
      <c r="A84" s="4" t="s">
        <v>419</v>
      </c>
      <c r="B84" s="5" t="s">
        <v>420</v>
      </c>
      <c r="C84" s="25"/>
      <c r="D84" s="25"/>
      <c r="E84" s="133">
        <f>'12. Pmh. bevétel'!F13</f>
        <v>0</v>
      </c>
    </row>
    <row r="85" spans="1:5" ht="15">
      <c r="A85" s="4" t="s">
        <v>421</v>
      </c>
      <c r="B85" s="5" t="s">
        <v>422</v>
      </c>
      <c r="C85" s="25"/>
      <c r="D85" s="25"/>
      <c r="E85" s="133">
        <f>'12. Pmh. bevétel'!F14</f>
        <v>0</v>
      </c>
    </row>
    <row r="86" spans="1:5" ht="15">
      <c r="A86" s="4" t="s">
        <v>618</v>
      </c>
      <c r="B86" s="5" t="s">
        <v>423</v>
      </c>
      <c r="C86" s="25"/>
      <c r="D86" s="25"/>
      <c r="E86" s="133">
        <f>'12. Pmh. bevétel'!F15</f>
        <v>0</v>
      </c>
    </row>
    <row r="87" spans="1:5" ht="15">
      <c r="A87" s="4" t="s">
        <v>619</v>
      </c>
      <c r="B87" s="5" t="s">
        <v>424</v>
      </c>
      <c r="C87" s="25"/>
      <c r="D87" s="25"/>
      <c r="E87" s="133">
        <f>'12. Pmh. bevétel'!F16</f>
        <v>0</v>
      </c>
    </row>
    <row r="88" spans="1:5" ht="15">
      <c r="A88" s="4" t="s">
        <v>620</v>
      </c>
      <c r="B88" s="5" t="s">
        <v>425</v>
      </c>
      <c r="C88" s="25"/>
      <c r="D88" s="25"/>
      <c r="E88" s="133">
        <f>'12. Pmh. bevétel'!F17</f>
        <v>0</v>
      </c>
    </row>
    <row r="89" spans="1:5" ht="15">
      <c r="A89" s="37" t="s">
        <v>658</v>
      </c>
      <c r="B89" s="50" t="s">
        <v>426</v>
      </c>
      <c r="C89" s="25"/>
      <c r="D89" s="25"/>
      <c r="E89" s="133">
        <f>SUM(E83:E88)</f>
        <v>0</v>
      </c>
    </row>
    <row r="90" spans="1:5" ht="15">
      <c r="A90" s="4" t="s">
        <v>660</v>
      </c>
      <c r="B90" s="5" t="s">
        <v>437</v>
      </c>
      <c r="C90" s="25"/>
      <c r="D90" s="25"/>
      <c r="E90" s="133"/>
    </row>
    <row r="91" spans="1:5" ht="15">
      <c r="A91" s="4" t="s">
        <v>626</v>
      </c>
      <c r="B91" s="5" t="s">
        <v>438</v>
      </c>
      <c r="C91" s="25"/>
      <c r="D91" s="25"/>
      <c r="E91" s="133"/>
    </row>
    <row r="92" spans="1:5" ht="15">
      <c r="A92" s="4" t="s">
        <v>627</v>
      </c>
      <c r="B92" s="5" t="s">
        <v>439</v>
      </c>
      <c r="C92" s="25"/>
      <c r="D92" s="25"/>
      <c r="E92" s="133"/>
    </row>
    <row r="93" spans="1:5" ht="15">
      <c r="A93" s="4" t="s">
        <v>628</v>
      </c>
      <c r="B93" s="5" t="s">
        <v>440</v>
      </c>
      <c r="C93" s="25"/>
      <c r="D93" s="25"/>
      <c r="E93" s="133"/>
    </row>
    <row r="94" spans="1:5" ht="15">
      <c r="A94" s="4" t="s">
        <v>661</v>
      </c>
      <c r="B94" s="5" t="s">
        <v>455</v>
      </c>
      <c r="C94" s="25"/>
      <c r="D94" s="25"/>
      <c r="E94" s="133"/>
    </row>
    <row r="95" spans="1:5" ht="15">
      <c r="A95" s="4" t="s">
        <v>633</v>
      </c>
      <c r="B95" s="5" t="s">
        <v>456</v>
      </c>
      <c r="C95" s="25"/>
      <c r="D95" s="25"/>
      <c r="E95" s="133">
        <f>'12. Pmh. bevétel'!F31</f>
        <v>0</v>
      </c>
    </row>
    <row r="96" spans="1:5" ht="15">
      <c r="A96" s="37" t="s">
        <v>662</v>
      </c>
      <c r="B96" s="50" t="s">
        <v>457</v>
      </c>
      <c r="C96" s="25"/>
      <c r="D96" s="25"/>
      <c r="E96" s="133">
        <f>E95</f>
        <v>0</v>
      </c>
    </row>
    <row r="97" spans="1:5" ht="15">
      <c r="A97" s="12" t="s">
        <v>458</v>
      </c>
      <c r="B97" s="5" t="s">
        <v>459</v>
      </c>
      <c r="C97" s="25"/>
      <c r="D97" s="25"/>
      <c r="E97" s="133">
        <f>'12. Pmh. bevétel'!F33</f>
        <v>0</v>
      </c>
    </row>
    <row r="98" spans="1:5" ht="15">
      <c r="A98" s="12" t="s">
        <v>634</v>
      </c>
      <c r="B98" s="5" t="s">
        <v>460</v>
      </c>
      <c r="C98" s="25"/>
      <c r="D98" s="25"/>
      <c r="E98" s="133">
        <f>'12. Pmh. bevétel'!F34</f>
        <v>100000</v>
      </c>
    </row>
    <row r="99" spans="1:5" ht="15">
      <c r="A99" s="12" t="s">
        <v>635</v>
      </c>
      <c r="B99" s="5" t="s">
        <v>461</v>
      </c>
      <c r="C99" s="25"/>
      <c r="D99" s="25"/>
      <c r="E99" s="133">
        <f>'12. Pmh. bevétel'!F35</f>
        <v>0</v>
      </c>
    </row>
    <row r="100" spans="1:5" ht="15">
      <c r="A100" s="12" t="s">
        <v>636</v>
      </c>
      <c r="B100" s="5" t="s">
        <v>462</v>
      </c>
      <c r="C100" s="25"/>
      <c r="D100" s="25"/>
      <c r="E100" s="133">
        <f>'12. Pmh. bevétel'!F36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133">
        <f>'12. Pmh. bevétel'!F37</f>
        <v>0</v>
      </c>
    </row>
    <row r="102" spans="1:5" ht="15">
      <c r="A102" s="12" t="s">
        <v>465</v>
      </c>
      <c r="B102" s="5" t="s">
        <v>466</v>
      </c>
      <c r="C102" s="25"/>
      <c r="D102" s="25"/>
      <c r="E102" s="133">
        <f>'12. Pmh. bevétel'!F38</f>
        <v>0</v>
      </c>
    </row>
    <row r="103" spans="1:5" ht="15">
      <c r="A103" s="12" t="s">
        <v>467</v>
      </c>
      <c r="B103" s="5" t="s">
        <v>468</v>
      </c>
      <c r="C103" s="25"/>
      <c r="D103" s="25"/>
      <c r="E103" s="133">
        <f>'12. Pmh. bevétel'!F39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133">
        <f>'12. Pmh. bevétel'!F40</f>
        <v>0</v>
      </c>
    </row>
    <row r="105" spans="1:5" ht="15">
      <c r="A105" s="12" t="s">
        <v>638</v>
      </c>
      <c r="B105" s="5" t="s">
        <v>470</v>
      </c>
      <c r="C105" s="25"/>
      <c r="D105" s="25"/>
      <c r="E105" s="133">
        <f>'12. Pmh. bevétel'!F41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133">
        <f>'12. Pmh. bevétel'!F42</f>
        <v>0</v>
      </c>
    </row>
    <row r="107" spans="1:5" ht="15">
      <c r="A107" s="49" t="s">
        <v>663</v>
      </c>
      <c r="B107" s="50" t="s">
        <v>472</v>
      </c>
      <c r="C107" s="25"/>
      <c r="D107" s="25"/>
      <c r="E107" s="133">
        <f>SUM(E97:E106)</f>
        <v>100000</v>
      </c>
    </row>
    <row r="108" spans="1:5" ht="15">
      <c r="A108" s="12" t="s">
        <v>481</v>
      </c>
      <c r="B108" s="5" t="s">
        <v>482</v>
      </c>
      <c r="C108" s="25"/>
      <c r="D108" s="25"/>
      <c r="E108" s="133"/>
    </row>
    <row r="109" spans="1:5" ht="15">
      <c r="A109" s="4" t="s">
        <v>643</v>
      </c>
      <c r="B109" s="5" t="s">
        <v>483</v>
      </c>
      <c r="C109" s="25"/>
      <c r="D109" s="25"/>
      <c r="E109" s="133"/>
    </row>
    <row r="110" spans="1:5" ht="15">
      <c r="A110" s="12" t="s">
        <v>644</v>
      </c>
      <c r="B110" s="5" t="s">
        <v>763</v>
      </c>
      <c r="C110" s="25"/>
      <c r="D110" s="25"/>
      <c r="E110" s="133"/>
    </row>
    <row r="111" spans="1:5" ht="15">
      <c r="A111" s="37" t="s">
        <v>665</v>
      </c>
      <c r="B111" s="50" t="s">
        <v>485</v>
      </c>
      <c r="C111" s="25"/>
      <c r="D111" s="25"/>
      <c r="E111" s="133"/>
    </row>
    <row r="112" spans="1:5" ht="15.75">
      <c r="A112" s="56" t="s">
        <v>73</v>
      </c>
      <c r="B112" s="60"/>
      <c r="C112" s="25"/>
      <c r="D112" s="25"/>
      <c r="E112" s="133">
        <f>E111+E107+E96+E89</f>
        <v>100000</v>
      </c>
    </row>
    <row r="113" spans="1:5" ht="15">
      <c r="A113" s="4" t="s">
        <v>427</v>
      </c>
      <c r="B113" s="5" t="s">
        <v>428</v>
      </c>
      <c r="C113" s="25"/>
      <c r="D113" s="25"/>
      <c r="E113" s="133"/>
    </row>
    <row r="114" spans="1:5" ht="15">
      <c r="A114" s="4" t="s">
        <v>429</v>
      </c>
      <c r="B114" s="5" t="s">
        <v>430</v>
      </c>
      <c r="C114" s="25"/>
      <c r="D114" s="25"/>
      <c r="E114" s="133"/>
    </row>
    <row r="115" spans="1:5" ht="15">
      <c r="A115" s="4" t="s">
        <v>621</v>
      </c>
      <c r="B115" s="5" t="s">
        <v>431</v>
      </c>
      <c r="C115" s="25"/>
      <c r="D115" s="25"/>
      <c r="E115" s="133"/>
    </row>
    <row r="116" spans="1:5" ht="15">
      <c r="A116" s="4" t="s">
        <v>622</v>
      </c>
      <c r="B116" s="5" t="s">
        <v>432</v>
      </c>
      <c r="C116" s="25"/>
      <c r="D116" s="25"/>
      <c r="E116" s="133"/>
    </row>
    <row r="117" spans="1:5" ht="15">
      <c r="A117" s="4" t="s">
        <v>623</v>
      </c>
      <c r="B117" s="5" t="s">
        <v>433</v>
      </c>
      <c r="C117" s="25"/>
      <c r="D117" s="25"/>
      <c r="E117" s="133"/>
    </row>
    <row r="118" spans="1:5" ht="15">
      <c r="A118" s="37" t="s">
        <v>659</v>
      </c>
      <c r="B118" s="50" t="s">
        <v>434</v>
      </c>
      <c r="C118" s="25"/>
      <c r="D118" s="25"/>
      <c r="E118" s="133"/>
    </row>
    <row r="119" spans="1:5" ht="15">
      <c r="A119" s="12" t="s">
        <v>640</v>
      </c>
      <c r="B119" s="5" t="s">
        <v>473</v>
      </c>
      <c r="C119" s="25"/>
      <c r="D119" s="25"/>
      <c r="E119" s="133"/>
    </row>
    <row r="120" spans="1:5" ht="15">
      <c r="A120" s="12" t="s">
        <v>641</v>
      </c>
      <c r="B120" s="5" t="s">
        <v>474</v>
      </c>
      <c r="C120" s="25"/>
      <c r="D120" s="25"/>
      <c r="E120" s="133"/>
    </row>
    <row r="121" spans="1:5" ht="15">
      <c r="A121" s="12" t="s">
        <v>475</v>
      </c>
      <c r="B121" s="5" t="s">
        <v>476</v>
      </c>
      <c r="C121" s="25"/>
      <c r="D121" s="25"/>
      <c r="E121" s="133"/>
    </row>
    <row r="122" spans="1:5" ht="15">
      <c r="A122" s="12" t="s">
        <v>642</v>
      </c>
      <c r="B122" s="5" t="s">
        <v>477</v>
      </c>
      <c r="C122" s="25"/>
      <c r="D122" s="25"/>
      <c r="E122" s="133"/>
    </row>
    <row r="123" spans="1:5" ht="15">
      <c r="A123" s="12" t="s">
        <v>478</v>
      </c>
      <c r="B123" s="5" t="s">
        <v>479</v>
      </c>
      <c r="C123" s="25"/>
      <c r="D123" s="25"/>
      <c r="E123" s="133"/>
    </row>
    <row r="124" spans="1:5" ht="15">
      <c r="A124" s="37" t="s">
        <v>664</v>
      </c>
      <c r="B124" s="50" t="s">
        <v>480</v>
      </c>
      <c r="C124" s="25"/>
      <c r="D124" s="25"/>
      <c r="E124" s="133"/>
    </row>
    <row r="125" spans="1:5" ht="15">
      <c r="A125" s="12" t="s">
        <v>486</v>
      </c>
      <c r="B125" s="5" t="s">
        <v>487</v>
      </c>
      <c r="C125" s="25"/>
      <c r="D125" s="25"/>
      <c r="E125" s="133"/>
    </row>
    <row r="126" spans="1:5" ht="15">
      <c r="A126" s="4" t="s">
        <v>645</v>
      </c>
      <c r="B126" s="5" t="s">
        <v>488</v>
      </c>
      <c r="C126" s="25"/>
      <c r="D126" s="25"/>
      <c r="E126" s="133"/>
    </row>
    <row r="127" spans="1:5" ht="15">
      <c r="A127" s="12" t="s">
        <v>646</v>
      </c>
      <c r="B127" s="5" t="s">
        <v>778</v>
      </c>
      <c r="C127" s="25"/>
      <c r="D127" s="25"/>
      <c r="E127" s="133">
        <f>'12. Pmh. bevétel'!F63</f>
        <v>0</v>
      </c>
    </row>
    <row r="128" spans="1:5" ht="15">
      <c r="A128" s="37" t="s">
        <v>667</v>
      </c>
      <c r="B128" s="50" t="s">
        <v>490</v>
      </c>
      <c r="C128" s="25"/>
      <c r="D128" s="25"/>
      <c r="E128" s="133">
        <f>E127</f>
        <v>0</v>
      </c>
    </row>
    <row r="129" spans="1:5" ht="15.75">
      <c r="A129" s="56" t="s">
        <v>74</v>
      </c>
      <c r="B129" s="60"/>
      <c r="C129" s="25"/>
      <c r="D129" s="25"/>
      <c r="E129" s="133">
        <f>E128</f>
        <v>0</v>
      </c>
    </row>
    <row r="130" spans="1:5" ht="15.75">
      <c r="A130" s="47" t="s">
        <v>666</v>
      </c>
      <c r="B130" s="33" t="s">
        <v>491</v>
      </c>
      <c r="C130" s="25"/>
      <c r="D130" s="25"/>
      <c r="E130" s="133">
        <f>E129+E112</f>
        <v>100000</v>
      </c>
    </row>
    <row r="131" spans="1:5" ht="15.75">
      <c r="A131" s="109" t="s">
        <v>75</v>
      </c>
      <c r="B131" s="59"/>
      <c r="C131" s="25"/>
      <c r="D131" s="25"/>
      <c r="E131" s="133">
        <f>E112-E40</f>
        <v>-84991363</v>
      </c>
    </row>
    <row r="132" spans="1:5" ht="15.75">
      <c r="A132" s="109" t="s">
        <v>76</v>
      </c>
      <c r="B132" s="59"/>
      <c r="C132" s="25"/>
      <c r="D132" s="25"/>
      <c r="E132" s="133">
        <f>E129-E63</f>
        <v>-258446</v>
      </c>
    </row>
    <row r="133" spans="1:5" ht="15">
      <c r="A133" s="14" t="s">
        <v>668</v>
      </c>
      <c r="B133" s="6" t="s">
        <v>496</v>
      </c>
      <c r="C133" s="25"/>
      <c r="D133" s="25"/>
      <c r="E133" s="133"/>
    </row>
    <row r="134" spans="1:5" ht="15">
      <c r="A134" s="13" t="s">
        <v>669</v>
      </c>
      <c r="B134" s="6" t="s">
        <v>503</v>
      </c>
      <c r="C134" s="25"/>
      <c r="D134" s="25"/>
      <c r="E134" s="133"/>
    </row>
    <row r="135" spans="1:5" ht="15">
      <c r="A135" s="4" t="s">
        <v>755</v>
      </c>
      <c r="B135" s="4" t="s">
        <v>504</v>
      </c>
      <c r="C135" s="25"/>
      <c r="D135" s="25"/>
      <c r="E135" s="133"/>
    </row>
    <row r="136" spans="1:5" ht="15">
      <c r="A136" s="4" t="s">
        <v>756</v>
      </c>
      <c r="B136" s="4" t="s">
        <v>504</v>
      </c>
      <c r="C136" s="25"/>
      <c r="D136" s="25"/>
      <c r="E136" s="133"/>
    </row>
    <row r="137" spans="1:5" ht="15">
      <c r="A137" s="4" t="s">
        <v>750</v>
      </c>
      <c r="B137" s="4" t="s">
        <v>505</v>
      </c>
      <c r="C137" s="25"/>
      <c r="D137" s="25"/>
      <c r="E137" s="133"/>
    </row>
    <row r="138" spans="1:5" ht="15">
      <c r="A138" s="4" t="s">
        <v>754</v>
      </c>
      <c r="B138" s="4" t="s">
        <v>505</v>
      </c>
      <c r="C138" s="25"/>
      <c r="D138" s="25"/>
      <c r="E138" s="133"/>
    </row>
    <row r="139" spans="1:5" ht="15">
      <c r="A139" s="6" t="s">
        <v>670</v>
      </c>
      <c r="B139" s="6" t="s">
        <v>506</v>
      </c>
      <c r="C139" s="25"/>
      <c r="D139" s="25"/>
      <c r="E139" s="133"/>
    </row>
    <row r="140" spans="1:5" ht="15">
      <c r="A140" s="35" t="s">
        <v>507</v>
      </c>
      <c r="B140" s="4" t="s">
        <v>508</v>
      </c>
      <c r="C140" s="25"/>
      <c r="D140" s="25"/>
      <c r="E140" s="133"/>
    </row>
    <row r="141" spans="1:5" ht="15">
      <c r="A141" s="35" t="s">
        <v>509</v>
      </c>
      <c r="B141" s="4" t="s">
        <v>510</v>
      </c>
      <c r="C141" s="25"/>
      <c r="D141" s="25"/>
      <c r="E141" s="133"/>
    </row>
    <row r="142" spans="1:5" ht="15">
      <c r="A142" s="35" t="s">
        <v>511</v>
      </c>
      <c r="B142" s="4" t="s">
        <v>512</v>
      </c>
      <c r="C142" s="25"/>
      <c r="D142" s="25"/>
      <c r="E142" s="133">
        <f>'12. Pmh. bevétel'!F85</f>
        <v>85249809</v>
      </c>
    </row>
    <row r="143" spans="1:5" ht="15">
      <c r="A143" s="35" t="s">
        <v>513</v>
      </c>
      <c r="B143" s="4" t="s">
        <v>514</v>
      </c>
      <c r="C143" s="25"/>
      <c r="D143" s="25"/>
      <c r="E143" s="133"/>
    </row>
    <row r="144" spans="1:5" ht="15">
      <c r="A144" s="12" t="s">
        <v>652</v>
      </c>
      <c r="B144" s="4" t="s">
        <v>515</v>
      </c>
      <c r="C144" s="25"/>
      <c r="D144" s="25"/>
      <c r="E144" s="133"/>
    </row>
    <row r="145" spans="1:5" ht="15">
      <c r="A145" s="14" t="s">
        <v>671</v>
      </c>
      <c r="B145" s="6" t="s">
        <v>516</v>
      </c>
      <c r="C145" s="25"/>
      <c r="D145" s="25"/>
      <c r="E145" s="133">
        <f>E142</f>
        <v>85249809</v>
      </c>
    </row>
    <row r="146" spans="1:5" ht="15">
      <c r="A146" s="12" t="s">
        <v>517</v>
      </c>
      <c r="B146" s="4" t="s">
        <v>518</v>
      </c>
      <c r="C146" s="25"/>
      <c r="D146" s="25"/>
      <c r="E146" s="133"/>
    </row>
    <row r="147" spans="1:5" ht="15">
      <c r="A147" s="12" t="s">
        <v>519</v>
      </c>
      <c r="B147" s="4" t="s">
        <v>520</v>
      </c>
      <c r="C147" s="25"/>
      <c r="D147" s="25"/>
      <c r="E147" s="133"/>
    </row>
    <row r="148" spans="1:5" ht="15">
      <c r="A148" s="35" t="s">
        <v>521</v>
      </c>
      <c r="B148" s="4" t="s">
        <v>522</v>
      </c>
      <c r="C148" s="25"/>
      <c r="D148" s="25"/>
      <c r="E148" s="133"/>
    </row>
    <row r="149" spans="1:5" ht="15">
      <c r="A149" s="35" t="s">
        <v>653</v>
      </c>
      <c r="B149" s="4" t="s">
        <v>523</v>
      </c>
      <c r="C149" s="25"/>
      <c r="D149" s="25"/>
      <c r="E149" s="133"/>
    </row>
    <row r="150" spans="1:5" ht="15">
      <c r="A150" s="13" t="s">
        <v>672</v>
      </c>
      <c r="B150" s="6" t="s">
        <v>524</v>
      </c>
      <c r="C150" s="25"/>
      <c r="D150" s="25"/>
      <c r="E150" s="133"/>
    </row>
    <row r="151" spans="1:5" ht="15">
      <c r="A151" s="14" t="s">
        <v>525</v>
      </c>
      <c r="B151" s="6" t="s">
        <v>526</v>
      </c>
      <c r="C151" s="25"/>
      <c r="D151" s="25"/>
      <c r="E151" s="133"/>
    </row>
    <row r="152" spans="1:5" ht="15.75">
      <c r="A152" s="38" t="s">
        <v>673</v>
      </c>
      <c r="B152" s="39" t="s">
        <v>527</v>
      </c>
      <c r="C152" s="25"/>
      <c r="D152" s="25"/>
      <c r="E152" s="133">
        <f>E145</f>
        <v>85249809</v>
      </c>
    </row>
    <row r="153" spans="1:5" ht="15.75">
      <c r="A153" s="43" t="s">
        <v>655</v>
      </c>
      <c r="B153" s="44"/>
      <c r="C153" s="25"/>
      <c r="D153" s="25"/>
      <c r="E153" s="133">
        <f>E152+E130</f>
        <v>85349809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3" header="0.31496062992125984" footer="0.31496062992125984"/>
  <pageSetup fitToHeight="2" horizontalDpi="300" verticalDpi="300" orientation="portrait" paperSize="9" scale="60" r:id="rId1"/>
  <headerFooter>
    <oddHeader>&amp;R29.sz.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hidden="1" customWidth="1"/>
    <col min="4" max="4" width="14.57421875" style="0" hidden="1" customWidth="1"/>
    <col min="5" max="5" width="18.57421875" style="189" customWidth="1"/>
  </cols>
  <sheetData>
    <row r="1" spans="1:6" ht="15">
      <c r="A1" s="174" t="s">
        <v>29</v>
      </c>
      <c r="B1" s="82"/>
      <c r="C1" s="82"/>
      <c r="D1" s="82"/>
      <c r="E1" s="19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.75" customHeight="1">
      <c r="A3" s="264" t="s">
        <v>143</v>
      </c>
      <c r="B3" s="261"/>
      <c r="C3" s="261"/>
      <c r="D3" s="261"/>
      <c r="E3" s="261"/>
    </row>
    <row r="5" ht="15">
      <c r="A5" s="127" t="s">
        <v>93</v>
      </c>
    </row>
    <row r="6" spans="1:5" ht="48.75" customHeight="1">
      <c r="A6" s="1" t="s">
        <v>195</v>
      </c>
      <c r="B6" s="2" t="s">
        <v>196</v>
      </c>
      <c r="C6" s="128" t="s">
        <v>164</v>
      </c>
      <c r="D6" s="12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130"/>
      <c r="D7" s="130"/>
      <c r="E7" s="137">
        <f>'7.Bölcsőde kiadás'!F19</f>
        <v>36961664</v>
      </c>
    </row>
    <row r="8" spans="1:5" ht="15">
      <c r="A8" s="4" t="s">
        <v>529</v>
      </c>
      <c r="B8" s="28" t="s">
        <v>262</v>
      </c>
      <c r="C8" s="130"/>
      <c r="D8" s="130"/>
      <c r="E8" s="137">
        <f>'7.Bölcsőde kiadás'!F23</f>
        <v>50000</v>
      </c>
    </row>
    <row r="9" spans="1:5" ht="15">
      <c r="A9" s="51" t="s">
        <v>614</v>
      </c>
      <c r="B9" s="52" t="s">
        <v>263</v>
      </c>
      <c r="C9" s="130"/>
      <c r="D9" s="130"/>
      <c r="E9" s="137">
        <f>E8+E7</f>
        <v>37011664</v>
      </c>
    </row>
    <row r="10" spans="1:5" ht="15">
      <c r="A10" s="37" t="s">
        <v>585</v>
      </c>
      <c r="B10" s="52" t="s">
        <v>264</v>
      </c>
      <c r="C10" s="130"/>
      <c r="D10" s="130"/>
      <c r="E10" s="137">
        <f>'7.Bölcsőde kiadás'!F25</f>
        <v>6477041</v>
      </c>
    </row>
    <row r="11" spans="1:5" ht="15">
      <c r="A11" s="4" t="s">
        <v>530</v>
      </c>
      <c r="B11" s="28" t="s">
        <v>271</v>
      </c>
      <c r="C11" s="130"/>
      <c r="D11" s="130"/>
      <c r="E11" s="137">
        <f>'7.Bölcsőde kiadás'!F29</f>
        <v>4000000</v>
      </c>
    </row>
    <row r="12" spans="1:5" ht="15">
      <c r="A12" s="4" t="s">
        <v>615</v>
      </c>
      <c r="B12" s="28" t="s">
        <v>276</v>
      </c>
      <c r="C12" s="130"/>
      <c r="D12" s="130"/>
      <c r="E12" s="137">
        <f>'7.Bölcsőde kiadás'!F32</f>
        <v>155000</v>
      </c>
    </row>
    <row r="13" spans="1:5" ht="15">
      <c r="A13" s="4" t="s">
        <v>531</v>
      </c>
      <c r="B13" s="28" t="s">
        <v>288</v>
      </c>
      <c r="C13" s="130"/>
      <c r="D13" s="130"/>
      <c r="E13" s="137">
        <f>'7.Bölcsőde kiadás'!F40</f>
        <v>4150000</v>
      </c>
    </row>
    <row r="14" spans="1:5" ht="15">
      <c r="A14" s="4" t="s">
        <v>532</v>
      </c>
      <c r="B14" s="28" t="s">
        <v>293</v>
      </c>
      <c r="C14" s="130"/>
      <c r="D14" s="130"/>
      <c r="E14" s="137">
        <f>'7.Bölcsőde kiadás'!F43</f>
        <v>50000</v>
      </c>
    </row>
    <row r="15" spans="1:5" ht="15">
      <c r="A15" s="4" t="s">
        <v>533</v>
      </c>
      <c r="B15" s="28" t="s">
        <v>302</v>
      </c>
      <c r="C15" s="130"/>
      <c r="D15" s="130"/>
      <c r="E15" s="137">
        <f>'7.Bölcsőde kiadás'!F49</f>
        <v>1539550</v>
      </c>
    </row>
    <row r="16" spans="1:5" ht="15">
      <c r="A16" s="37" t="s">
        <v>534</v>
      </c>
      <c r="B16" s="52" t="s">
        <v>303</v>
      </c>
      <c r="C16" s="130"/>
      <c r="D16" s="130"/>
      <c r="E16" s="137">
        <f>SUM(E11:E15)</f>
        <v>9894550</v>
      </c>
    </row>
    <row r="17" spans="1:5" ht="15">
      <c r="A17" s="12" t="s">
        <v>304</v>
      </c>
      <c r="B17" s="28" t="s">
        <v>305</v>
      </c>
      <c r="C17" s="130"/>
      <c r="D17" s="130"/>
      <c r="E17" s="137">
        <f>'3. kiadások önkorm'!F51</f>
        <v>0</v>
      </c>
    </row>
    <row r="18" spans="1:5" ht="15">
      <c r="A18" s="12" t="s">
        <v>535</v>
      </c>
      <c r="B18" s="28" t="s">
        <v>306</v>
      </c>
      <c r="C18" s="130"/>
      <c r="D18" s="130"/>
      <c r="E18" s="137">
        <f>'3. kiadások önkorm'!F52</f>
        <v>316800</v>
      </c>
    </row>
    <row r="19" spans="1:5" ht="15">
      <c r="A19" s="16" t="s">
        <v>591</v>
      </c>
      <c r="B19" s="28" t="s">
        <v>307</v>
      </c>
      <c r="C19" s="130"/>
      <c r="D19" s="130"/>
      <c r="E19" s="137">
        <f>'3. kiadások önkorm'!F53</f>
        <v>0</v>
      </c>
    </row>
    <row r="20" spans="1:5" ht="15">
      <c r="A20" s="16" t="s">
        <v>592</v>
      </c>
      <c r="B20" s="28" t="s">
        <v>308</v>
      </c>
      <c r="C20" s="130"/>
      <c r="D20" s="130"/>
      <c r="E20" s="137"/>
    </row>
    <row r="21" spans="1:5" ht="15">
      <c r="A21" s="16" t="s">
        <v>593</v>
      </c>
      <c r="B21" s="28" t="s">
        <v>309</v>
      </c>
      <c r="C21" s="130"/>
      <c r="D21" s="130"/>
      <c r="E21" s="137"/>
    </row>
    <row r="22" spans="1:5" ht="15">
      <c r="A22" s="12" t="s">
        <v>594</v>
      </c>
      <c r="B22" s="28" t="s">
        <v>310</v>
      </c>
      <c r="C22" s="130"/>
      <c r="D22" s="130"/>
      <c r="E22" s="137"/>
    </row>
    <row r="23" spans="1:5" ht="15">
      <c r="A23" s="12" t="s">
        <v>595</v>
      </c>
      <c r="B23" s="28" t="s">
        <v>311</v>
      </c>
      <c r="C23" s="130"/>
      <c r="D23" s="130"/>
      <c r="E23" s="137"/>
    </row>
    <row r="24" spans="1:5" ht="15">
      <c r="A24" s="12" t="s">
        <v>596</v>
      </c>
      <c r="B24" s="28" t="s">
        <v>312</v>
      </c>
      <c r="C24" s="130"/>
      <c r="D24" s="130"/>
      <c r="E24" s="137"/>
    </row>
    <row r="25" spans="1:5" ht="15">
      <c r="A25" s="49" t="s">
        <v>564</v>
      </c>
      <c r="B25" s="52" t="s">
        <v>313</v>
      </c>
      <c r="C25" s="130"/>
      <c r="D25" s="130"/>
      <c r="E25" s="137"/>
    </row>
    <row r="26" spans="1:5" ht="15">
      <c r="A26" s="11" t="s">
        <v>597</v>
      </c>
      <c r="B26" s="28" t="s">
        <v>314</v>
      </c>
      <c r="C26" s="130"/>
      <c r="D26" s="130"/>
      <c r="E26" s="137"/>
    </row>
    <row r="27" spans="1:5" ht="15">
      <c r="A27" s="11" t="s">
        <v>315</v>
      </c>
      <c r="B27" s="28" t="s">
        <v>316</v>
      </c>
      <c r="C27" s="130"/>
      <c r="D27" s="130"/>
      <c r="E27" s="137"/>
    </row>
    <row r="28" spans="1:5" ht="15">
      <c r="A28" s="11" t="s">
        <v>317</v>
      </c>
      <c r="B28" s="28" t="s">
        <v>318</v>
      </c>
      <c r="C28" s="130"/>
      <c r="D28" s="130"/>
      <c r="E28" s="137"/>
    </row>
    <row r="29" spans="1:5" ht="15">
      <c r="A29" s="11" t="s">
        <v>565</v>
      </c>
      <c r="B29" s="28" t="s">
        <v>319</v>
      </c>
      <c r="C29" s="130"/>
      <c r="D29" s="130"/>
      <c r="E29" s="137"/>
    </row>
    <row r="30" spans="1:5" ht="15">
      <c r="A30" s="11" t="s">
        <v>598</v>
      </c>
      <c r="B30" s="28" t="s">
        <v>320</v>
      </c>
      <c r="C30" s="130"/>
      <c r="D30" s="130"/>
      <c r="E30" s="137"/>
    </row>
    <row r="31" spans="1:5" ht="15">
      <c r="A31" s="11" t="s">
        <v>567</v>
      </c>
      <c r="B31" s="28" t="s">
        <v>321</v>
      </c>
      <c r="C31" s="130"/>
      <c r="D31" s="130"/>
      <c r="E31" s="137"/>
    </row>
    <row r="32" spans="1:5" ht="15">
      <c r="A32" s="11" t="s">
        <v>599</v>
      </c>
      <c r="B32" s="28" t="s">
        <v>322</v>
      </c>
      <c r="C32" s="130"/>
      <c r="D32" s="130"/>
      <c r="E32" s="137"/>
    </row>
    <row r="33" spans="1:5" ht="15">
      <c r="A33" s="11" t="s">
        <v>600</v>
      </c>
      <c r="B33" s="28" t="s">
        <v>323</v>
      </c>
      <c r="C33" s="130"/>
      <c r="D33" s="130"/>
      <c r="E33" s="137"/>
    </row>
    <row r="34" spans="1:5" ht="15">
      <c r="A34" s="11" t="s">
        <v>324</v>
      </c>
      <c r="B34" s="28" t="s">
        <v>325</v>
      </c>
      <c r="C34" s="130"/>
      <c r="D34" s="130"/>
      <c r="E34" s="137"/>
    </row>
    <row r="35" spans="1:5" ht="15">
      <c r="A35" s="18" t="s">
        <v>326</v>
      </c>
      <c r="B35" s="28" t="s">
        <v>327</v>
      </c>
      <c r="C35" s="130"/>
      <c r="D35" s="130"/>
      <c r="E35" s="137"/>
    </row>
    <row r="36" spans="1:5" ht="15">
      <c r="A36" s="11" t="s">
        <v>601</v>
      </c>
      <c r="B36" s="28" t="s">
        <v>328</v>
      </c>
      <c r="C36" s="130"/>
      <c r="D36" s="130"/>
      <c r="E36" s="137"/>
    </row>
    <row r="37" spans="1:5" ht="15">
      <c r="A37" s="18" t="s">
        <v>757</v>
      </c>
      <c r="B37" s="28" t="s">
        <v>329</v>
      </c>
      <c r="C37" s="130"/>
      <c r="D37" s="130"/>
      <c r="E37" s="137"/>
    </row>
    <row r="38" spans="1:5" ht="15">
      <c r="A38" s="18" t="s">
        <v>758</v>
      </c>
      <c r="B38" s="28" t="s">
        <v>329</v>
      </c>
      <c r="C38" s="130"/>
      <c r="D38" s="130"/>
      <c r="E38" s="137"/>
    </row>
    <row r="39" spans="1:5" ht="15">
      <c r="A39" s="49" t="s">
        <v>570</v>
      </c>
      <c r="B39" s="52" t="s">
        <v>330</v>
      </c>
      <c r="C39" s="130"/>
      <c r="D39" s="130"/>
      <c r="E39" s="137">
        <f>E37</f>
        <v>0</v>
      </c>
    </row>
    <row r="40" spans="1:5" ht="15.75">
      <c r="A40" s="56" t="s">
        <v>70</v>
      </c>
      <c r="B40" s="98"/>
      <c r="C40" s="130"/>
      <c r="D40" s="130"/>
      <c r="E40" s="137">
        <f>E39+E25+E16+E10+E9</f>
        <v>53383255</v>
      </c>
    </row>
    <row r="41" spans="1:5" ht="15">
      <c r="A41" s="32" t="s">
        <v>331</v>
      </c>
      <c r="B41" s="28" t="s">
        <v>332</v>
      </c>
      <c r="C41" s="130"/>
      <c r="D41" s="130"/>
      <c r="E41" s="137">
        <f>'7.Bölcsőde kiadás'!F75</f>
        <v>0</v>
      </c>
    </row>
    <row r="42" spans="1:5" ht="15">
      <c r="A42" s="32" t="s">
        <v>602</v>
      </c>
      <c r="B42" s="28" t="s">
        <v>333</v>
      </c>
      <c r="C42" s="130"/>
      <c r="D42" s="130"/>
      <c r="E42" s="137">
        <f>'7.Bölcsőde kiadás'!F76</f>
        <v>0</v>
      </c>
    </row>
    <row r="43" spans="1:5" ht="15">
      <c r="A43" s="32" t="s">
        <v>334</v>
      </c>
      <c r="B43" s="28" t="s">
        <v>335</v>
      </c>
      <c r="C43" s="130"/>
      <c r="D43" s="130"/>
      <c r="E43" s="137">
        <f>'7.Bölcsőde kiadás'!F77</f>
        <v>0</v>
      </c>
    </row>
    <row r="44" spans="1:5" ht="15">
      <c r="A44" s="32" t="s">
        <v>336</v>
      </c>
      <c r="B44" s="28" t="s">
        <v>337</v>
      </c>
      <c r="C44" s="130"/>
      <c r="D44" s="130"/>
      <c r="E44" s="137">
        <f>'7.Bölcsőde kiadás'!F78</f>
        <v>675000</v>
      </c>
    </row>
    <row r="45" spans="1:5" ht="15">
      <c r="A45" s="5" t="s">
        <v>338</v>
      </c>
      <c r="B45" s="28" t="s">
        <v>339</v>
      </c>
      <c r="C45" s="130"/>
      <c r="D45" s="130"/>
      <c r="E45" s="137">
        <f>'7.Bölcsőde kiadás'!F79</f>
        <v>0</v>
      </c>
    </row>
    <row r="46" spans="1:5" ht="15">
      <c r="A46" s="5" t="s">
        <v>340</v>
      </c>
      <c r="B46" s="28" t="s">
        <v>341</v>
      </c>
      <c r="C46" s="130"/>
      <c r="D46" s="130"/>
      <c r="E46" s="137">
        <f>'7.Bölcsőde kiadás'!F80</f>
        <v>0</v>
      </c>
    </row>
    <row r="47" spans="1:5" ht="15">
      <c r="A47" s="5" t="s">
        <v>342</v>
      </c>
      <c r="B47" s="28" t="s">
        <v>343</v>
      </c>
      <c r="C47" s="130"/>
      <c r="D47" s="130"/>
      <c r="E47" s="137">
        <f>'7.Bölcsőde kiadás'!F81</f>
        <v>425000</v>
      </c>
    </row>
    <row r="48" spans="1:5" ht="15">
      <c r="A48" s="50" t="s">
        <v>571</v>
      </c>
      <c r="B48" s="52" t="s">
        <v>344</v>
      </c>
      <c r="C48" s="130"/>
      <c r="D48" s="130"/>
      <c r="E48" s="137">
        <f>SUM(E41:E47)</f>
        <v>1100000</v>
      </c>
    </row>
    <row r="49" spans="1:5" ht="15">
      <c r="A49" s="12" t="s">
        <v>345</v>
      </c>
      <c r="B49" s="28" t="s">
        <v>346</v>
      </c>
      <c r="C49" s="130"/>
      <c r="D49" s="130"/>
      <c r="E49" s="137"/>
    </row>
    <row r="50" spans="1:5" ht="15">
      <c r="A50" s="12" t="s">
        <v>347</v>
      </c>
      <c r="B50" s="28" t="s">
        <v>348</v>
      </c>
      <c r="C50" s="130"/>
      <c r="D50" s="130"/>
      <c r="E50" s="137"/>
    </row>
    <row r="51" spans="1:5" ht="15">
      <c r="A51" s="12" t="s">
        <v>349</v>
      </c>
      <c r="B51" s="28" t="s">
        <v>350</v>
      </c>
      <c r="C51" s="130"/>
      <c r="D51" s="130"/>
      <c r="E51" s="137"/>
    </row>
    <row r="52" spans="1:5" ht="15">
      <c r="A52" s="12" t="s">
        <v>351</v>
      </c>
      <c r="B52" s="28" t="s">
        <v>352</v>
      </c>
      <c r="C52" s="130"/>
      <c r="D52" s="130"/>
      <c r="E52" s="137"/>
    </row>
    <row r="53" spans="1:5" ht="15">
      <c r="A53" s="49" t="s">
        <v>572</v>
      </c>
      <c r="B53" s="52" t="s">
        <v>353</v>
      </c>
      <c r="C53" s="130"/>
      <c r="D53" s="130"/>
      <c r="E53" s="137"/>
    </row>
    <row r="54" spans="1:5" ht="15">
      <c r="A54" s="12" t="s">
        <v>354</v>
      </c>
      <c r="B54" s="28" t="s">
        <v>355</v>
      </c>
      <c r="C54" s="130"/>
      <c r="D54" s="130"/>
      <c r="E54" s="137">
        <f>'3. kiadások önkorm'!F88</f>
        <v>0</v>
      </c>
    </row>
    <row r="55" spans="1:5" ht="15">
      <c r="A55" s="12" t="s">
        <v>603</v>
      </c>
      <c r="B55" s="28" t="s">
        <v>356</v>
      </c>
      <c r="C55" s="130"/>
      <c r="D55" s="130"/>
      <c r="E55" s="137">
        <f>'3. kiadások önkorm'!F89</f>
        <v>0</v>
      </c>
    </row>
    <row r="56" spans="1:5" ht="15">
      <c r="A56" s="12" t="s">
        <v>604</v>
      </c>
      <c r="B56" s="28" t="s">
        <v>357</v>
      </c>
      <c r="C56" s="130"/>
      <c r="D56" s="130"/>
      <c r="E56" s="137">
        <f>'3. kiadások önkorm'!F90</f>
        <v>0</v>
      </c>
    </row>
    <row r="57" spans="1:5" ht="15">
      <c r="A57" s="12" t="s">
        <v>605</v>
      </c>
      <c r="B57" s="28" t="s">
        <v>358</v>
      </c>
      <c r="C57" s="130"/>
      <c r="D57" s="130"/>
      <c r="E57" s="137"/>
    </row>
    <row r="58" spans="1:5" ht="15">
      <c r="A58" s="12" t="s">
        <v>606</v>
      </c>
      <c r="B58" s="28" t="s">
        <v>359</v>
      </c>
      <c r="C58" s="130"/>
      <c r="D58" s="130"/>
      <c r="E58" s="137"/>
    </row>
    <row r="59" spans="1:5" ht="15">
      <c r="A59" s="12" t="s">
        <v>607</v>
      </c>
      <c r="B59" s="28" t="s">
        <v>360</v>
      </c>
      <c r="C59" s="130"/>
      <c r="D59" s="130"/>
      <c r="E59" s="137"/>
    </row>
    <row r="60" spans="1:5" ht="15">
      <c r="A60" s="12" t="s">
        <v>361</v>
      </c>
      <c r="B60" s="28" t="s">
        <v>362</v>
      </c>
      <c r="C60" s="130"/>
      <c r="D60" s="130"/>
      <c r="E60" s="137"/>
    </row>
    <row r="61" spans="1:5" ht="15">
      <c r="A61" s="12" t="s">
        <v>608</v>
      </c>
      <c r="B61" s="28" t="s">
        <v>363</v>
      </c>
      <c r="C61" s="130"/>
      <c r="D61" s="130"/>
      <c r="E61" s="137"/>
    </row>
    <row r="62" spans="1:5" ht="15">
      <c r="A62" s="49" t="s">
        <v>573</v>
      </c>
      <c r="B62" s="52" t="s">
        <v>364</v>
      </c>
      <c r="C62" s="130"/>
      <c r="D62" s="130"/>
      <c r="E62" s="137"/>
    </row>
    <row r="63" spans="1:5" ht="15.75">
      <c r="A63" s="56" t="s">
        <v>71</v>
      </c>
      <c r="B63" s="98"/>
      <c r="C63" s="130"/>
      <c r="D63" s="130"/>
      <c r="E63" s="137">
        <f>E62+E53+E48</f>
        <v>1100000</v>
      </c>
    </row>
    <row r="64" spans="1:5" ht="15.75">
      <c r="A64" s="33" t="s">
        <v>616</v>
      </c>
      <c r="B64" s="34" t="s">
        <v>365</v>
      </c>
      <c r="C64" s="130"/>
      <c r="D64" s="130"/>
      <c r="E64" s="137">
        <f>E63+E40</f>
        <v>54483255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0"/>
    </row>
    <row r="69" spans="1:5" ht="15">
      <c r="A69" s="13" t="s">
        <v>384</v>
      </c>
      <c r="B69" s="6" t="s">
        <v>385</v>
      </c>
      <c r="C69" s="35"/>
      <c r="D69" s="35"/>
      <c r="E69" s="140"/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>
        <f>E69</f>
        <v>0</v>
      </c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>
        <f>E79+E78+E73</f>
        <v>0</v>
      </c>
    </row>
    <row r="81" spans="1:5" ht="15.75">
      <c r="A81" s="131" t="s">
        <v>654</v>
      </c>
      <c r="B81" s="44"/>
      <c r="C81" s="130"/>
      <c r="D81" s="130"/>
      <c r="E81" s="137">
        <f>E80+E64</f>
        <v>54483255</v>
      </c>
    </row>
    <row r="82" spans="1:5" ht="51.75" customHeight="1">
      <c r="A82" s="1" t="s">
        <v>195</v>
      </c>
      <c r="B82" s="2" t="s">
        <v>50</v>
      </c>
      <c r="C82" s="128" t="s">
        <v>60</v>
      </c>
      <c r="D82" s="12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90"/>
    </row>
    <row r="84" spans="1:5" ht="15">
      <c r="A84" s="4" t="s">
        <v>419</v>
      </c>
      <c r="B84" s="5" t="s">
        <v>420</v>
      </c>
      <c r="C84" s="25"/>
      <c r="D84" s="25"/>
      <c r="E84" s="190"/>
    </row>
    <row r="85" spans="1:5" ht="15">
      <c r="A85" s="4" t="s">
        <v>421</v>
      </c>
      <c r="B85" s="5" t="s">
        <v>422</v>
      </c>
      <c r="C85" s="25"/>
      <c r="D85" s="25"/>
      <c r="E85" s="190"/>
    </row>
    <row r="86" spans="1:5" ht="15">
      <c r="A86" s="4" t="s">
        <v>618</v>
      </c>
      <c r="B86" s="5" t="s">
        <v>423</v>
      </c>
      <c r="C86" s="25"/>
      <c r="D86" s="25"/>
      <c r="E86" s="190"/>
    </row>
    <row r="87" spans="1:5" ht="15">
      <c r="A87" s="4" t="s">
        <v>619</v>
      </c>
      <c r="B87" s="5" t="s">
        <v>424</v>
      </c>
      <c r="C87" s="25"/>
      <c r="D87" s="25"/>
      <c r="E87" s="190"/>
    </row>
    <row r="88" spans="1:5" ht="15">
      <c r="A88" s="4" t="s">
        <v>620</v>
      </c>
      <c r="B88" s="5" t="s">
        <v>425</v>
      </c>
      <c r="C88" s="25"/>
      <c r="D88" s="25"/>
      <c r="E88" s="190"/>
    </row>
    <row r="89" spans="1:5" ht="15">
      <c r="A89" s="37" t="s">
        <v>658</v>
      </c>
      <c r="B89" s="50" t="s">
        <v>426</v>
      </c>
      <c r="C89" s="25"/>
      <c r="D89" s="25"/>
      <c r="E89" s="190">
        <f>SUM(E83:E88)</f>
        <v>0</v>
      </c>
    </row>
    <row r="90" spans="1:5" ht="15">
      <c r="A90" s="4" t="s">
        <v>660</v>
      </c>
      <c r="B90" s="5" t="s">
        <v>437</v>
      </c>
      <c r="C90" s="25"/>
      <c r="D90" s="25"/>
      <c r="E90" s="190"/>
    </row>
    <row r="91" spans="1:5" ht="15">
      <c r="A91" s="4" t="s">
        <v>626</v>
      </c>
      <c r="B91" s="5" t="s">
        <v>438</v>
      </c>
      <c r="C91" s="25"/>
      <c r="D91" s="25"/>
      <c r="E91" s="190"/>
    </row>
    <row r="92" spans="1:5" ht="15">
      <c r="A92" s="4" t="s">
        <v>627</v>
      </c>
      <c r="B92" s="5" t="s">
        <v>439</v>
      </c>
      <c r="C92" s="25"/>
      <c r="D92" s="25"/>
      <c r="E92" s="190"/>
    </row>
    <row r="93" spans="1:5" ht="15">
      <c r="A93" s="4" t="s">
        <v>628</v>
      </c>
      <c r="B93" s="5" t="s">
        <v>440</v>
      </c>
      <c r="C93" s="25"/>
      <c r="D93" s="25"/>
      <c r="E93" s="190"/>
    </row>
    <row r="94" spans="1:5" ht="15">
      <c r="A94" s="4" t="s">
        <v>661</v>
      </c>
      <c r="B94" s="5" t="s">
        <v>455</v>
      </c>
      <c r="C94" s="25"/>
      <c r="D94" s="25"/>
      <c r="E94" s="190"/>
    </row>
    <row r="95" spans="1:5" ht="15">
      <c r="A95" s="4" t="s">
        <v>633</v>
      </c>
      <c r="B95" s="5" t="s">
        <v>456</v>
      </c>
      <c r="C95" s="25"/>
      <c r="D95" s="25"/>
      <c r="E95" s="190"/>
    </row>
    <row r="96" spans="1:5" ht="15">
      <c r="A96" s="37" t="s">
        <v>662</v>
      </c>
      <c r="B96" s="50" t="s">
        <v>457</v>
      </c>
      <c r="C96" s="25"/>
      <c r="D96" s="25"/>
      <c r="E96" s="190">
        <f>SUM(E90:E95)</f>
        <v>0</v>
      </c>
    </row>
    <row r="97" spans="1:5" ht="15">
      <c r="A97" s="12" t="s">
        <v>458</v>
      </c>
      <c r="B97" s="5" t="s">
        <v>459</v>
      </c>
      <c r="C97" s="25"/>
      <c r="D97" s="25"/>
      <c r="E97" s="190"/>
    </row>
    <row r="98" spans="1:5" ht="15">
      <c r="A98" s="12" t="s">
        <v>634</v>
      </c>
      <c r="B98" s="5" t="s">
        <v>460</v>
      </c>
      <c r="C98" s="25"/>
      <c r="D98" s="25"/>
      <c r="E98" s="190">
        <f>'13.Bölcsőde bevétel'!F34</f>
        <v>2700000</v>
      </c>
    </row>
    <row r="99" spans="1:5" ht="15">
      <c r="A99" s="12" t="s">
        <v>635</v>
      </c>
      <c r="B99" s="5" t="s">
        <v>461</v>
      </c>
      <c r="C99" s="25"/>
      <c r="D99" s="25"/>
      <c r="E99" s="190">
        <f>'13.Bölcsőde bevétel'!F35</f>
        <v>0</v>
      </c>
    </row>
    <row r="100" spans="1:5" ht="15">
      <c r="A100" s="12" t="s">
        <v>636</v>
      </c>
      <c r="B100" s="5" t="s">
        <v>462</v>
      </c>
      <c r="C100" s="25"/>
      <c r="D100" s="25"/>
      <c r="E100" s="190">
        <f>'13.Bölcsőde bevétel'!F36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190">
        <f>'13.Bölcsőde bevétel'!F37</f>
        <v>1181730</v>
      </c>
    </row>
    <row r="102" spans="1:5" ht="15">
      <c r="A102" s="12" t="s">
        <v>465</v>
      </c>
      <c r="B102" s="5" t="s">
        <v>466</v>
      </c>
      <c r="C102" s="25"/>
      <c r="D102" s="25"/>
      <c r="E102" s="190">
        <f>'13.Bölcsőde bevétel'!F38</f>
        <v>729000</v>
      </c>
    </row>
    <row r="103" spans="1:5" ht="15">
      <c r="A103" s="12" t="s">
        <v>467</v>
      </c>
      <c r="B103" s="5" t="s">
        <v>468</v>
      </c>
      <c r="C103" s="25"/>
      <c r="D103" s="25"/>
      <c r="E103" s="190">
        <f>'13.Bölcsőde bevétel'!F39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190">
        <f>'13.Bölcsőde bevétel'!F40</f>
        <v>0</v>
      </c>
    </row>
    <row r="105" spans="1:5" ht="15">
      <c r="A105" s="12" t="s">
        <v>638</v>
      </c>
      <c r="B105" s="5" t="s">
        <v>470</v>
      </c>
      <c r="C105" s="25"/>
      <c r="D105" s="25"/>
      <c r="E105" s="190">
        <f>'13.Bölcsőde bevétel'!F41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190">
        <f>'13.Bölcsőde bevétel'!F42</f>
        <v>0</v>
      </c>
    </row>
    <row r="107" spans="1:5" ht="15">
      <c r="A107" s="49" t="s">
        <v>663</v>
      </c>
      <c r="B107" s="50" t="s">
        <v>472</v>
      </c>
      <c r="C107" s="25"/>
      <c r="D107" s="25"/>
      <c r="E107" s="190">
        <f>SUM(E98:E106)</f>
        <v>4610730</v>
      </c>
    </row>
    <row r="108" spans="1:5" ht="15">
      <c r="A108" s="12" t="s">
        <v>481</v>
      </c>
      <c r="B108" s="5" t="s">
        <v>482</v>
      </c>
      <c r="C108" s="25"/>
      <c r="D108" s="25"/>
      <c r="E108" s="190"/>
    </row>
    <row r="109" spans="1:5" ht="15">
      <c r="A109" s="4" t="s">
        <v>643</v>
      </c>
      <c r="B109" s="5" t="s">
        <v>483</v>
      </c>
      <c r="C109" s="25"/>
      <c r="D109" s="25"/>
      <c r="E109" s="190"/>
    </row>
    <row r="110" spans="1:5" ht="15">
      <c r="A110" s="12" t="s">
        <v>644</v>
      </c>
      <c r="B110" s="5" t="s">
        <v>763</v>
      </c>
      <c r="C110" s="25"/>
      <c r="D110" s="25"/>
      <c r="E110" s="190">
        <f>'7.Bölcsőde kiadás'!F46</f>
        <v>0</v>
      </c>
    </row>
    <row r="111" spans="1:5" ht="15">
      <c r="A111" s="37" t="s">
        <v>665</v>
      </c>
      <c r="B111" s="50" t="s">
        <v>485</v>
      </c>
      <c r="C111" s="25"/>
      <c r="D111" s="25"/>
      <c r="E111" s="190"/>
    </row>
    <row r="112" spans="1:5" ht="15.75">
      <c r="A112" s="56" t="s">
        <v>73</v>
      </c>
      <c r="B112" s="60"/>
      <c r="C112" s="25"/>
      <c r="D112" s="25"/>
      <c r="E112" s="190">
        <f>E111+E107+E96+E89</f>
        <v>4610730</v>
      </c>
    </row>
    <row r="113" spans="1:5" ht="15">
      <c r="A113" s="4" t="s">
        <v>427</v>
      </c>
      <c r="B113" s="5" t="s">
        <v>428</v>
      </c>
      <c r="C113" s="25"/>
      <c r="D113" s="25"/>
      <c r="E113" s="190"/>
    </row>
    <row r="114" spans="1:5" ht="15">
      <c r="A114" s="4" t="s">
        <v>429</v>
      </c>
      <c r="B114" s="5" t="s">
        <v>430</v>
      </c>
      <c r="C114" s="25"/>
      <c r="D114" s="25"/>
      <c r="E114" s="190"/>
    </row>
    <row r="115" spans="1:5" ht="15">
      <c r="A115" s="4" t="s">
        <v>621</v>
      </c>
      <c r="B115" s="5" t="s">
        <v>431</v>
      </c>
      <c r="C115" s="25"/>
      <c r="D115" s="25"/>
      <c r="E115" s="190">
        <f>'7.Bölcsőde kiadás'!F51</f>
        <v>0</v>
      </c>
    </row>
    <row r="116" spans="1:5" ht="15">
      <c r="A116" s="4" t="s">
        <v>622</v>
      </c>
      <c r="B116" s="5" t="s">
        <v>432</v>
      </c>
      <c r="C116" s="25"/>
      <c r="D116" s="25"/>
      <c r="E116" s="190">
        <f>'7.Bölcsőde kiadás'!F52</f>
        <v>0</v>
      </c>
    </row>
    <row r="117" spans="1:5" ht="15">
      <c r="A117" s="4" t="s">
        <v>623</v>
      </c>
      <c r="B117" s="5" t="s">
        <v>433</v>
      </c>
      <c r="C117" s="25"/>
      <c r="D117" s="25"/>
      <c r="E117" s="190">
        <f>'7.Bölcsőde kiadás'!F53</f>
        <v>0</v>
      </c>
    </row>
    <row r="118" spans="1:5" ht="15">
      <c r="A118" s="37" t="s">
        <v>659</v>
      </c>
      <c r="B118" s="50" t="s">
        <v>434</v>
      </c>
      <c r="C118" s="25"/>
      <c r="D118" s="25"/>
      <c r="E118" s="190" t="s">
        <v>705</v>
      </c>
    </row>
    <row r="119" spans="1:5" ht="15">
      <c r="A119" s="12" t="s">
        <v>640</v>
      </c>
      <c r="B119" s="5" t="s">
        <v>473</v>
      </c>
      <c r="C119" s="25"/>
      <c r="D119" s="25"/>
      <c r="E119" s="190">
        <f>'7.Bölcsőde kiadás'!F55</f>
        <v>0</v>
      </c>
    </row>
    <row r="120" spans="1:5" ht="15">
      <c r="A120" s="12" t="s">
        <v>641</v>
      </c>
      <c r="B120" s="5" t="s">
        <v>474</v>
      </c>
      <c r="C120" s="25"/>
      <c r="D120" s="25"/>
      <c r="E120" s="190">
        <f>'7.Bölcsőde kiadás'!F56</f>
        <v>0</v>
      </c>
    </row>
    <row r="121" spans="1:5" ht="15">
      <c r="A121" s="12" t="s">
        <v>475</v>
      </c>
      <c r="B121" s="5" t="s">
        <v>476</v>
      </c>
      <c r="C121" s="25"/>
      <c r="D121" s="25"/>
      <c r="E121" s="190">
        <f>'7.Bölcsőde kiadás'!F57</f>
        <v>0</v>
      </c>
    </row>
    <row r="122" spans="1:5" ht="15">
      <c r="A122" s="12" t="s">
        <v>642</v>
      </c>
      <c r="B122" s="5" t="s">
        <v>477</v>
      </c>
      <c r="C122" s="25"/>
      <c r="D122" s="25"/>
      <c r="E122" s="190">
        <f>'7.Bölcsőde kiadás'!F58</f>
        <v>0</v>
      </c>
    </row>
    <row r="123" spans="1:5" ht="15">
      <c r="A123" s="12" t="s">
        <v>478</v>
      </c>
      <c r="B123" s="5" t="s">
        <v>479</v>
      </c>
      <c r="C123" s="25"/>
      <c r="D123" s="25"/>
      <c r="E123" s="190">
        <f>'7.Bölcsőde kiadás'!F59</f>
        <v>0</v>
      </c>
    </row>
    <row r="124" spans="1:5" ht="15">
      <c r="A124" s="37" t="s">
        <v>664</v>
      </c>
      <c r="B124" s="50" t="s">
        <v>480</v>
      </c>
      <c r="C124" s="25"/>
      <c r="D124" s="25"/>
      <c r="E124" s="190">
        <f>'7.Bölcsőde kiadás'!F60</f>
        <v>0</v>
      </c>
    </row>
    <row r="125" spans="1:5" ht="15">
      <c r="A125" s="12" t="s">
        <v>486</v>
      </c>
      <c r="B125" s="5" t="s">
        <v>487</v>
      </c>
      <c r="C125" s="25"/>
      <c r="D125" s="25"/>
      <c r="E125" s="190">
        <f>'7.Bölcsőde kiadás'!F61</f>
        <v>0</v>
      </c>
    </row>
    <row r="126" spans="1:5" ht="15">
      <c r="A126" s="4" t="s">
        <v>645</v>
      </c>
      <c r="B126" s="5" t="s">
        <v>488</v>
      </c>
      <c r="C126" s="25"/>
      <c r="D126" s="25"/>
      <c r="E126" s="190">
        <f>'7.Bölcsőde kiadás'!F62</f>
        <v>0</v>
      </c>
    </row>
    <row r="127" spans="1:5" ht="15">
      <c r="A127" s="12" t="s">
        <v>646</v>
      </c>
      <c r="B127" s="5" t="s">
        <v>778</v>
      </c>
      <c r="C127" s="25"/>
      <c r="D127" s="25"/>
      <c r="E127" s="190"/>
    </row>
    <row r="128" spans="1:5" ht="15">
      <c r="A128" s="37" t="s">
        <v>667</v>
      </c>
      <c r="B128" s="50" t="s">
        <v>490</v>
      </c>
      <c r="C128" s="25"/>
      <c r="D128" s="25"/>
      <c r="E128" s="190"/>
    </row>
    <row r="129" spans="1:5" ht="15.75">
      <c r="A129" s="56" t="s">
        <v>74</v>
      </c>
      <c r="B129" s="60"/>
      <c r="C129" s="25"/>
      <c r="D129" s="25"/>
      <c r="E129" s="190">
        <v>0</v>
      </c>
    </row>
    <row r="130" spans="1:5" ht="15.75">
      <c r="A130" s="47" t="s">
        <v>666</v>
      </c>
      <c r="B130" s="33" t="s">
        <v>491</v>
      </c>
      <c r="C130" s="25"/>
      <c r="D130" s="25"/>
      <c r="E130" s="190">
        <f>E129+E112</f>
        <v>4610730</v>
      </c>
    </row>
    <row r="131" spans="1:5" ht="15.75">
      <c r="A131" s="132" t="s">
        <v>75</v>
      </c>
      <c r="B131" s="59"/>
      <c r="C131" s="25"/>
      <c r="D131" s="25"/>
      <c r="E131" s="190">
        <f>E112-E40</f>
        <v>-48772525</v>
      </c>
    </row>
    <row r="132" spans="1:5" ht="15.75">
      <c r="A132" s="132" t="s">
        <v>76</v>
      </c>
      <c r="B132" s="59"/>
      <c r="C132" s="25"/>
      <c r="D132" s="25"/>
      <c r="E132" s="190">
        <f>E129-E63</f>
        <v>-1100000</v>
      </c>
    </row>
    <row r="133" spans="1:5" ht="15">
      <c r="A133" s="14" t="s">
        <v>668</v>
      </c>
      <c r="B133" s="6" t="s">
        <v>496</v>
      </c>
      <c r="C133" s="25"/>
      <c r="D133" s="25"/>
      <c r="E133" s="190"/>
    </row>
    <row r="134" spans="1:5" ht="15">
      <c r="A134" s="13" t="s">
        <v>669</v>
      </c>
      <c r="B134" s="6" t="s">
        <v>503</v>
      </c>
      <c r="C134" s="25"/>
      <c r="D134" s="25"/>
      <c r="E134" s="190"/>
    </row>
    <row r="135" spans="1:5" ht="15">
      <c r="A135" s="4" t="s">
        <v>755</v>
      </c>
      <c r="B135" s="4" t="s">
        <v>504</v>
      </c>
      <c r="C135" s="25"/>
      <c r="D135" s="25"/>
      <c r="E135" s="190"/>
    </row>
    <row r="136" spans="1:5" ht="15">
      <c r="A136" s="4" t="s">
        <v>756</v>
      </c>
      <c r="B136" s="4" t="s">
        <v>504</v>
      </c>
      <c r="C136" s="25"/>
      <c r="D136" s="25"/>
      <c r="E136" s="190"/>
    </row>
    <row r="137" spans="1:5" ht="15">
      <c r="A137" s="4" t="s">
        <v>750</v>
      </c>
      <c r="B137" s="4" t="s">
        <v>505</v>
      </c>
      <c r="C137" s="25"/>
      <c r="D137" s="25"/>
      <c r="E137" s="190"/>
    </row>
    <row r="138" spans="1:5" ht="15">
      <c r="A138" s="4" t="s">
        <v>754</v>
      </c>
      <c r="B138" s="4" t="s">
        <v>505</v>
      </c>
      <c r="C138" s="25"/>
      <c r="D138" s="25"/>
      <c r="E138" s="190"/>
    </row>
    <row r="139" spans="1:5" ht="15">
      <c r="A139" s="6" t="s">
        <v>670</v>
      </c>
      <c r="B139" s="6" t="s">
        <v>506</v>
      </c>
      <c r="C139" s="25"/>
      <c r="D139" s="25"/>
      <c r="E139" s="190"/>
    </row>
    <row r="140" spans="1:5" ht="15">
      <c r="A140" s="35" t="s">
        <v>507</v>
      </c>
      <c r="B140" s="4" t="s">
        <v>508</v>
      </c>
      <c r="C140" s="25"/>
      <c r="D140" s="25"/>
      <c r="E140" s="190"/>
    </row>
    <row r="141" spans="1:5" ht="15">
      <c r="A141" s="35" t="s">
        <v>509</v>
      </c>
      <c r="B141" s="4" t="s">
        <v>510</v>
      </c>
      <c r="C141" s="25"/>
      <c r="D141" s="25"/>
      <c r="E141" s="190"/>
    </row>
    <row r="142" spans="1:5" ht="15">
      <c r="A142" s="35" t="s">
        <v>511</v>
      </c>
      <c r="B142" s="4" t="s">
        <v>512</v>
      </c>
      <c r="C142" s="25"/>
      <c r="D142" s="25"/>
      <c r="E142" s="190">
        <f>'13.Bölcsőde bevétel'!F85</f>
        <v>49872525</v>
      </c>
    </row>
    <row r="143" spans="1:5" ht="15">
      <c r="A143" s="35" t="s">
        <v>513</v>
      </c>
      <c r="B143" s="4" t="s">
        <v>514</v>
      </c>
      <c r="C143" s="25"/>
      <c r="D143" s="25"/>
      <c r="E143" s="190"/>
    </row>
    <row r="144" spans="1:5" ht="15">
      <c r="A144" s="12" t="s">
        <v>652</v>
      </c>
      <c r="B144" s="4" t="s">
        <v>515</v>
      </c>
      <c r="C144" s="25"/>
      <c r="D144" s="25"/>
      <c r="E144" s="190"/>
    </row>
    <row r="145" spans="1:5" ht="15">
      <c r="A145" s="14" t="s">
        <v>671</v>
      </c>
      <c r="B145" s="6" t="s">
        <v>516</v>
      </c>
      <c r="C145" s="25"/>
      <c r="D145" s="25"/>
      <c r="E145" s="190">
        <f>E142</f>
        <v>49872525</v>
      </c>
    </row>
    <row r="146" spans="1:5" ht="15">
      <c r="A146" s="12" t="s">
        <v>517</v>
      </c>
      <c r="B146" s="4" t="s">
        <v>518</v>
      </c>
      <c r="C146" s="25"/>
      <c r="D146" s="25"/>
      <c r="E146" s="190"/>
    </row>
    <row r="147" spans="1:5" ht="15">
      <c r="A147" s="12" t="s">
        <v>519</v>
      </c>
      <c r="B147" s="4" t="s">
        <v>520</v>
      </c>
      <c r="C147" s="25"/>
      <c r="D147" s="25"/>
      <c r="E147" s="190"/>
    </row>
    <row r="148" spans="1:5" ht="15">
      <c r="A148" s="35" t="s">
        <v>521</v>
      </c>
      <c r="B148" s="4" t="s">
        <v>522</v>
      </c>
      <c r="C148" s="25"/>
      <c r="D148" s="25"/>
      <c r="E148" s="190"/>
    </row>
    <row r="149" spans="1:5" ht="15">
      <c r="A149" s="35" t="s">
        <v>653</v>
      </c>
      <c r="B149" s="4" t="s">
        <v>523</v>
      </c>
      <c r="C149" s="25"/>
      <c r="D149" s="25"/>
      <c r="E149" s="190"/>
    </row>
    <row r="150" spans="1:5" ht="15">
      <c r="A150" s="13" t="s">
        <v>672</v>
      </c>
      <c r="B150" s="6" t="s">
        <v>524</v>
      </c>
      <c r="C150" s="25"/>
      <c r="D150" s="25"/>
      <c r="E150" s="190"/>
    </row>
    <row r="151" spans="1:5" ht="15">
      <c r="A151" s="14" t="s">
        <v>525</v>
      </c>
      <c r="B151" s="6" t="s">
        <v>526</v>
      </c>
      <c r="C151" s="25"/>
      <c r="D151" s="25"/>
      <c r="E151" s="190"/>
    </row>
    <row r="152" spans="1:5" ht="15.75">
      <c r="A152" s="38" t="s">
        <v>673</v>
      </c>
      <c r="B152" s="39" t="s">
        <v>527</v>
      </c>
      <c r="C152" s="25"/>
      <c r="D152" s="25"/>
      <c r="E152" s="190">
        <f>E145</f>
        <v>49872525</v>
      </c>
    </row>
    <row r="153" spans="1:5" ht="15.75">
      <c r="A153" s="131" t="s">
        <v>655</v>
      </c>
      <c r="B153" s="44"/>
      <c r="C153" s="25"/>
      <c r="D153" s="25"/>
      <c r="E153" s="190">
        <f>E152+E130</f>
        <v>54483255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6" header="0.31496062992125984" footer="0.31496062992125984"/>
  <pageSetup fitToHeight="2" horizontalDpi="300" verticalDpi="300" orientation="portrait" paperSize="9" scale="60" r:id="rId1"/>
  <headerFooter alignWithMargins="0">
    <oddHeader>&amp;R30.sz.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zoomScalePageLayoutView="0" workbookViewId="0" topLeftCell="A106">
      <selection activeCell="L136" sqref="L136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21.8515625" style="135" customWidth="1"/>
  </cols>
  <sheetData>
    <row r="1" spans="1:6" ht="15">
      <c r="A1" s="81" t="s">
        <v>29</v>
      </c>
      <c r="B1" s="82"/>
      <c r="C1" s="82"/>
      <c r="D1" s="82"/>
      <c r="E1" s="143"/>
      <c r="F1" s="99"/>
    </row>
    <row r="2" spans="1:5" ht="26.25" customHeight="1">
      <c r="A2" s="260" t="s">
        <v>783</v>
      </c>
      <c r="B2" s="265"/>
      <c r="C2" s="265"/>
      <c r="D2" s="265"/>
      <c r="E2" s="265"/>
    </row>
    <row r="3" spans="1:5" ht="30.75" customHeight="1">
      <c r="A3" s="263" t="s">
        <v>143</v>
      </c>
      <c r="B3" s="261"/>
      <c r="C3" s="261"/>
      <c r="D3" s="261"/>
      <c r="E3" s="261"/>
    </row>
    <row r="5" ht="15">
      <c r="A5" s="3" t="s">
        <v>86</v>
      </c>
    </row>
    <row r="6" spans="1:5" ht="48.75" customHeight="1">
      <c r="A6" s="1" t="s">
        <v>195</v>
      </c>
      <c r="B6" s="2" t="s">
        <v>196</v>
      </c>
      <c r="C6" s="58" t="s">
        <v>164</v>
      </c>
      <c r="D6" s="58" t="s">
        <v>165</v>
      </c>
      <c r="E6" s="136" t="s">
        <v>784</v>
      </c>
    </row>
    <row r="7" spans="1:5" ht="15">
      <c r="A7" s="29" t="s">
        <v>528</v>
      </c>
      <c r="B7" s="28" t="s">
        <v>255</v>
      </c>
      <c r="C7" s="40"/>
      <c r="D7" s="40"/>
      <c r="E7" s="148">
        <f>'3. kiadások önkorm'!F19</f>
        <v>37291990</v>
      </c>
    </row>
    <row r="8" spans="1:5" ht="15">
      <c r="A8" s="4" t="s">
        <v>529</v>
      </c>
      <c r="B8" s="28" t="s">
        <v>262</v>
      </c>
      <c r="C8" s="40"/>
      <c r="D8" s="40"/>
      <c r="E8" s="148">
        <f>'3. kiadások önkorm'!F23</f>
        <v>21928997</v>
      </c>
    </row>
    <row r="9" spans="1:5" ht="15">
      <c r="A9" s="51" t="s">
        <v>614</v>
      </c>
      <c r="B9" s="52" t="s">
        <v>263</v>
      </c>
      <c r="C9" s="40"/>
      <c r="D9" s="40"/>
      <c r="E9" s="148">
        <f>E8+E7</f>
        <v>59220987</v>
      </c>
    </row>
    <row r="10" spans="1:5" ht="15">
      <c r="A10" s="37" t="s">
        <v>585</v>
      </c>
      <c r="B10" s="52" t="s">
        <v>264</v>
      </c>
      <c r="C10" s="40"/>
      <c r="D10" s="40"/>
      <c r="E10" s="148">
        <f>'3. kiadások önkorm'!F25</f>
        <v>10161743</v>
      </c>
    </row>
    <row r="11" spans="1:5" ht="15">
      <c r="A11" s="4" t="s">
        <v>530</v>
      </c>
      <c r="B11" s="28" t="s">
        <v>271</v>
      </c>
      <c r="C11" s="40"/>
      <c r="D11" s="40"/>
      <c r="E11" s="148">
        <f>'3. kiadások önkorm'!F29</f>
        <v>7371448</v>
      </c>
    </row>
    <row r="12" spans="1:5" ht="15">
      <c r="A12" s="4" t="s">
        <v>615</v>
      </c>
      <c r="B12" s="28" t="s">
        <v>276</v>
      </c>
      <c r="C12" s="40"/>
      <c r="D12" s="40"/>
      <c r="E12" s="148">
        <f>'3. kiadások önkorm'!F32</f>
        <v>1079312</v>
      </c>
    </row>
    <row r="13" spans="1:5" ht="15">
      <c r="A13" s="4" t="s">
        <v>531</v>
      </c>
      <c r="B13" s="28" t="s">
        <v>288</v>
      </c>
      <c r="C13" s="40"/>
      <c r="D13" s="40"/>
      <c r="E13" s="148">
        <f>'3. kiadások önkorm'!F40</f>
        <v>64418781</v>
      </c>
    </row>
    <row r="14" spans="1:5" ht="15">
      <c r="A14" s="4" t="s">
        <v>532</v>
      </c>
      <c r="B14" s="28" t="s">
        <v>293</v>
      </c>
      <c r="C14" s="40"/>
      <c r="D14" s="40"/>
      <c r="E14" s="148">
        <f>'3. kiadások önkorm'!F43</f>
        <v>1116</v>
      </c>
    </row>
    <row r="15" spans="1:5" ht="15">
      <c r="A15" s="4" t="s">
        <v>533</v>
      </c>
      <c r="B15" s="28" t="s">
        <v>302</v>
      </c>
      <c r="C15" s="40"/>
      <c r="D15" s="40"/>
      <c r="E15" s="148">
        <f>'3. kiadások önkorm'!F49</f>
        <v>71175207</v>
      </c>
    </row>
    <row r="16" spans="1:5" ht="15">
      <c r="A16" s="37" t="s">
        <v>534</v>
      </c>
      <c r="B16" s="52" t="s">
        <v>303</v>
      </c>
      <c r="C16" s="40"/>
      <c r="D16" s="40"/>
      <c r="E16" s="148">
        <f>SUM(E11:E15)</f>
        <v>144045864</v>
      </c>
    </row>
    <row r="17" spans="1:5" ht="15">
      <c r="A17" s="12" t="s">
        <v>304</v>
      </c>
      <c r="B17" s="28" t="s">
        <v>305</v>
      </c>
      <c r="C17" s="40"/>
      <c r="D17" s="40"/>
      <c r="E17" s="148">
        <f>'3. kiadások önkorm'!F51</f>
        <v>0</v>
      </c>
    </row>
    <row r="18" spans="1:5" ht="15">
      <c r="A18" s="12" t="s">
        <v>535</v>
      </c>
      <c r="B18" s="28" t="s">
        <v>306</v>
      </c>
      <c r="C18" s="40"/>
      <c r="D18" s="40"/>
      <c r="E18" s="148">
        <f>'3. kiadások önkorm'!F52</f>
        <v>316800</v>
      </c>
    </row>
    <row r="19" spans="1:5" ht="15">
      <c r="A19" s="16" t="s">
        <v>591</v>
      </c>
      <c r="B19" s="28" t="s">
        <v>307</v>
      </c>
      <c r="C19" s="40"/>
      <c r="D19" s="40"/>
      <c r="E19" s="148">
        <f>'3. kiadások önkorm'!F53</f>
        <v>0</v>
      </c>
    </row>
    <row r="20" spans="1:5" ht="15">
      <c r="A20" s="16" t="s">
        <v>592</v>
      </c>
      <c r="B20" s="28" t="s">
        <v>308</v>
      </c>
      <c r="C20" s="40"/>
      <c r="D20" s="40"/>
      <c r="E20" s="148">
        <f>'3. kiadások önkorm'!F54</f>
        <v>0</v>
      </c>
    </row>
    <row r="21" spans="1:5" ht="15">
      <c r="A21" s="16" t="s">
        <v>593</v>
      </c>
      <c r="B21" s="28" t="s">
        <v>309</v>
      </c>
      <c r="C21" s="40"/>
      <c r="D21" s="40"/>
      <c r="E21" s="148">
        <f>'3. kiadások önkorm'!F55</f>
        <v>0</v>
      </c>
    </row>
    <row r="22" spans="1:5" ht="15">
      <c r="A22" s="12" t="s">
        <v>594</v>
      </c>
      <c r="B22" s="28" t="s">
        <v>310</v>
      </c>
      <c r="C22" s="40"/>
      <c r="D22" s="40"/>
      <c r="E22" s="148">
        <f>'3. kiadások önkorm'!F56</f>
        <v>0</v>
      </c>
    </row>
    <row r="23" spans="1:5" ht="15">
      <c r="A23" s="12" t="s">
        <v>595</v>
      </c>
      <c r="B23" s="28" t="s">
        <v>311</v>
      </c>
      <c r="C23" s="40"/>
      <c r="D23" s="40"/>
      <c r="E23" s="148">
        <f>'3. kiadások önkorm'!F57</f>
        <v>1205640</v>
      </c>
    </row>
    <row r="24" spans="1:5" ht="15">
      <c r="A24" s="12" t="s">
        <v>596</v>
      </c>
      <c r="B24" s="28" t="s">
        <v>312</v>
      </c>
      <c r="C24" s="40"/>
      <c r="D24" s="40"/>
      <c r="E24" s="148">
        <f>'3. kiadások önkorm'!F58</f>
        <v>5050498</v>
      </c>
    </row>
    <row r="25" spans="1:5" ht="15">
      <c r="A25" s="49" t="s">
        <v>564</v>
      </c>
      <c r="B25" s="52" t="s">
        <v>313</v>
      </c>
      <c r="C25" s="40"/>
      <c r="D25" s="40"/>
      <c r="E25" s="148">
        <f>'3. kiadások önkorm'!F59</f>
        <v>6572938</v>
      </c>
    </row>
    <row r="26" spans="1:5" ht="15">
      <c r="A26" s="11" t="s">
        <v>597</v>
      </c>
      <c r="B26" s="28" t="s">
        <v>314</v>
      </c>
      <c r="C26" s="40"/>
      <c r="D26" s="40"/>
      <c r="E26" s="148">
        <f>'3. kiadások önkorm'!F60</f>
        <v>0</v>
      </c>
    </row>
    <row r="27" spans="1:5" ht="15">
      <c r="A27" s="11" t="s">
        <v>315</v>
      </c>
      <c r="B27" s="28" t="s">
        <v>316</v>
      </c>
      <c r="C27" s="40"/>
      <c r="D27" s="40"/>
      <c r="E27" s="148">
        <f>'3. kiadások önkorm'!F61</f>
        <v>99878</v>
      </c>
    </row>
    <row r="28" spans="1:5" ht="15">
      <c r="A28" s="11" t="s">
        <v>317</v>
      </c>
      <c r="B28" s="28" t="s">
        <v>318</v>
      </c>
      <c r="C28" s="40"/>
      <c r="D28" s="40"/>
      <c r="E28" s="148">
        <f>'3. kiadások önkorm'!F62</f>
        <v>0</v>
      </c>
    </row>
    <row r="29" spans="1:5" ht="15">
      <c r="A29" s="11" t="s">
        <v>565</v>
      </c>
      <c r="B29" s="28" t="s">
        <v>319</v>
      </c>
      <c r="C29" s="40"/>
      <c r="D29" s="40"/>
      <c r="E29" s="148">
        <f>'3. kiadások önkorm'!F63</f>
        <v>0</v>
      </c>
    </row>
    <row r="30" spans="1:5" ht="15">
      <c r="A30" s="11" t="s">
        <v>598</v>
      </c>
      <c r="B30" s="28" t="s">
        <v>320</v>
      </c>
      <c r="C30" s="40"/>
      <c r="D30" s="40"/>
      <c r="E30" s="148">
        <f>'3. kiadások önkorm'!F64</f>
        <v>0</v>
      </c>
    </row>
    <row r="31" spans="1:5" ht="15">
      <c r="A31" s="11" t="s">
        <v>567</v>
      </c>
      <c r="B31" s="28" t="s">
        <v>321</v>
      </c>
      <c r="C31" s="40"/>
      <c r="D31" s="40"/>
      <c r="E31" s="148">
        <f>'3. kiadások önkorm'!F65</f>
        <v>0</v>
      </c>
    </row>
    <row r="32" spans="1:5" ht="15">
      <c r="A32" s="11" t="s">
        <v>599</v>
      </c>
      <c r="B32" s="28" t="s">
        <v>322</v>
      </c>
      <c r="C32" s="40"/>
      <c r="D32" s="40"/>
      <c r="E32" s="148">
        <f>'3. kiadások önkorm'!F66</f>
        <v>0</v>
      </c>
    </row>
    <row r="33" spans="1:5" ht="15">
      <c r="A33" s="11" t="s">
        <v>600</v>
      </c>
      <c r="B33" s="28" t="s">
        <v>323</v>
      </c>
      <c r="C33" s="40"/>
      <c r="D33" s="40"/>
      <c r="E33" s="148">
        <f>'3. kiadások önkorm'!F67</f>
        <v>0</v>
      </c>
    </row>
    <row r="34" spans="1:5" ht="15">
      <c r="A34" s="11" t="s">
        <v>324</v>
      </c>
      <c r="B34" s="28" t="s">
        <v>325</v>
      </c>
      <c r="C34" s="40"/>
      <c r="D34" s="40"/>
      <c r="E34" s="148">
        <f>'3. kiadások önkorm'!F68</f>
        <v>0</v>
      </c>
    </row>
    <row r="35" spans="1:5" ht="15">
      <c r="A35" s="18" t="s">
        <v>326</v>
      </c>
      <c r="B35" s="28" t="s">
        <v>327</v>
      </c>
      <c r="C35" s="40"/>
      <c r="D35" s="40"/>
      <c r="E35" s="148">
        <f>'3. kiadások önkorm'!F69</f>
        <v>0</v>
      </c>
    </row>
    <row r="36" spans="1:5" ht="15">
      <c r="A36" s="11" t="s">
        <v>601</v>
      </c>
      <c r="B36" s="28" t="s">
        <v>329</v>
      </c>
      <c r="C36" s="40"/>
      <c r="D36" s="40"/>
      <c r="E36" s="148">
        <f>'3. kiadások önkorm'!F70</f>
        <v>19231639</v>
      </c>
    </row>
    <row r="37" spans="1:5" ht="15">
      <c r="A37" s="18" t="s">
        <v>757</v>
      </c>
      <c r="B37" s="28" t="s">
        <v>759</v>
      </c>
      <c r="C37" s="40"/>
      <c r="D37" s="40"/>
      <c r="E37" s="148">
        <f>'3. kiadások önkorm'!F71</f>
        <v>0</v>
      </c>
    </row>
    <row r="38" spans="1:5" ht="15">
      <c r="A38" s="18" t="s">
        <v>758</v>
      </c>
      <c r="B38" s="28" t="s">
        <v>759</v>
      </c>
      <c r="C38" s="40"/>
      <c r="D38" s="40"/>
      <c r="E38" s="148">
        <f>'3. kiadások önkorm'!F72</f>
        <v>51862891</v>
      </c>
    </row>
    <row r="39" spans="1:5" ht="15">
      <c r="A39" s="49" t="s">
        <v>570</v>
      </c>
      <c r="B39" s="52" t="s">
        <v>330</v>
      </c>
      <c r="C39" s="40"/>
      <c r="D39" s="40"/>
      <c r="E39" s="148">
        <f>'3. kiadások önkorm'!F73</f>
        <v>71194408</v>
      </c>
    </row>
    <row r="40" spans="1:5" ht="15.75">
      <c r="A40" s="56" t="s">
        <v>70</v>
      </c>
      <c r="B40" s="98"/>
      <c r="C40" s="40"/>
      <c r="D40" s="40"/>
      <c r="E40" s="148">
        <f>E39+E25+E16+E10+E9</f>
        <v>291195940</v>
      </c>
    </row>
    <row r="41" spans="1:5" ht="15">
      <c r="A41" s="32" t="s">
        <v>331</v>
      </c>
      <c r="B41" s="28" t="s">
        <v>332</v>
      </c>
      <c r="C41" s="40"/>
      <c r="D41" s="40"/>
      <c r="E41" s="148">
        <f>'3. kiadások önkorm'!F75</f>
        <v>0</v>
      </c>
    </row>
    <row r="42" spans="1:5" ht="15">
      <c r="A42" s="32" t="s">
        <v>602</v>
      </c>
      <c r="B42" s="28" t="s">
        <v>333</v>
      </c>
      <c r="C42" s="40"/>
      <c r="D42" s="40"/>
      <c r="E42" s="148">
        <f>'3. kiadások önkorm'!F76</f>
        <v>499168381</v>
      </c>
    </row>
    <row r="43" spans="1:5" ht="15">
      <c r="A43" s="32" t="s">
        <v>334</v>
      </c>
      <c r="B43" s="28" t="s">
        <v>335</v>
      </c>
      <c r="C43" s="40"/>
      <c r="D43" s="40"/>
      <c r="E43" s="148">
        <f>'3. kiadások önkorm'!F77</f>
        <v>0</v>
      </c>
    </row>
    <row r="44" spans="1:5" ht="15">
      <c r="A44" s="32" t="s">
        <v>336</v>
      </c>
      <c r="B44" s="28" t="s">
        <v>337</v>
      </c>
      <c r="C44" s="40"/>
      <c r="D44" s="40"/>
      <c r="E44" s="148">
        <f>'3. kiadások önkorm'!F78</f>
        <v>3950024</v>
      </c>
    </row>
    <row r="45" spans="1:5" ht="15">
      <c r="A45" s="5" t="s">
        <v>338</v>
      </c>
      <c r="B45" s="28" t="s">
        <v>339</v>
      </c>
      <c r="C45" s="40"/>
      <c r="D45" s="40"/>
      <c r="E45" s="148">
        <f>'3. kiadások önkorm'!F79</f>
        <v>0</v>
      </c>
    </row>
    <row r="46" spans="1:5" ht="15">
      <c r="A46" s="5" t="s">
        <v>340</v>
      </c>
      <c r="B46" s="28" t="s">
        <v>341</v>
      </c>
      <c r="C46" s="40"/>
      <c r="D46" s="40"/>
      <c r="E46" s="148">
        <f>'3. kiadások önkorm'!F80</f>
        <v>0</v>
      </c>
    </row>
    <row r="47" spans="1:5" ht="15">
      <c r="A47" s="5" t="s">
        <v>342</v>
      </c>
      <c r="B47" s="28" t="s">
        <v>343</v>
      </c>
      <c r="C47" s="40"/>
      <c r="D47" s="40"/>
      <c r="E47" s="148">
        <f>'3. kiadások önkorm'!F81</f>
        <v>66340463</v>
      </c>
    </row>
    <row r="48" spans="1:5" ht="15">
      <c r="A48" s="50" t="s">
        <v>571</v>
      </c>
      <c r="B48" s="52" t="s">
        <v>344</v>
      </c>
      <c r="C48" s="40"/>
      <c r="D48" s="40"/>
      <c r="E48" s="148">
        <f>'3. kiadások önkorm'!F82</f>
        <v>569458868</v>
      </c>
    </row>
    <row r="49" spans="1:5" ht="15">
      <c r="A49" s="12" t="s">
        <v>345</v>
      </c>
      <c r="B49" s="28" t="s">
        <v>346</v>
      </c>
      <c r="C49" s="40"/>
      <c r="D49" s="40"/>
      <c r="E49" s="148">
        <f>'3. kiadások önkorm'!F83</f>
        <v>0</v>
      </c>
    </row>
    <row r="50" spans="1:5" ht="15">
      <c r="A50" s="12" t="s">
        <v>347</v>
      </c>
      <c r="B50" s="28" t="s">
        <v>348</v>
      </c>
      <c r="C50" s="40"/>
      <c r="D50" s="40"/>
      <c r="E50" s="148">
        <f>'3. kiadások önkorm'!F84</f>
        <v>0</v>
      </c>
    </row>
    <row r="51" spans="1:5" ht="15">
      <c r="A51" s="12" t="s">
        <v>349</v>
      </c>
      <c r="B51" s="28" t="s">
        <v>350</v>
      </c>
      <c r="C51" s="40"/>
      <c r="D51" s="40"/>
      <c r="E51" s="148">
        <f>'3. kiadások önkorm'!F85</f>
        <v>0</v>
      </c>
    </row>
    <row r="52" spans="1:5" ht="15">
      <c r="A52" s="12" t="s">
        <v>351</v>
      </c>
      <c r="B52" s="28" t="s">
        <v>352</v>
      </c>
      <c r="C52" s="40"/>
      <c r="D52" s="40"/>
      <c r="E52" s="148">
        <f>'3. kiadások önkorm'!F86</f>
        <v>0</v>
      </c>
    </row>
    <row r="53" spans="1:5" ht="15">
      <c r="A53" s="49" t="s">
        <v>572</v>
      </c>
      <c r="B53" s="52" t="s">
        <v>353</v>
      </c>
      <c r="C53" s="40"/>
      <c r="D53" s="40"/>
      <c r="E53" s="148">
        <f>'3. kiadások önkorm'!F87</f>
        <v>0</v>
      </c>
    </row>
    <row r="54" spans="1:5" ht="15">
      <c r="A54" s="12" t="s">
        <v>354</v>
      </c>
      <c r="B54" s="28" t="s">
        <v>355</v>
      </c>
      <c r="C54" s="40"/>
      <c r="D54" s="40"/>
      <c r="E54" s="148">
        <f>'3. kiadások önkorm'!F88</f>
        <v>0</v>
      </c>
    </row>
    <row r="55" spans="1:5" ht="15">
      <c r="A55" s="12" t="s">
        <v>603</v>
      </c>
      <c r="B55" s="28" t="s">
        <v>356</v>
      </c>
      <c r="C55" s="40"/>
      <c r="D55" s="40"/>
      <c r="E55" s="148">
        <f>'3. kiadások önkorm'!F89</f>
        <v>0</v>
      </c>
    </row>
    <row r="56" spans="1:5" ht="15">
      <c r="A56" s="12" t="s">
        <v>604</v>
      </c>
      <c r="B56" s="28" t="s">
        <v>357</v>
      </c>
      <c r="C56" s="40"/>
      <c r="D56" s="40"/>
      <c r="E56" s="148">
        <f>'3. kiadások önkorm'!F90</f>
        <v>0</v>
      </c>
    </row>
    <row r="57" spans="1:5" ht="15">
      <c r="A57" s="12" t="s">
        <v>605</v>
      </c>
      <c r="B57" s="28" t="s">
        <v>358</v>
      </c>
      <c r="C57" s="40"/>
      <c r="D57" s="40"/>
      <c r="E57" s="148">
        <f>'3. kiadások önkorm'!F91</f>
        <v>0</v>
      </c>
    </row>
    <row r="58" spans="1:5" ht="15">
      <c r="A58" s="12" t="s">
        <v>606</v>
      </c>
      <c r="B58" s="28" t="s">
        <v>359</v>
      </c>
      <c r="C58" s="40"/>
      <c r="D58" s="40"/>
      <c r="E58" s="148">
        <f>'3. kiadások önkorm'!F92</f>
        <v>0</v>
      </c>
    </row>
    <row r="59" spans="1:5" ht="15">
      <c r="A59" s="12" t="s">
        <v>607</v>
      </c>
      <c r="B59" s="28" t="s">
        <v>360</v>
      </c>
      <c r="C59" s="40"/>
      <c r="D59" s="40"/>
      <c r="E59" s="148">
        <f>'3. kiadások önkorm'!F93</f>
        <v>0</v>
      </c>
    </row>
    <row r="60" spans="1:5" ht="15">
      <c r="A60" s="12" t="s">
        <v>361</v>
      </c>
      <c r="B60" s="28" t="s">
        <v>362</v>
      </c>
      <c r="C60" s="40"/>
      <c r="D60" s="40"/>
      <c r="E60" s="148">
        <f>'3. kiadások önkorm'!F94</f>
        <v>0</v>
      </c>
    </row>
    <row r="61" spans="1:5" ht="15">
      <c r="A61" s="12" t="s">
        <v>608</v>
      </c>
      <c r="B61" s="28" t="s">
        <v>363</v>
      </c>
      <c r="C61" s="40"/>
      <c r="D61" s="40"/>
      <c r="E61" s="148">
        <f>'3. kiadások önkorm'!F95</f>
        <v>227711</v>
      </c>
    </row>
    <row r="62" spans="1:5" ht="15">
      <c r="A62" s="49" t="s">
        <v>573</v>
      </c>
      <c r="B62" s="52" t="s">
        <v>364</v>
      </c>
      <c r="C62" s="40"/>
      <c r="D62" s="40"/>
      <c r="E62" s="148">
        <f>'3. kiadások önkorm'!F96</f>
        <v>227711</v>
      </c>
    </row>
    <row r="63" spans="1:5" ht="15.75">
      <c r="A63" s="56" t="s">
        <v>71</v>
      </c>
      <c r="B63" s="98"/>
      <c r="C63" s="40"/>
      <c r="D63" s="40"/>
      <c r="E63" s="148">
        <f>E62+E53+E48</f>
        <v>569686579</v>
      </c>
    </row>
    <row r="64" spans="1:5" ht="15.75">
      <c r="A64" s="33" t="s">
        <v>616</v>
      </c>
      <c r="B64" s="34" t="s">
        <v>365</v>
      </c>
      <c r="C64" s="40"/>
      <c r="D64" s="40"/>
      <c r="E64" s="148">
        <f>E63+E40</f>
        <v>860882519</v>
      </c>
    </row>
    <row r="65" spans="1:5" ht="15">
      <c r="A65" s="14" t="s">
        <v>578</v>
      </c>
      <c r="B65" s="6" t="s">
        <v>371</v>
      </c>
      <c r="C65" s="14"/>
      <c r="D65" s="14"/>
      <c r="E65" s="139"/>
    </row>
    <row r="66" spans="1:5" ht="15">
      <c r="A66" s="13" t="s">
        <v>579</v>
      </c>
      <c r="B66" s="6" t="s">
        <v>379</v>
      </c>
      <c r="C66" s="13"/>
      <c r="D66" s="13"/>
      <c r="E66" s="141"/>
    </row>
    <row r="67" spans="1:5" ht="15">
      <c r="A67" s="35" t="s">
        <v>380</v>
      </c>
      <c r="B67" s="4" t="s">
        <v>381</v>
      </c>
      <c r="C67" s="35"/>
      <c r="D67" s="35"/>
      <c r="E67" s="140"/>
    </row>
    <row r="68" spans="1:5" ht="15">
      <c r="A68" s="35" t="s">
        <v>382</v>
      </c>
      <c r="B68" s="4" t="s">
        <v>383</v>
      </c>
      <c r="C68" s="35"/>
      <c r="D68" s="35"/>
      <c r="E68" s="140">
        <f>'3. kiadások önkorm'!F109</f>
        <v>10113951</v>
      </c>
    </row>
    <row r="69" spans="1:5" ht="15">
      <c r="A69" s="13" t="s">
        <v>384</v>
      </c>
      <c r="B69" s="6" t="s">
        <v>385</v>
      </c>
      <c r="C69" s="35"/>
      <c r="D69" s="35"/>
      <c r="E69" s="140">
        <f>'3. kiadások önkorm'!F110</f>
        <v>348758915</v>
      </c>
    </row>
    <row r="70" spans="1:5" ht="15">
      <c r="A70" s="35" t="s">
        <v>386</v>
      </c>
      <c r="B70" s="4" t="s">
        <v>387</v>
      </c>
      <c r="C70" s="35"/>
      <c r="D70" s="35"/>
      <c r="E70" s="140"/>
    </row>
    <row r="71" spans="1:5" ht="15">
      <c r="A71" s="35" t="s">
        <v>388</v>
      </c>
      <c r="B71" s="4" t="s">
        <v>389</v>
      </c>
      <c r="C71" s="35"/>
      <c r="D71" s="35"/>
      <c r="E71" s="140"/>
    </row>
    <row r="72" spans="1:5" ht="15">
      <c r="A72" s="35" t="s">
        <v>390</v>
      </c>
      <c r="B72" s="4" t="s">
        <v>391</v>
      </c>
      <c r="C72" s="35"/>
      <c r="D72" s="35"/>
      <c r="E72" s="140"/>
    </row>
    <row r="73" spans="1:5" ht="15">
      <c r="A73" s="36" t="s">
        <v>580</v>
      </c>
      <c r="B73" s="37" t="s">
        <v>392</v>
      </c>
      <c r="C73" s="13"/>
      <c r="D73" s="13"/>
      <c r="E73" s="141">
        <f>E69+E68</f>
        <v>358872866</v>
      </c>
    </row>
    <row r="74" spans="1:5" ht="15">
      <c r="A74" s="35" t="s">
        <v>393</v>
      </c>
      <c r="B74" s="4" t="s">
        <v>394</v>
      </c>
      <c r="C74" s="35"/>
      <c r="D74" s="35"/>
      <c r="E74" s="140"/>
    </row>
    <row r="75" spans="1:5" ht="15">
      <c r="A75" s="12" t="s">
        <v>395</v>
      </c>
      <c r="B75" s="4" t="s">
        <v>396</v>
      </c>
      <c r="C75" s="12"/>
      <c r="D75" s="12"/>
      <c r="E75" s="138"/>
    </row>
    <row r="76" spans="1:5" ht="15">
      <c r="A76" s="35" t="s">
        <v>613</v>
      </c>
      <c r="B76" s="4" t="s">
        <v>397</v>
      </c>
      <c r="C76" s="35"/>
      <c r="D76" s="35"/>
      <c r="E76" s="140"/>
    </row>
    <row r="77" spans="1:5" ht="15">
      <c r="A77" s="35" t="s">
        <v>582</v>
      </c>
      <c r="B77" s="4" t="s">
        <v>398</v>
      </c>
      <c r="C77" s="35"/>
      <c r="D77" s="35"/>
      <c r="E77" s="140"/>
    </row>
    <row r="78" spans="1:5" ht="15">
      <c r="A78" s="36" t="s">
        <v>583</v>
      </c>
      <c r="B78" s="37" t="s">
        <v>402</v>
      </c>
      <c r="C78" s="13"/>
      <c r="D78" s="13"/>
      <c r="E78" s="141"/>
    </row>
    <row r="79" spans="1:5" ht="15">
      <c r="A79" s="12" t="s">
        <v>403</v>
      </c>
      <c r="B79" s="4" t="s">
        <v>404</v>
      </c>
      <c r="C79" s="12"/>
      <c r="D79" s="12"/>
      <c r="E79" s="138"/>
    </row>
    <row r="80" spans="1:5" ht="15.75">
      <c r="A80" s="38" t="s">
        <v>617</v>
      </c>
      <c r="B80" s="39" t="s">
        <v>405</v>
      </c>
      <c r="C80" s="13"/>
      <c r="D80" s="13"/>
      <c r="E80" s="141">
        <f>E79+E78+E73</f>
        <v>358872866</v>
      </c>
    </row>
    <row r="81" spans="1:5" ht="15.75">
      <c r="A81" s="43" t="s">
        <v>654</v>
      </c>
      <c r="B81" s="44"/>
      <c r="C81" s="40"/>
      <c r="D81" s="40"/>
      <c r="E81" s="148">
        <f>E80+E64</f>
        <v>1219755385</v>
      </c>
    </row>
    <row r="82" spans="1:5" ht="51.75" customHeight="1">
      <c r="A82" s="1" t="s">
        <v>195</v>
      </c>
      <c r="B82" s="2" t="s">
        <v>50</v>
      </c>
      <c r="C82" s="58" t="s">
        <v>60</v>
      </c>
      <c r="D82" s="58" t="s">
        <v>61</v>
      </c>
      <c r="E82" s="136" t="s">
        <v>784</v>
      </c>
    </row>
    <row r="83" spans="1:5" ht="15">
      <c r="A83" s="4" t="s">
        <v>657</v>
      </c>
      <c r="B83" s="5" t="s">
        <v>418</v>
      </c>
      <c r="C83" s="25"/>
      <c r="D83" s="25"/>
      <c r="E83" s="133">
        <f>'9. bevételek önkormányzat'!F12</f>
        <v>245127372</v>
      </c>
    </row>
    <row r="84" spans="1:5" ht="15">
      <c r="A84" s="4" t="s">
        <v>419</v>
      </c>
      <c r="B84" s="5" t="s">
        <v>420</v>
      </c>
      <c r="C84" s="25"/>
      <c r="D84" s="25"/>
      <c r="E84" s="133">
        <f>'9. bevételek önkormányzat'!F13</f>
        <v>0</v>
      </c>
    </row>
    <row r="85" spans="1:5" ht="15">
      <c r="A85" s="4" t="s">
        <v>421</v>
      </c>
      <c r="B85" s="5" t="s">
        <v>422</v>
      </c>
      <c r="C85" s="25"/>
      <c r="D85" s="25"/>
      <c r="E85" s="133">
        <f>'9. bevételek önkormányzat'!F14</f>
        <v>0</v>
      </c>
    </row>
    <row r="86" spans="1:5" ht="15">
      <c r="A86" s="4" t="s">
        <v>618</v>
      </c>
      <c r="B86" s="5" t="s">
        <v>423</v>
      </c>
      <c r="C86" s="25"/>
      <c r="D86" s="25"/>
      <c r="E86" s="133">
        <f>'9. bevételek önkormányzat'!F15</f>
        <v>0</v>
      </c>
    </row>
    <row r="87" spans="1:5" ht="15">
      <c r="A87" s="4" t="s">
        <v>619</v>
      </c>
      <c r="B87" s="5" t="s">
        <v>424</v>
      </c>
      <c r="C87" s="25"/>
      <c r="D87" s="25"/>
      <c r="E87" s="133">
        <f>'9. bevételek önkormányzat'!F16</f>
        <v>0</v>
      </c>
    </row>
    <row r="88" spans="1:5" ht="15">
      <c r="A88" s="4" t="s">
        <v>620</v>
      </c>
      <c r="B88" s="5" t="s">
        <v>425</v>
      </c>
      <c r="C88" s="25"/>
      <c r="D88" s="25"/>
      <c r="E88" s="133">
        <f>'9. bevételek önkormányzat'!F17</f>
        <v>13476932</v>
      </c>
    </row>
    <row r="89" spans="1:5" ht="15">
      <c r="A89" s="37" t="s">
        <v>658</v>
      </c>
      <c r="B89" s="50" t="s">
        <v>426</v>
      </c>
      <c r="C89" s="25"/>
      <c r="D89" s="25"/>
      <c r="E89" s="133">
        <f>SUM(E83:E88)</f>
        <v>258604304</v>
      </c>
    </row>
    <row r="90" spans="1:5" ht="15">
      <c r="A90" s="4" t="s">
        <v>660</v>
      </c>
      <c r="B90" s="5" t="s">
        <v>437</v>
      </c>
      <c r="C90" s="25"/>
      <c r="D90" s="25"/>
      <c r="E90" s="133">
        <f>'9. bevételek önkormányzat'!F21</f>
        <v>0</v>
      </c>
    </row>
    <row r="91" spans="1:5" ht="15">
      <c r="A91" s="4" t="s">
        <v>626</v>
      </c>
      <c r="B91" s="5" t="s">
        <v>438</v>
      </c>
      <c r="C91" s="25"/>
      <c r="D91" s="25"/>
      <c r="E91" s="133">
        <f>'9. bevételek önkormányzat'!F21</f>
        <v>0</v>
      </c>
    </row>
    <row r="92" spans="1:5" ht="15">
      <c r="A92" s="4" t="s">
        <v>627</v>
      </c>
      <c r="B92" s="5" t="s">
        <v>439</v>
      </c>
      <c r="C92" s="25"/>
      <c r="D92" s="25"/>
      <c r="E92" s="133">
        <f>'9. bevételek önkormányzat'!F23</f>
        <v>0</v>
      </c>
    </row>
    <row r="93" spans="1:5" ht="15">
      <c r="A93" s="4" t="s">
        <v>628</v>
      </c>
      <c r="B93" s="5" t="s">
        <v>440</v>
      </c>
      <c r="C93" s="25"/>
      <c r="D93" s="25"/>
      <c r="E93" s="133">
        <f>'9. bevételek önkormányzat'!F24</f>
        <v>102917115</v>
      </c>
    </row>
    <row r="94" spans="1:5" ht="15">
      <c r="A94" s="4" t="s">
        <v>661</v>
      </c>
      <c r="B94" s="5" t="s">
        <v>455</v>
      </c>
      <c r="C94" s="25"/>
      <c r="D94" s="25"/>
      <c r="E94" s="133">
        <f>'9. bevételek önkormányzat'!F30</f>
        <v>60443675</v>
      </c>
    </row>
    <row r="95" spans="1:5" ht="15">
      <c r="A95" s="4" t="s">
        <v>633</v>
      </c>
      <c r="B95" s="5" t="s">
        <v>456</v>
      </c>
      <c r="C95" s="25"/>
      <c r="D95" s="25"/>
      <c r="E95" s="133">
        <f>'9. bevételek önkormányzat'!F31</f>
        <v>7795736</v>
      </c>
    </row>
    <row r="96" spans="1:5" ht="15">
      <c r="A96" s="37" t="s">
        <v>662</v>
      </c>
      <c r="B96" s="50" t="s">
        <v>457</v>
      </c>
      <c r="C96" s="25"/>
      <c r="D96" s="25"/>
      <c r="E96" s="133">
        <f>SUM(E90:E95)</f>
        <v>171156526</v>
      </c>
    </row>
    <row r="97" spans="1:5" ht="15">
      <c r="A97" s="12" t="s">
        <v>458</v>
      </c>
      <c r="B97" s="5" t="s">
        <v>459</v>
      </c>
      <c r="C97" s="25"/>
      <c r="D97" s="25"/>
      <c r="E97" s="133">
        <f>'9. bevételek önkormányzat'!F33</f>
        <v>52626</v>
      </c>
    </row>
    <row r="98" spans="1:5" ht="15">
      <c r="A98" s="12" t="s">
        <v>634</v>
      </c>
      <c r="B98" s="5" t="s">
        <v>460</v>
      </c>
      <c r="C98" s="25"/>
      <c r="D98" s="25"/>
      <c r="E98" s="133">
        <f>'9. bevételek önkormányzat'!F34</f>
        <v>17243978</v>
      </c>
    </row>
    <row r="99" spans="1:5" ht="15">
      <c r="A99" s="12" t="s">
        <v>635</v>
      </c>
      <c r="B99" s="5" t="s">
        <v>461</v>
      </c>
      <c r="C99" s="25"/>
      <c r="D99" s="25"/>
      <c r="E99" s="133">
        <f>'9. bevételek önkormányzat'!F35</f>
        <v>123528</v>
      </c>
    </row>
    <row r="100" spans="1:5" ht="15">
      <c r="A100" s="12" t="s">
        <v>636</v>
      </c>
      <c r="B100" s="5" t="s">
        <v>462</v>
      </c>
      <c r="C100" s="25"/>
      <c r="D100" s="25"/>
      <c r="E100" s="133">
        <f>'9. bevételek önkormányzat'!F36</f>
        <v>0</v>
      </c>
    </row>
    <row r="101" spans="1:5" ht="15">
      <c r="A101" s="12" t="s">
        <v>463</v>
      </c>
      <c r="B101" s="5" t="s">
        <v>464</v>
      </c>
      <c r="C101" s="25"/>
      <c r="D101" s="25"/>
      <c r="E101" s="133">
        <f>'9. bevételek önkormányzat'!F37</f>
        <v>0</v>
      </c>
    </row>
    <row r="102" spans="1:5" ht="15">
      <c r="A102" s="12" t="s">
        <v>465</v>
      </c>
      <c r="B102" s="5" t="s">
        <v>466</v>
      </c>
      <c r="C102" s="25"/>
      <c r="D102" s="25"/>
      <c r="E102" s="133">
        <f>'9. bevételek önkormányzat'!F38</f>
        <v>14310000</v>
      </c>
    </row>
    <row r="103" spans="1:5" ht="15">
      <c r="A103" s="12" t="s">
        <v>467</v>
      </c>
      <c r="B103" s="5" t="s">
        <v>468</v>
      </c>
      <c r="C103" s="25"/>
      <c r="D103" s="25"/>
      <c r="E103" s="133">
        <f>'9. bevételek önkormányzat'!F39</f>
        <v>0</v>
      </c>
    </row>
    <row r="104" spans="1:5" ht="15">
      <c r="A104" s="12" t="s">
        <v>637</v>
      </c>
      <c r="B104" s="5" t="s">
        <v>469</v>
      </c>
      <c r="C104" s="25"/>
      <c r="D104" s="25"/>
      <c r="E104" s="133">
        <f>'9. bevételek önkormányzat'!F40</f>
        <v>2255</v>
      </c>
    </row>
    <row r="105" spans="1:5" ht="15">
      <c r="A105" s="12" t="s">
        <v>638</v>
      </c>
      <c r="B105" s="5" t="s">
        <v>470</v>
      </c>
      <c r="C105" s="25"/>
      <c r="D105" s="25"/>
      <c r="E105" s="133">
        <f>'9. bevételek önkormányzat'!F41</f>
        <v>0</v>
      </c>
    </row>
    <row r="106" spans="1:5" ht="15">
      <c r="A106" s="12" t="s">
        <v>639</v>
      </c>
      <c r="B106" s="5" t="s">
        <v>471</v>
      </c>
      <c r="C106" s="25"/>
      <c r="D106" s="25"/>
      <c r="E106" s="133">
        <f>'9. bevételek önkormányzat'!F42</f>
        <v>118422</v>
      </c>
    </row>
    <row r="107" spans="1:5" ht="15">
      <c r="A107" s="49" t="s">
        <v>663</v>
      </c>
      <c r="B107" s="50" t="s">
        <v>472</v>
      </c>
      <c r="C107" s="25"/>
      <c r="D107" s="25"/>
      <c r="E107" s="133">
        <f>'9. bevételek önkormányzat'!F43</f>
        <v>31850809</v>
      </c>
    </row>
    <row r="108" spans="1:5" ht="15">
      <c r="A108" s="12" t="s">
        <v>481</v>
      </c>
      <c r="B108" s="5" t="s">
        <v>482</v>
      </c>
      <c r="C108" s="25"/>
      <c r="D108" s="25"/>
      <c r="E108" s="133">
        <f>'9. bevételek önkormányzat'!F44</f>
        <v>0</v>
      </c>
    </row>
    <row r="109" spans="1:5" ht="15">
      <c r="A109" s="4" t="s">
        <v>643</v>
      </c>
      <c r="B109" s="5" t="s">
        <v>483</v>
      </c>
      <c r="C109" s="25"/>
      <c r="D109" s="25"/>
      <c r="E109" s="133">
        <f>'9. bevételek önkormányzat'!F45</f>
        <v>122405</v>
      </c>
    </row>
    <row r="110" spans="1:5" ht="15">
      <c r="A110" s="12" t="s">
        <v>644</v>
      </c>
      <c r="B110" s="5" t="s">
        <v>763</v>
      </c>
      <c r="C110" s="25"/>
      <c r="D110" s="25"/>
      <c r="E110" s="133">
        <f>'9. bevételek önkormányzat'!F46</f>
        <v>153527222</v>
      </c>
    </row>
    <row r="111" spans="1:5" ht="15">
      <c r="A111" s="37" t="s">
        <v>665</v>
      </c>
      <c r="B111" s="50" t="s">
        <v>485</v>
      </c>
      <c r="C111" s="25"/>
      <c r="D111" s="25"/>
      <c r="E111" s="133">
        <f>'9. bevételek önkormányzat'!F47</f>
        <v>153649627</v>
      </c>
    </row>
    <row r="112" spans="1:5" ht="15.75">
      <c r="A112" s="56" t="s">
        <v>73</v>
      </c>
      <c r="B112" s="60"/>
      <c r="C112" s="25"/>
      <c r="D112" s="25"/>
      <c r="E112" s="133">
        <f>E111+E107+E96+E89</f>
        <v>615261266</v>
      </c>
    </row>
    <row r="113" spans="1:5" ht="15">
      <c r="A113" s="4" t="s">
        <v>427</v>
      </c>
      <c r="B113" s="5" t="s">
        <v>428</v>
      </c>
      <c r="C113" s="25"/>
      <c r="D113" s="25"/>
      <c r="E113" s="133">
        <f>'9. bevételek önkormányzat'!F49</f>
        <v>0</v>
      </c>
    </row>
    <row r="114" spans="1:5" ht="15">
      <c r="A114" s="4" t="s">
        <v>429</v>
      </c>
      <c r="B114" s="5" t="s">
        <v>430</v>
      </c>
      <c r="C114" s="25"/>
      <c r="D114" s="25"/>
      <c r="E114" s="133">
        <f>'9. bevételek önkormányzat'!F50</f>
        <v>0</v>
      </c>
    </row>
    <row r="115" spans="1:5" ht="15">
      <c r="A115" s="4" t="s">
        <v>621</v>
      </c>
      <c r="B115" s="5" t="s">
        <v>431</v>
      </c>
      <c r="C115" s="25"/>
      <c r="D115" s="25"/>
      <c r="E115" s="133">
        <f>'9. bevételek önkormányzat'!F51</f>
        <v>0</v>
      </c>
    </row>
    <row r="116" spans="1:5" ht="15">
      <c r="A116" s="4" t="s">
        <v>622</v>
      </c>
      <c r="B116" s="5" t="s">
        <v>432</v>
      </c>
      <c r="C116" s="25"/>
      <c r="D116" s="25"/>
      <c r="E116" s="133">
        <f>'9. bevételek önkormányzat'!F52</f>
        <v>0</v>
      </c>
    </row>
    <row r="117" spans="1:5" ht="15">
      <c r="A117" s="4" t="s">
        <v>623</v>
      </c>
      <c r="B117" s="5" t="s">
        <v>433</v>
      </c>
      <c r="C117" s="25"/>
      <c r="D117" s="25"/>
      <c r="E117" s="133">
        <f>'9. bevételek önkormányzat'!F53</f>
        <v>404622996</v>
      </c>
    </row>
    <row r="118" spans="1:5" ht="15">
      <c r="A118" s="37" t="s">
        <v>659</v>
      </c>
      <c r="B118" s="50" t="s">
        <v>434</v>
      </c>
      <c r="C118" s="25"/>
      <c r="D118" s="25"/>
      <c r="E118" s="133">
        <f>'9. bevételek önkormányzat'!F54</f>
        <v>404622996</v>
      </c>
    </row>
    <row r="119" spans="1:5" ht="15">
      <c r="A119" s="12" t="s">
        <v>640</v>
      </c>
      <c r="B119" s="5" t="s">
        <v>473</v>
      </c>
      <c r="C119" s="25"/>
      <c r="D119" s="25"/>
      <c r="E119" s="133">
        <f>'9. bevételek önkormányzat'!F55</f>
        <v>0</v>
      </c>
    </row>
    <row r="120" spans="1:5" ht="15">
      <c r="A120" s="12" t="s">
        <v>641</v>
      </c>
      <c r="B120" s="5" t="s">
        <v>474</v>
      </c>
      <c r="C120" s="25"/>
      <c r="D120" s="25"/>
      <c r="E120" s="133">
        <f>'9. bevételek önkormányzat'!F56</f>
        <v>53000000</v>
      </c>
    </row>
    <row r="121" spans="1:5" ht="15">
      <c r="A121" s="12" t="s">
        <v>475</v>
      </c>
      <c r="B121" s="5" t="s">
        <v>476</v>
      </c>
      <c r="C121" s="25"/>
      <c r="D121" s="25"/>
      <c r="E121" s="133">
        <f>'9. bevételek önkormányzat'!F57</f>
        <v>5551370</v>
      </c>
    </row>
    <row r="122" spans="1:5" ht="15">
      <c r="A122" s="12" t="s">
        <v>642</v>
      </c>
      <c r="B122" s="5" t="s">
        <v>477</v>
      </c>
      <c r="C122" s="25"/>
      <c r="D122" s="25"/>
      <c r="E122" s="133">
        <f>'9. bevételek önkormányzat'!F58</f>
        <v>0</v>
      </c>
    </row>
    <row r="123" spans="1:5" ht="15">
      <c r="A123" s="12" t="s">
        <v>478</v>
      </c>
      <c r="B123" s="5" t="s">
        <v>479</v>
      </c>
      <c r="C123" s="25"/>
      <c r="D123" s="25"/>
      <c r="E123" s="133">
        <f>'9. bevételek önkormányzat'!F59</f>
        <v>0</v>
      </c>
    </row>
    <row r="124" spans="1:5" ht="15">
      <c r="A124" s="37" t="s">
        <v>664</v>
      </c>
      <c r="B124" s="50" t="s">
        <v>480</v>
      </c>
      <c r="C124" s="25"/>
      <c r="D124" s="25"/>
      <c r="E124" s="133">
        <f>'9. bevételek önkormányzat'!F60</f>
        <v>58551370</v>
      </c>
    </row>
    <row r="125" spans="1:5" ht="15">
      <c r="A125" s="12" t="s">
        <v>486</v>
      </c>
      <c r="B125" s="5" t="s">
        <v>487</v>
      </c>
      <c r="C125" s="25"/>
      <c r="D125" s="25"/>
      <c r="E125" s="133">
        <f>'9. bevételek önkormányzat'!F61</f>
        <v>0</v>
      </c>
    </row>
    <row r="126" spans="1:5" ht="15">
      <c r="A126" s="4" t="s">
        <v>645</v>
      </c>
      <c r="B126" s="5" t="s">
        <v>488</v>
      </c>
      <c r="C126" s="25"/>
      <c r="D126" s="25"/>
      <c r="E126" s="133">
        <f>'9. bevételek önkormányzat'!F62</f>
        <v>0</v>
      </c>
    </row>
    <row r="127" spans="1:5" ht="15">
      <c r="A127" s="12" t="s">
        <v>646</v>
      </c>
      <c r="B127" s="5" t="s">
        <v>778</v>
      </c>
      <c r="C127" s="25"/>
      <c r="D127" s="25"/>
      <c r="E127" s="133">
        <f>'9. bevételek önkormányzat'!F63</f>
        <v>15537004</v>
      </c>
    </row>
    <row r="128" spans="1:5" ht="15">
      <c r="A128" s="37" t="s">
        <v>667</v>
      </c>
      <c r="B128" s="50" t="s">
        <v>490</v>
      </c>
      <c r="C128" s="25"/>
      <c r="D128" s="25"/>
      <c r="E128" s="133">
        <f>'9. bevételek önkormányzat'!F64</f>
        <v>15537004</v>
      </c>
    </row>
    <row r="129" spans="1:5" ht="15.75">
      <c r="A129" s="56" t="s">
        <v>74</v>
      </c>
      <c r="B129" s="60"/>
      <c r="C129" s="25"/>
      <c r="D129" s="25"/>
      <c r="E129" s="133">
        <f>E128+E124+E118</f>
        <v>478711370</v>
      </c>
    </row>
    <row r="130" spans="1:5" ht="15.75">
      <c r="A130" s="47" t="s">
        <v>666</v>
      </c>
      <c r="B130" s="33" t="s">
        <v>491</v>
      </c>
      <c r="C130" s="25"/>
      <c r="D130" s="25"/>
      <c r="E130" s="133">
        <f>E129+E112</f>
        <v>1093972636</v>
      </c>
    </row>
    <row r="131" spans="1:5" ht="15.75">
      <c r="A131" s="109" t="s">
        <v>75</v>
      </c>
      <c r="B131" s="59"/>
      <c r="C131" s="25"/>
      <c r="D131" s="25"/>
      <c r="E131" s="133">
        <f>E112-E40</f>
        <v>324065326</v>
      </c>
    </row>
    <row r="132" spans="1:5" ht="15.75">
      <c r="A132" s="109" t="s">
        <v>76</v>
      </c>
      <c r="B132" s="59"/>
      <c r="C132" s="25"/>
      <c r="D132" s="25"/>
      <c r="E132" s="133">
        <f>E129-E63</f>
        <v>-90975209</v>
      </c>
    </row>
    <row r="133" spans="1:5" ht="15">
      <c r="A133" s="14" t="s">
        <v>668</v>
      </c>
      <c r="B133" s="6" t="s">
        <v>496</v>
      </c>
      <c r="C133" s="25"/>
      <c r="D133" s="25"/>
      <c r="E133" s="133"/>
    </row>
    <row r="134" spans="1:5" ht="15">
      <c r="A134" s="13" t="s">
        <v>669</v>
      </c>
      <c r="B134" s="6" t="s">
        <v>503</v>
      </c>
      <c r="C134" s="25"/>
      <c r="D134" s="25"/>
      <c r="E134" s="133"/>
    </row>
    <row r="135" spans="1:5" ht="15">
      <c r="A135" s="4" t="s">
        <v>755</v>
      </c>
      <c r="B135" s="4" t="s">
        <v>504</v>
      </c>
      <c r="C135" s="25"/>
      <c r="D135" s="25"/>
      <c r="E135" s="133">
        <f>'9. bevételek önkormányzat'!F78</f>
        <v>125782749</v>
      </c>
    </row>
    <row r="136" spans="1:5" ht="15">
      <c r="A136" s="4" t="s">
        <v>756</v>
      </c>
      <c r="B136" s="4" t="s">
        <v>504</v>
      </c>
      <c r="C136" s="25"/>
      <c r="D136" s="25"/>
      <c r="E136" s="133">
        <f>'9. bevételek önkormányzat'!F79</f>
        <v>0</v>
      </c>
    </row>
    <row r="137" spans="1:5" ht="15">
      <c r="A137" s="4" t="s">
        <v>750</v>
      </c>
      <c r="B137" s="4" t="s">
        <v>505</v>
      </c>
      <c r="C137" s="25"/>
      <c r="D137" s="25"/>
      <c r="E137" s="133">
        <f>'9. bevételek önkormányzat'!F80</f>
        <v>0</v>
      </c>
    </row>
    <row r="138" spans="1:5" ht="15">
      <c r="A138" s="4" t="s">
        <v>754</v>
      </c>
      <c r="B138" s="4" t="s">
        <v>505</v>
      </c>
      <c r="C138" s="25"/>
      <c r="D138" s="25"/>
      <c r="E138" s="133">
        <f>'9. bevételek önkormányzat'!F81</f>
        <v>0</v>
      </c>
    </row>
    <row r="139" spans="1:5" ht="15">
      <c r="A139" s="6" t="s">
        <v>670</v>
      </c>
      <c r="B139" s="6" t="s">
        <v>506</v>
      </c>
      <c r="C139" s="25"/>
      <c r="D139" s="25"/>
      <c r="E139" s="133">
        <f>SUM(E135:E138)</f>
        <v>125782749</v>
      </c>
    </row>
    <row r="140" spans="1:5" ht="15">
      <c r="A140" s="35" t="s">
        <v>507</v>
      </c>
      <c r="B140" s="4" t="s">
        <v>508</v>
      </c>
      <c r="C140" s="25"/>
      <c r="D140" s="25"/>
      <c r="E140" s="133"/>
    </row>
    <row r="141" spans="1:5" ht="15">
      <c r="A141" s="35" t="s">
        <v>509</v>
      </c>
      <c r="B141" s="4" t="s">
        <v>510</v>
      </c>
      <c r="C141" s="25"/>
      <c r="D141" s="25"/>
      <c r="E141" s="133"/>
    </row>
    <row r="142" spans="1:5" ht="15">
      <c r="A142" s="35" t="s">
        <v>511</v>
      </c>
      <c r="B142" s="4" t="s">
        <v>512</v>
      </c>
      <c r="C142" s="25"/>
      <c r="D142" s="25"/>
      <c r="E142" s="133"/>
    </row>
    <row r="143" spans="1:5" ht="15">
      <c r="A143" s="35" t="s">
        <v>513</v>
      </c>
      <c r="B143" s="4" t="s">
        <v>514</v>
      </c>
      <c r="C143" s="25"/>
      <c r="D143" s="25"/>
      <c r="E143" s="133"/>
    </row>
    <row r="144" spans="1:5" ht="15">
      <c r="A144" s="12" t="s">
        <v>652</v>
      </c>
      <c r="B144" s="4" t="s">
        <v>515</v>
      </c>
      <c r="C144" s="25"/>
      <c r="D144" s="25"/>
      <c r="E144" s="133"/>
    </row>
    <row r="145" spans="1:5" ht="15">
      <c r="A145" s="14" t="s">
        <v>671</v>
      </c>
      <c r="B145" s="6" t="s">
        <v>516</v>
      </c>
      <c r="C145" s="25"/>
      <c r="D145" s="25"/>
      <c r="E145" s="133">
        <f>SUM(E140:E144)+E139</f>
        <v>125782749</v>
      </c>
    </row>
    <row r="146" spans="1:5" ht="15">
      <c r="A146" s="12" t="s">
        <v>517</v>
      </c>
      <c r="B146" s="4" t="s">
        <v>518</v>
      </c>
      <c r="C146" s="25"/>
      <c r="D146" s="25"/>
      <c r="E146" s="133"/>
    </row>
    <row r="147" spans="1:5" ht="15">
      <c r="A147" s="12" t="s">
        <v>519</v>
      </c>
      <c r="B147" s="4" t="s">
        <v>520</v>
      </c>
      <c r="C147" s="25"/>
      <c r="D147" s="25"/>
      <c r="E147" s="133"/>
    </row>
    <row r="148" spans="1:5" ht="15">
      <c r="A148" s="35" t="s">
        <v>521</v>
      </c>
      <c r="B148" s="4" t="s">
        <v>522</v>
      </c>
      <c r="C148" s="25"/>
      <c r="D148" s="25"/>
      <c r="E148" s="133"/>
    </row>
    <row r="149" spans="1:5" ht="15">
      <c r="A149" s="35" t="s">
        <v>653</v>
      </c>
      <c r="B149" s="4" t="s">
        <v>523</v>
      </c>
      <c r="C149" s="25"/>
      <c r="D149" s="25"/>
      <c r="E149" s="133"/>
    </row>
    <row r="150" spans="1:5" ht="15">
      <c r="A150" s="13" t="s">
        <v>672</v>
      </c>
      <c r="B150" s="6" t="s">
        <v>524</v>
      </c>
      <c r="C150" s="25"/>
      <c r="D150" s="25"/>
      <c r="E150" s="133"/>
    </row>
    <row r="151" spans="1:5" ht="15">
      <c r="A151" s="14" t="s">
        <v>525</v>
      </c>
      <c r="B151" s="6" t="s">
        <v>526</v>
      </c>
      <c r="C151" s="25"/>
      <c r="D151" s="25"/>
      <c r="E151" s="133"/>
    </row>
    <row r="152" spans="1:5" ht="15.75">
      <c r="A152" s="38" t="s">
        <v>673</v>
      </c>
      <c r="B152" s="39" t="s">
        <v>527</v>
      </c>
      <c r="C152" s="25"/>
      <c r="D152" s="25"/>
      <c r="E152" s="133">
        <f>E145</f>
        <v>125782749</v>
      </c>
    </row>
    <row r="153" spans="1:5" ht="15.75">
      <c r="A153" s="43" t="s">
        <v>655</v>
      </c>
      <c r="B153" s="44"/>
      <c r="C153" s="25"/>
      <c r="D153" s="25"/>
      <c r="E153" s="133">
        <f>E152+E130</f>
        <v>1219755385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6" header="0.31496062992125984" footer="0.31496062992125984"/>
  <pageSetup fitToHeight="2" horizontalDpi="300" verticalDpi="300" orientation="portrait" paperSize="9" scale="60" r:id="rId1"/>
  <headerFooter>
    <oddHeader>&amp;R31.sz.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7"/>
  <sheetViews>
    <sheetView zoomScale="80" zoomScaleNormal="80" zoomScalePageLayoutView="0" workbookViewId="0" topLeftCell="E55">
      <selection activeCell="T111" sqref="T111"/>
    </sheetView>
  </sheetViews>
  <sheetFormatPr defaultColWidth="9.140625" defaultRowHeight="15"/>
  <cols>
    <col min="1" max="1" width="91.140625" style="0" customWidth="1"/>
    <col min="2" max="2" width="18.8515625" style="0" customWidth="1"/>
    <col min="3" max="14" width="18.8515625" style="135" customWidth="1"/>
    <col min="15" max="15" width="20.7109375" style="0" customWidth="1"/>
  </cols>
  <sheetData>
    <row r="1" spans="1:6" ht="15">
      <c r="A1" s="81" t="s">
        <v>29</v>
      </c>
      <c r="B1" s="82"/>
      <c r="C1" s="173"/>
      <c r="D1" s="173"/>
      <c r="E1" s="173"/>
      <c r="F1" s="173"/>
    </row>
    <row r="2" spans="1:15" ht="28.5" customHeight="1">
      <c r="A2" s="260" t="s">
        <v>783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26.25" customHeight="1">
      <c r="A3" s="263" t="s">
        <v>144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5" spans="1:17" ht="15">
      <c r="A5" s="1" t="s">
        <v>195</v>
      </c>
      <c r="B5" s="2" t="s">
        <v>196</v>
      </c>
      <c r="C5" s="148" t="s">
        <v>17</v>
      </c>
      <c r="D5" s="148" t="s">
        <v>18</v>
      </c>
      <c r="E5" s="148" t="s">
        <v>19</v>
      </c>
      <c r="F5" s="148" t="s">
        <v>20</v>
      </c>
      <c r="G5" s="148" t="s">
        <v>21</v>
      </c>
      <c r="H5" s="148" t="s">
        <v>22</v>
      </c>
      <c r="I5" s="148" t="s">
        <v>23</v>
      </c>
      <c r="J5" s="148" t="s">
        <v>24</v>
      </c>
      <c r="K5" s="148" t="s">
        <v>25</v>
      </c>
      <c r="L5" s="148" t="s">
        <v>26</v>
      </c>
      <c r="M5" s="148" t="s">
        <v>27</v>
      </c>
      <c r="N5" s="148" t="s">
        <v>28</v>
      </c>
      <c r="O5" s="73" t="s">
        <v>6</v>
      </c>
      <c r="P5" s="3"/>
      <c r="Q5" s="3"/>
    </row>
    <row r="6" spans="1:17" ht="15">
      <c r="A6" s="26" t="s">
        <v>197</v>
      </c>
      <c r="B6" s="27" t="s">
        <v>198</v>
      </c>
      <c r="C6" s="148">
        <f>'2. KIADÁSOK MINDÖSSZESEN'!$F6/12</f>
        <v>19621081.75</v>
      </c>
      <c r="D6" s="148">
        <f>'2. KIADÁSOK MINDÖSSZESEN'!$F6/12</f>
        <v>19621081.75</v>
      </c>
      <c r="E6" s="148">
        <f>'2. KIADÁSOK MINDÖSSZESEN'!$F6/12</f>
        <v>19621081.75</v>
      </c>
      <c r="F6" s="148">
        <f>'2. KIADÁSOK MINDÖSSZESEN'!$F6/12</f>
        <v>19621081.75</v>
      </c>
      <c r="G6" s="148">
        <f>'2. KIADÁSOK MINDÖSSZESEN'!$F6/12</f>
        <v>19621081.75</v>
      </c>
      <c r="H6" s="148">
        <f>'2. KIADÁSOK MINDÖSSZESEN'!$F6/12</f>
        <v>19621081.75</v>
      </c>
      <c r="I6" s="148">
        <f>'2. KIADÁSOK MINDÖSSZESEN'!$F6/12</f>
        <v>19621081.75</v>
      </c>
      <c r="J6" s="148">
        <f>'2. KIADÁSOK MINDÖSSZESEN'!$F6/12</f>
        <v>19621081.75</v>
      </c>
      <c r="K6" s="148">
        <f>'2. KIADÁSOK MINDÖSSZESEN'!$F6/12</f>
        <v>19621081.75</v>
      </c>
      <c r="L6" s="148">
        <f>'2. KIADÁSOK MINDÖSSZESEN'!$F6/12</f>
        <v>19621081.75</v>
      </c>
      <c r="M6" s="148">
        <f>'2. KIADÁSOK MINDÖSSZESEN'!$F6/12</f>
        <v>19621081.75</v>
      </c>
      <c r="N6" s="148">
        <f>'2. KIADÁSOK MINDÖSSZESEN'!$F6/12</f>
        <v>19621081.75</v>
      </c>
      <c r="O6" s="175">
        <f>SUM(C6:N6)</f>
        <v>235452981</v>
      </c>
      <c r="P6" s="3"/>
      <c r="Q6" s="3"/>
    </row>
    <row r="7" spans="1:17" ht="15">
      <c r="A7" s="26" t="s">
        <v>199</v>
      </c>
      <c r="B7" s="28" t="s">
        <v>200</v>
      </c>
      <c r="C7" s="148">
        <f>'2. KIADÁSOK MINDÖSSZESEN'!$F7/12</f>
        <v>0</v>
      </c>
      <c r="D7" s="148">
        <f>'2. KIADÁSOK MINDÖSSZESEN'!$F7/12</f>
        <v>0</v>
      </c>
      <c r="E7" s="148">
        <f>'2. KIADÁSOK MINDÖSSZESEN'!$F7/12</f>
        <v>0</v>
      </c>
      <c r="F7" s="148">
        <f>'2. KIADÁSOK MINDÖSSZESEN'!$F7/12</f>
        <v>0</v>
      </c>
      <c r="G7" s="148">
        <f>'2. KIADÁSOK MINDÖSSZESEN'!$F7/12</f>
        <v>0</v>
      </c>
      <c r="H7" s="148">
        <f>'2. KIADÁSOK MINDÖSSZESEN'!$F7/12</f>
        <v>0</v>
      </c>
      <c r="I7" s="148">
        <f>'2. KIADÁSOK MINDÖSSZESEN'!$F7/12</f>
        <v>0</v>
      </c>
      <c r="J7" s="148">
        <f>'2. KIADÁSOK MINDÖSSZESEN'!$F7/12</f>
        <v>0</v>
      </c>
      <c r="K7" s="148">
        <f>'2. KIADÁSOK MINDÖSSZESEN'!$F7/12</f>
        <v>0</v>
      </c>
      <c r="L7" s="148">
        <f>'2. KIADÁSOK MINDÖSSZESEN'!$F7/12</f>
        <v>0</v>
      </c>
      <c r="M7" s="148">
        <f>'2. KIADÁSOK MINDÖSSZESEN'!$F7/12</f>
        <v>0</v>
      </c>
      <c r="N7" s="148">
        <f>'2. KIADÁSOK MINDÖSSZESEN'!$F7/12</f>
        <v>0</v>
      </c>
      <c r="O7" s="175">
        <f aca="true" t="shared" si="0" ref="O7:O70">SUM(C7:N7)</f>
        <v>0</v>
      </c>
      <c r="P7" s="3"/>
      <c r="Q7" s="3"/>
    </row>
    <row r="8" spans="1:17" ht="15">
      <c r="A8" s="26" t="s">
        <v>201</v>
      </c>
      <c r="B8" s="28" t="s">
        <v>202</v>
      </c>
      <c r="C8" s="148">
        <f>'2. KIADÁSOK MINDÖSSZESEN'!$F8/12</f>
        <v>196833.33333333334</v>
      </c>
      <c r="D8" s="148">
        <f>'2. KIADÁSOK MINDÖSSZESEN'!$F8/12</f>
        <v>196833.33333333334</v>
      </c>
      <c r="E8" s="148">
        <f>'2. KIADÁSOK MINDÖSSZESEN'!$F8/12</f>
        <v>196833.33333333334</v>
      </c>
      <c r="F8" s="148">
        <f>'2. KIADÁSOK MINDÖSSZESEN'!$F8/12</f>
        <v>196833.33333333334</v>
      </c>
      <c r="G8" s="148">
        <f>'2. KIADÁSOK MINDÖSSZESEN'!$F8/12</f>
        <v>196833.33333333334</v>
      </c>
      <c r="H8" s="148">
        <f>'2. KIADÁSOK MINDÖSSZESEN'!$F8/12</f>
        <v>196833.33333333334</v>
      </c>
      <c r="I8" s="148">
        <f>'2. KIADÁSOK MINDÖSSZESEN'!$F8/12</f>
        <v>196833.33333333334</v>
      </c>
      <c r="J8" s="148">
        <f>'2. KIADÁSOK MINDÖSSZESEN'!$F8/12</f>
        <v>196833.33333333334</v>
      </c>
      <c r="K8" s="148">
        <f>'2. KIADÁSOK MINDÖSSZESEN'!$F8/12</f>
        <v>196833.33333333334</v>
      </c>
      <c r="L8" s="148">
        <f>'2. KIADÁSOK MINDÖSSZESEN'!$F8/12</f>
        <v>196833.33333333334</v>
      </c>
      <c r="M8" s="148">
        <f>'2. KIADÁSOK MINDÖSSZESEN'!$F8/12</f>
        <v>196833.33333333334</v>
      </c>
      <c r="N8" s="148">
        <f>'2. KIADÁSOK MINDÖSSZESEN'!$F8/12</f>
        <v>196833.33333333334</v>
      </c>
      <c r="O8" s="175">
        <f t="shared" si="0"/>
        <v>2362000</v>
      </c>
      <c r="P8" s="3"/>
      <c r="Q8" s="3"/>
    </row>
    <row r="9" spans="1:17" ht="15">
      <c r="A9" s="29" t="s">
        <v>203</v>
      </c>
      <c r="B9" s="28" t="s">
        <v>204</v>
      </c>
      <c r="C9" s="148">
        <f>'2. KIADÁSOK MINDÖSSZESEN'!$F9/12</f>
        <v>350336.6666666667</v>
      </c>
      <c r="D9" s="148">
        <f>'2. KIADÁSOK MINDÖSSZESEN'!$F9/12</f>
        <v>350336.6666666667</v>
      </c>
      <c r="E9" s="148">
        <f>'2. KIADÁSOK MINDÖSSZESEN'!$F9/12</f>
        <v>350336.6666666667</v>
      </c>
      <c r="F9" s="148">
        <f>'2. KIADÁSOK MINDÖSSZESEN'!$F9/12</f>
        <v>350336.6666666667</v>
      </c>
      <c r="G9" s="148">
        <f>'2. KIADÁSOK MINDÖSSZESEN'!$F9/12</f>
        <v>350336.6666666667</v>
      </c>
      <c r="H9" s="148">
        <f>'2. KIADÁSOK MINDÖSSZESEN'!$F9/12</f>
        <v>350336.6666666667</v>
      </c>
      <c r="I9" s="148">
        <f>'2. KIADÁSOK MINDÖSSZESEN'!$F9/12</f>
        <v>350336.6666666667</v>
      </c>
      <c r="J9" s="148">
        <f>'2. KIADÁSOK MINDÖSSZESEN'!$F9/12</f>
        <v>350336.6666666667</v>
      </c>
      <c r="K9" s="148">
        <f>'2. KIADÁSOK MINDÖSSZESEN'!$F9/12</f>
        <v>350336.6666666667</v>
      </c>
      <c r="L9" s="148">
        <f>'2. KIADÁSOK MINDÖSSZESEN'!$F9/12</f>
        <v>350336.6666666667</v>
      </c>
      <c r="M9" s="148">
        <f>'2. KIADÁSOK MINDÖSSZESEN'!$F9/12</f>
        <v>350336.6666666667</v>
      </c>
      <c r="N9" s="148">
        <f>'2. KIADÁSOK MINDÖSSZESEN'!$F9/12</f>
        <v>350336.6666666667</v>
      </c>
      <c r="O9" s="175">
        <f t="shared" si="0"/>
        <v>4204039.999999999</v>
      </c>
      <c r="P9" s="3"/>
      <c r="Q9" s="3"/>
    </row>
    <row r="10" spans="1:17" ht="15">
      <c r="A10" s="29" t="s">
        <v>205</v>
      </c>
      <c r="B10" s="28" t="s">
        <v>206</v>
      </c>
      <c r="C10" s="148">
        <f>'2. KIADÁSOK MINDÖSSZESEN'!$F10/12</f>
        <v>0</v>
      </c>
      <c r="D10" s="148">
        <f>'2. KIADÁSOK MINDÖSSZESEN'!$F10/12</f>
        <v>0</v>
      </c>
      <c r="E10" s="148">
        <f>'2. KIADÁSOK MINDÖSSZESEN'!$F10/12</f>
        <v>0</v>
      </c>
      <c r="F10" s="148">
        <f>'2. KIADÁSOK MINDÖSSZESEN'!$F10/12</f>
        <v>0</v>
      </c>
      <c r="G10" s="148">
        <f>'2. KIADÁSOK MINDÖSSZESEN'!$F10/12</f>
        <v>0</v>
      </c>
      <c r="H10" s="148">
        <f>'2. KIADÁSOK MINDÖSSZESEN'!$F10/12</f>
        <v>0</v>
      </c>
      <c r="I10" s="148">
        <f>'2. KIADÁSOK MINDÖSSZESEN'!$F10/12</f>
        <v>0</v>
      </c>
      <c r="J10" s="148">
        <f>'2. KIADÁSOK MINDÖSSZESEN'!$F10/12</f>
        <v>0</v>
      </c>
      <c r="K10" s="148">
        <f>'2. KIADÁSOK MINDÖSSZESEN'!$F10/12</f>
        <v>0</v>
      </c>
      <c r="L10" s="148">
        <f>'2. KIADÁSOK MINDÖSSZESEN'!$F10/12</f>
        <v>0</v>
      </c>
      <c r="M10" s="148">
        <f>'2. KIADÁSOK MINDÖSSZESEN'!$F10/12</f>
        <v>0</v>
      </c>
      <c r="N10" s="148">
        <f>'2. KIADÁSOK MINDÖSSZESEN'!$F10/12</f>
        <v>0</v>
      </c>
      <c r="O10" s="175">
        <f t="shared" si="0"/>
        <v>0</v>
      </c>
      <c r="P10" s="3"/>
      <c r="Q10" s="3"/>
    </row>
    <row r="11" spans="1:17" ht="15">
      <c r="A11" s="29" t="s">
        <v>240</v>
      </c>
      <c r="B11" s="28" t="s">
        <v>241</v>
      </c>
      <c r="C11" s="148">
        <f>'2. KIADÁSOK MINDÖSSZESEN'!$F11/12</f>
        <v>271080.5</v>
      </c>
      <c r="D11" s="148">
        <f>'2. KIADÁSOK MINDÖSSZESEN'!$F11/12</f>
        <v>271080.5</v>
      </c>
      <c r="E11" s="148">
        <f>'2. KIADÁSOK MINDÖSSZESEN'!$F11/12</f>
        <v>271080.5</v>
      </c>
      <c r="F11" s="148">
        <f>'2. KIADÁSOK MINDÖSSZESEN'!$F11/12</f>
        <v>271080.5</v>
      </c>
      <c r="G11" s="148">
        <f>'2. KIADÁSOK MINDÖSSZESEN'!$F11/12</f>
        <v>271080.5</v>
      </c>
      <c r="H11" s="148">
        <f>'2. KIADÁSOK MINDÖSSZESEN'!$F11/12</f>
        <v>271080.5</v>
      </c>
      <c r="I11" s="148">
        <f>'2. KIADÁSOK MINDÖSSZESEN'!$F11/12</f>
        <v>271080.5</v>
      </c>
      <c r="J11" s="148">
        <f>'2. KIADÁSOK MINDÖSSZESEN'!$F11/12</f>
        <v>271080.5</v>
      </c>
      <c r="K11" s="148">
        <f>'2. KIADÁSOK MINDÖSSZESEN'!$F11/12</f>
        <v>271080.5</v>
      </c>
      <c r="L11" s="148">
        <f>'2. KIADÁSOK MINDÖSSZESEN'!$F11/12</f>
        <v>271080.5</v>
      </c>
      <c r="M11" s="148">
        <f>'2. KIADÁSOK MINDÖSSZESEN'!$F11/12</f>
        <v>271080.5</v>
      </c>
      <c r="N11" s="148">
        <f>'2. KIADÁSOK MINDÖSSZESEN'!$F11/12</f>
        <v>271080.5</v>
      </c>
      <c r="O11" s="175">
        <f t="shared" si="0"/>
        <v>3252966</v>
      </c>
      <c r="P11" s="3"/>
      <c r="Q11" s="3"/>
    </row>
    <row r="12" spans="1:17" ht="15">
      <c r="A12" s="29" t="s">
        <v>242</v>
      </c>
      <c r="B12" s="28" t="s">
        <v>243</v>
      </c>
      <c r="C12" s="148">
        <f>'2. KIADÁSOK MINDÖSSZESEN'!$F12/12</f>
        <v>1002535.9166666666</v>
      </c>
      <c r="D12" s="148">
        <f>'2. KIADÁSOK MINDÖSSZESEN'!$F12/12</f>
        <v>1002535.9166666666</v>
      </c>
      <c r="E12" s="148">
        <f>'2. KIADÁSOK MINDÖSSZESEN'!$F12/12</f>
        <v>1002535.9166666666</v>
      </c>
      <c r="F12" s="148">
        <f>'2. KIADÁSOK MINDÖSSZESEN'!$F12/12</f>
        <v>1002535.9166666666</v>
      </c>
      <c r="G12" s="148">
        <f>'2. KIADÁSOK MINDÖSSZESEN'!$F12/12</f>
        <v>1002535.9166666666</v>
      </c>
      <c r="H12" s="148">
        <f>'2. KIADÁSOK MINDÖSSZESEN'!$F12/12</f>
        <v>1002535.9166666666</v>
      </c>
      <c r="I12" s="148">
        <f>'2. KIADÁSOK MINDÖSSZESEN'!$F12/12</f>
        <v>1002535.9166666666</v>
      </c>
      <c r="J12" s="148">
        <f>'2. KIADÁSOK MINDÖSSZESEN'!$F12/12</f>
        <v>1002535.9166666666</v>
      </c>
      <c r="K12" s="148">
        <f>'2. KIADÁSOK MINDÖSSZESEN'!$F12/12</f>
        <v>1002535.9166666666</v>
      </c>
      <c r="L12" s="148">
        <f>'2. KIADÁSOK MINDÖSSZESEN'!$F12/12</f>
        <v>1002535.9166666666</v>
      </c>
      <c r="M12" s="148">
        <f>'2. KIADÁSOK MINDÖSSZESEN'!$F12/12</f>
        <v>1002535.9166666666</v>
      </c>
      <c r="N12" s="148">
        <f>'2. KIADÁSOK MINDÖSSZESEN'!$F12/12</f>
        <v>1002535.9166666666</v>
      </c>
      <c r="O12" s="175">
        <f t="shared" si="0"/>
        <v>12030430.999999998</v>
      </c>
      <c r="P12" s="3"/>
      <c r="Q12" s="3"/>
    </row>
    <row r="13" spans="1:17" ht="15">
      <c r="A13" s="29" t="s">
        <v>244</v>
      </c>
      <c r="B13" s="28" t="s">
        <v>245</v>
      </c>
      <c r="C13" s="148">
        <f>'2. KIADÁSOK MINDÖSSZESEN'!$F13/12</f>
        <v>0</v>
      </c>
      <c r="D13" s="148">
        <f>'2. KIADÁSOK MINDÖSSZESEN'!$F13/12</f>
        <v>0</v>
      </c>
      <c r="E13" s="148">
        <f>'2. KIADÁSOK MINDÖSSZESEN'!$F13/12</f>
        <v>0</v>
      </c>
      <c r="F13" s="148">
        <f>'2. KIADÁSOK MINDÖSSZESEN'!$F13/12</f>
        <v>0</v>
      </c>
      <c r="G13" s="148">
        <f>'2. KIADÁSOK MINDÖSSZESEN'!$F13/12</f>
        <v>0</v>
      </c>
      <c r="H13" s="148">
        <f>'2. KIADÁSOK MINDÖSSZESEN'!$F13/12</f>
        <v>0</v>
      </c>
      <c r="I13" s="148">
        <f>'2. KIADÁSOK MINDÖSSZESEN'!$F13/12</f>
        <v>0</v>
      </c>
      <c r="J13" s="148">
        <f>'2. KIADÁSOK MINDÖSSZESEN'!$F13/12</f>
        <v>0</v>
      </c>
      <c r="K13" s="148">
        <f>'2. KIADÁSOK MINDÖSSZESEN'!$F13/12</f>
        <v>0</v>
      </c>
      <c r="L13" s="148">
        <f>'2. KIADÁSOK MINDÖSSZESEN'!$F13/12</f>
        <v>0</v>
      </c>
      <c r="M13" s="148">
        <f>'2. KIADÁSOK MINDÖSSZESEN'!$F13/12</f>
        <v>0</v>
      </c>
      <c r="N13" s="148">
        <f>'2. KIADÁSOK MINDÖSSZESEN'!$F13/12</f>
        <v>0</v>
      </c>
      <c r="O13" s="175">
        <f t="shared" si="0"/>
        <v>0</v>
      </c>
      <c r="P13" s="3"/>
      <c r="Q13" s="3"/>
    </row>
    <row r="14" spans="1:17" ht="15">
      <c r="A14" s="4" t="s">
        <v>246</v>
      </c>
      <c r="B14" s="28" t="s">
        <v>247</v>
      </c>
      <c r="C14" s="148">
        <f>'2. KIADÁSOK MINDÖSSZESEN'!$F14/12</f>
        <v>80282.25</v>
      </c>
      <c r="D14" s="148">
        <f>'2. KIADÁSOK MINDÖSSZESEN'!$F14/12</f>
        <v>80282.25</v>
      </c>
      <c r="E14" s="148">
        <f>'2. KIADÁSOK MINDÖSSZESEN'!$F14/12</f>
        <v>80282.25</v>
      </c>
      <c r="F14" s="148">
        <f>'2. KIADÁSOK MINDÖSSZESEN'!$F14/12</f>
        <v>80282.25</v>
      </c>
      <c r="G14" s="148">
        <f>'2. KIADÁSOK MINDÖSSZESEN'!$F14/12</f>
        <v>80282.25</v>
      </c>
      <c r="H14" s="148">
        <f>'2. KIADÁSOK MINDÖSSZESEN'!$F14/12</f>
        <v>80282.25</v>
      </c>
      <c r="I14" s="148">
        <f>'2. KIADÁSOK MINDÖSSZESEN'!$F14/12</f>
        <v>80282.25</v>
      </c>
      <c r="J14" s="148">
        <f>'2. KIADÁSOK MINDÖSSZESEN'!$F14/12</f>
        <v>80282.25</v>
      </c>
      <c r="K14" s="148">
        <f>'2. KIADÁSOK MINDÖSSZESEN'!$F14/12</f>
        <v>80282.25</v>
      </c>
      <c r="L14" s="148">
        <f>'2. KIADÁSOK MINDÖSSZESEN'!$F14/12</f>
        <v>80282.25</v>
      </c>
      <c r="M14" s="148">
        <f>'2. KIADÁSOK MINDÖSSZESEN'!$F14/12</f>
        <v>80282.25</v>
      </c>
      <c r="N14" s="148">
        <f>'2. KIADÁSOK MINDÖSSZESEN'!$F14/12</f>
        <v>80282.25</v>
      </c>
      <c r="O14" s="175">
        <f t="shared" si="0"/>
        <v>963387</v>
      </c>
      <c r="P14" s="3"/>
      <c r="Q14" s="3"/>
    </row>
    <row r="15" spans="1:17" ht="15">
      <c r="A15" s="4" t="s">
        <v>248</v>
      </c>
      <c r="B15" s="28" t="s">
        <v>249</v>
      </c>
      <c r="C15" s="148">
        <f>'2. KIADÁSOK MINDÖSSZESEN'!$F15/12</f>
        <v>66712</v>
      </c>
      <c r="D15" s="148">
        <f>'2. KIADÁSOK MINDÖSSZESEN'!$F15/12</f>
        <v>66712</v>
      </c>
      <c r="E15" s="148">
        <f>'2. KIADÁSOK MINDÖSSZESEN'!$F15/12</f>
        <v>66712</v>
      </c>
      <c r="F15" s="148">
        <f>'2. KIADÁSOK MINDÖSSZESEN'!$F15/12</f>
        <v>66712</v>
      </c>
      <c r="G15" s="148">
        <f>'2. KIADÁSOK MINDÖSSZESEN'!$F15/12</f>
        <v>66712</v>
      </c>
      <c r="H15" s="148">
        <f>'2. KIADÁSOK MINDÖSSZESEN'!$F15/12</f>
        <v>66712</v>
      </c>
      <c r="I15" s="148">
        <f>'2. KIADÁSOK MINDÖSSZESEN'!$F15/12</f>
        <v>66712</v>
      </c>
      <c r="J15" s="148">
        <f>'2. KIADÁSOK MINDÖSSZESEN'!$F15/12</f>
        <v>66712</v>
      </c>
      <c r="K15" s="148">
        <f>'2. KIADÁSOK MINDÖSSZESEN'!$F15/12</f>
        <v>66712</v>
      </c>
      <c r="L15" s="148">
        <f>'2. KIADÁSOK MINDÖSSZESEN'!$F15/12</f>
        <v>66712</v>
      </c>
      <c r="M15" s="148">
        <f>'2. KIADÁSOK MINDÖSSZESEN'!$F15/12</f>
        <v>66712</v>
      </c>
      <c r="N15" s="148">
        <f>'2. KIADÁSOK MINDÖSSZESEN'!$F15/12</f>
        <v>66712</v>
      </c>
      <c r="O15" s="175">
        <f t="shared" si="0"/>
        <v>800544</v>
      </c>
      <c r="P15" s="3"/>
      <c r="Q15" s="3"/>
    </row>
    <row r="16" spans="1:17" ht="15">
      <c r="A16" s="4" t="s">
        <v>250</v>
      </c>
      <c r="B16" s="28" t="s">
        <v>251</v>
      </c>
      <c r="C16" s="148">
        <f>'2. KIADÁSOK MINDÖSSZESEN'!$F16/12</f>
        <v>0</v>
      </c>
      <c r="D16" s="148">
        <f>'2. KIADÁSOK MINDÖSSZESEN'!$F16/12</f>
        <v>0</v>
      </c>
      <c r="E16" s="148">
        <f>'2. KIADÁSOK MINDÖSSZESEN'!$F16/12</f>
        <v>0</v>
      </c>
      <c r="F16" s="148">
        <f>'2. KIADÁSOK MINDÖSSZESEN'!$F16/12</f>
        <v>0</v>
      </c>
      <c r="G16" s="148">
        <f>'2. KIADÁSOK MINDÖSSZESEN'!$F16/12</f>
        <v>0</v>
      </c>
      <c r="H16" s="148">
        <f>'2. KIADÁSOK MINDÖSSZESEN'!$F16/12</f>
        <v>0</v>
      </c>
      <c r="I16" s="148">
        <f>'2. KIADÁSOK MINDÖSSZESEN'!$F16/12</f>
        <v>0</v>
      </c>
      <c r="J16" s="148">
        <f>'2. KIADÁSOK MINDÖSSZESEN'!$F16/12</f>
        <v>0</v>
      </c>
      <c r="K16" s="148">
        <f>'2. KIADÁSOK MINDÖSSZESEN'!$F16/12</f>
        <v>0</v>
      </c>
      <c r="L16" s="148">
        <f>'2. KIADÁSOK MINDÖSSZESEN'!$F16/12</f>
        <v>0</v>
      </c>
      <c r="M16" s="148">
        <f>'2. KIADÁSOK MINDÖSSZESEN'!$F16/12</f>
        <v>0</v>
      </c>
      <c r="N16" s="148">
        <f>'2. KIADÁSOK MINDÖSSZESEN'!$F16/12</f>
        <v>0</v>
      </c>
      <c r="O16" s="175">
        <f t="shared" si="0"/>
        <v>0</v>
      </c>
      <c r="P16" s="3"/>
      <c r="Q16" s="3"/>
    </row>
    <row r="17" spans="1:17" ht="15">
      <c r="A17" s="4" t="s">
        <v>252</v>
      </c>
      <c r="B17" s="28" t="s">
        <v>253</v>
      </c>
      <c r="C17" s="148">
        <f>'2. KIADÁSOK MINDÖSSZESEN'!$F17/12</f>
        <v>0</v>
      </c>
      <c r="D17" s="148">
        <f>'2. KIADÁSOK MINDÖSSZESEN'!$F17/12</f>
        <v>0</v>
      </c>
      <c r="E17" s="148">
        <f>'2. KIADÁSOK MINDÖSSZESEN'!$F17/12</f>
        <v>0</v>
      </c>
      <c r="F17" s="148">
        <f>'2. KIADÁSOK MINDÖSSZESEN'!$F17/12</f>
        <v>0</v>
      </c>
      <c r="G17" s="148">
        <f>'2. KIADÁSOK MINDÖSSZESEN'!$F17/12</f>
        <v>0</v>
      </c>
      <c r="H17" s="148">
        <f>'2. KIADÁSOK MINDÖSSZESEN'!$F17/12</f>
        <v>0</v>
      </c>
      <c r="I17" s="148">
        <f>'2. KIADÁSOK MINDÖSSZESEN'!$F17/12</f>
        <v>0</v>
      </c>
      <c r="J17" s="148">
        <f>'2. KIADÁSOK MINDÖSSZESEN'!$F17/12</f>
        <v>0</v>
      </c>
      <c r="K17" s="148">
        <f>'2. KIADÁSOK MINDÖSSZESEN'!$F17/12</f>
        <v>0</v>
      </c>
      <c r="L17" s="148">
        <f>'2. KIADÁSOK MINDÖSSZESEN'!$F17/12</f>
        <v>0</v>
      </c>
      <c r="M17" s="148">
        <f>'2. KIADÁSOK MINDÖSSZESEN'!$F17/12</f>
        <v>0</v>
      </c>
      <c r="N17" s="148">
        <f>'2. KIADÁSOK MINDÖSSZESEN'!$F17/12</f>
        <v>0</v>
      </c>
      <c r="O17" s="175">
        <f t="shared" si="0"/>
        <v>0</v>
      </c>
      <c r="P17" s="3"/>
      <c r="Q17" s="3"/>
    </row>
    <row r="18" spans="1:17" ht="15">
      <c r="A18" s="4" t="s">
        <v>584</v>
      </c>
      <c r="B18" s="28" t="s">
        <v>254</v>
      </c>
      <c r="C18" s="148">
        <f>'2. KIADÁSOK MINDÖSSZESEN'!$F18/12</f>
        <v>418371.1666666667</v>
      </c>
      <c r="D18" s="148">
        <f>'2. KIADÁSOK MINDÖSSZESEN'!$F18/12</f>
        <v>418371.1666666667</v>
      </c>
      <c r="E18" s="148">
        <f>'2. KIADÁSOK MINDÖSSZESEN'!$F18/12</f>
        <v>418371.1666666667</v>
      </c>
      <c r="F18" s="148">
        <f>'2. KIADÁSOK MINDÖSSZESEN'!$F18/12</f>
        <v>418371.1666666667</v>
      </c>
      <c r="G18" s="148">
        <f>'2. KIADÁSOK MINDÖSSZESEN'!$F18/12</f>
        <v>418371.1666666667</v>
      </c>
      <c r="H18" s="148">
        <f>'2. KIADÁSOK MINDÖSSZESEN'!$F18/12</f>
        <v>418371.1666666667</v>
      </c>
      <c r="I18" s="148">
        <f>'2. KIADÁSOK MINDÖSSZESEN'!$F18/12</f>
        <v>418371.1666666667</v>
      </c>
      <c r="J18" s="148">
        <f>'2. KIADÁSOK MINDÖSSZESEN'!$F18/12</f>
        <v>418371.1666666667</v>
      </c>
      <c r="K18" s="148">
        <f>'2. KIADÁSOK MINDÖSSZESEN'!$F18/12</f>
        <v>418371.1666666667</v>
      </c>
      <c r="L18" s="148">
        <f>'2. KIADÁSOK MINDÖSSZESEN'!$F18/12</f>
        <v>418371.1666666667</v>
      </c>
      <c r="M18" s="148">
        <f>'2. KIADÁSOK MINDÖSSZESEN'!$F18/12</f>
        <v>418371.1666666667</v>
      </c>
      <c r="N18" s="148">
        <f>'2. KIADÁSOK MINDÖSSZESEN'!$F18/12</f>
        <v>418371.1666666667</v>
      </c>
      <c r="O18" s="175">
        <f t="shared" si="0"/>
        <v>5020454</v>
      </c>
      <c r="P18" s="3"/>
      <c r="Q18" s="3"/>
    </row>
    <row r="19" spans="1:17" ht="15">
      <c r="A19" s="30" t="s">
        <v>528</v>
      </c>
      <c r="B19" s="31" t="s">
        <v>255</v>
      </c>
      <c r="C19" s="148">
        <f>'2. KIADÁSOK MINDÖSSZESEN'!$F19/12</f>
        <v>22007233.583333332</v>
      </c>
      <c r="D19" s="148">
        <f>'2. KIADÁSOK MINDÖSSZESEN'!$F19/12</f>
        <v>22007233.583333332</v>
      </c>
      <c r="E19" s="148">
        <f>'2. KIADÁSOK MINDÖSSZESEN'!$F19/12</f>
        <v>22007233.583333332</v>
      </c>
      <c r="F19" s="148">
        <f>'2. KIADÁSOK MINDÖSSZESEN'!$F19/12</f>
        <v>22007233.583333332</v>
      </c>
      <c r="G19" s="148">
        <f>'2. KIADÁSOK MINDÖSSZESEN'!$F19/12</f>
        <v>22007233.583333332</v>
      </c>
      <c r="H19" s="148">
        <f>'2. KIADÁSOK MINDÖSSZESEN'!$F19/12</f>
        <v>22007233.583333332</v>
      </c>
      <c r="I19" s="148">
        <f>'2. KIADÁSOK MINDÖSSZESEN'!$F19/12</f>
        <v>22007233.583333332</v>
      </c>
      <c r="J19" s="148">
        <f>'2. KIADÁSOK MINDÖSSZESEN'!$F19/12</f>
        <v>22007233.583333332</v>
      </c>
      <c r="K19" s="148">
        <f>'2. KIADÁSOK MINDÖSSZESEN'!$F19/12</f>
        <v>22007233.583333332</v>
      </c>
      <c r="L19" s="148">
        <f>'2. KIADÁSOK MINDÖSSZESEN'!$F19/12</f>
        <v>22007233.583333332</v>
      </c>
      <c r="M19" s="148">
        <f>'2. KIADÁSOK MINDÖSSZESEN'!$F19/12</f>
        <v>22007233.583333332</v>
      </c>
      <c r="N19" s="148">
        <f>'2. KIADÁSOK MINDÖSSZESEN'!$F19/12</f>
        <v>22007233.583333332</v>
      </c>
      <c r="O19" s="175">
        <f t="shared" si="0"/>
        <v>264086803.00000003</v>
      </c>
      <c r="P19" s="3"/>
      <c r="Q19" s="3"/>
    </row>
    <row r="20" spans="1:17" ht="15">
      <c r="A20" s="4" t="s">
        <v>256</v>
      </c>
      <c r="B20" s="28" t="s">
        <v>257</v>
      </c>
      <c r="C20" s="148">
        <f>'2. KIADÁSOK MINDÖSSZESEN'!$F20/12</f>
        <v>1129373.9166666667</v>
      </c>
      <c r="D20" s="148">
        <f>'2. KIADÁSOK MINDÖSSZESEN'!$F20/12</f>
        <v>1129373.9166666667</v>
      </c>
      <c r="E20" s="148">
        <f>'2. KIADÁSOK MINDÖSSZESEN'!$F20/12</f>
        <v>1129373.9166666667</v>
      </c>
      <c r="F20" s="148">
        <f>'2. KIADÁSOK MINDÖSSZESEN'!$F20/12</f>
        <v>1129373.9166666667</v>
      </c>
      <c r="G20" s="148">
        <f>'2. KIADÁSOK MINDÖSSZESEN'!$F20/12</f>
        <v>1129373.9166666667</v>
      </c>
      <c r="H20" s="148">
        <f>'2. KIADÁSOK MINDÖSSZESEN'!$F20/12</f>
        <v>1129373.9166666667</v>
      </c>
      <c r="I20" s="148">
        <f>'2. KIADÁSOK MINDÖSSZESEN'!$F20/12</f>
        <v>1129373.9166666667</v>
      </c>
      <c r="J20" s="148">
        <f>'2. KIADÁSOK MINDÖSSZESEN'!$F20/12</f>
        <v>1129373.9166666667</v>
      </c>
      <c r="K20" s="148">
        <f>'2. KIADÁSOK MINDÖSSZESEN'!$F20/12</f>
        <v>1129373.9166666667</v>
      </c>
      <c r="L20" s="148">
        <f>'2. KIADÁSOK MINDÖSSZESEN'!$F20/12</f>
        <v>1129373.9166666667</v>
      </c>
      <c r="M20" s="148">
        <f>'2. KIADÁSOK MINDÖSSZESEN'!$F20/12</f>
        <v>1129373.9166666667</v>
      </c>
      <c r="N20" s="148">
        <f>'2. KIADÁSOK MINDÖSSZESEN'!$F20/12</f>
        <v>1129373.9166666667</v>
      </c>
      <c r="O20" s="175">
        <f t="shared" si="0"/>
        <v>13552486.999999998</v>
      </c>
      <c r="P20" s="3"/>
      <c r="Q20" s="3"/>
    </row>
    <row r="21" spans="1:17" ht="15">
      <c r="A21" s="4" t="s">
        <v>258</v>
      </c>
      <c r="B21" s="28" t="s">
        <v>259</v>
      </c>
      <c r="C21" s="148">
        <f>'2. KIADÁSOK MINDÖSSZESEN'!$F21/12</f>
        <v>747902</v>
      </c>
      <c r="D21" s="148">
        <f>'2. KIADÁSOK MINDÖSSZESEN'!$F21/12</f>
        <v>747902</v>
      </c>
      <c r="E21" s="148">
        <f>'2. KIADÁSOK MINDÖSSZESEN'!$F21/12</f>
        <v>747902</v>
      </c>
      <c r="F21" s="148">
        <f>'2. KIADÁSOK MINDÖSSZESEN'!$F21/12</f>
        <v>747902</v>
      </c>
      <c r="G21" s="148">
        <f>'2. KIADÁSOK MINDÖSSZESEN'!$F21/12</f>
        <v>747902</v>
      </c>
      <c r="H21" s="148">
        <f>'2. KIADÁSOK MINDÖSSZESEN'!$F21/12</f>
        <v>747902</v>
      </c>
      <c r="I21" s="148">
        <f>'2. KIADÁSOK MINDÖSSZESEN'!$F21/12</f>
        <v>747902</v>
      </c>
      <c r="J21" s="148">
        <f>'2. KIADÁSOK MINDÖSSZESEN'!$F21/12</f>
        <v>747902</v>
      </c>
      <c r="K21" s="148">
        <f>'2. KIADÁSOK MINDÖSSZESEN'!$F21/12</f>
        <v>747902</v>
      </c>
      <c r="L21" s="148">
        <f>'2. KIADÁSOK MINDÖSSZESEN'!$F21/12</f>
        <v>747902</v>
      </c>
      <c r="M21" s="148">
        <f>'2. KIADÁSOK MINDÖSSZESEN'!$F21/12</f>
        <v>747902</v>
      </c>
      <c r="N21" s="148">
        <f>'2. KIADÁSOK MINDÖSSZESEN'!$F21/12</f>
        <v>747902</v>
      </c>
      <c r="O21" s="175">
        <f t="shared" si="0"/>
        <v>8974824</v>
      </c>
      <c r="P21" s="3"/>
      <c r="Q21" s="3"/>
    </row>
    <row r="22" spans="1:17" ht="15">
      <c r="A22" s="5" t="s">
        <v>260</v>
      </c>
      <c r="B22" s="28" t="s">
        <v>261</v>
      </c>
      <c r="C22" s="148">
        <f>'2. KIADÁSOK MINDÖSSZESEN'!$F22/12</f>
        <v>328603.8333333333</v>
      </c>
      <c r="D22" s="148">
        <f>'2. KIADÁSOK MINDÖSSZESEN'!$F22/12</f>
        <v>328603.8333333333</v>
      </c>
      <c r="E22" s="148">
        <f>'2. KIADÁSOK MINDÖSSZESEN'!$F22/12</f>
        <v>328603.8333333333</v>
      </c>
      <c r="F22" s="148">
        <f>'2. KIADÁSOK MINDÖSSZESEN'!$F22/12</f>
        <v>328603.8333333333</v>
      </c>
      <c r="G22" s="148">
        <f>'2. KIADÁSOK MINDÖSSZESEN'!$F22/12</f>
        <v>328603.8333333333</v>
      </c>
      <c r="H22" s="148">
        <f>'2. KIADÁSOK MINDÖSSZESEN'!$F22/12</f>
        <v>328603.8333333333</v>
      </c>
      <c r="I22" s="148">
        <f>'2. KIADÁSOK MINDÖSSZESEN'!$F22/12</f>
        <v>328603.8333333333</v>
      </c>
      <c r="J22" s="148">
        <f>'2. KIADÁSOK MINDÖSSZESEN'!$F22/12</f>
        <v>328603.8333333333</v>
      </c>
      <c r="K22" s="148">
        <f>'2. KIADÁSOK MINDÖSSZESEN'!$F22/12</f>
        <v>328603.8333333333</v>
      </c>
      <c r="L22" s="148">
        <f>'2. KIADÁSOK MINDÖSSZESEN'!$F22/12</f>
        <v>328603.8333333333</v>
      </c>
      <c r="M22" s="148">
        <f>'2. KIADÁSOK MINDÖSSZESEN'!$F22/12</f>
        <v>328603.8333333333</v>
      </c>
      <c r="N22" s="148">
        <f>'2. KIADÁSOK MINDÖSSZESEN'!$F22/12</f>
        <v>328603.8333333333</v>
      </c>
      <c r="O22" s="175">
        <f t="shared" si="0"/>
        <v>3943246.0000000005</v>
      </c>
      <c r="P22" s="3"/>
      <c r="Q22" s="3"/>
    </row>
    <row r="23" spans="1:17" ht="15">
      <c r="A23" s="6" t="s">
        <v>529</v>
      </c>
      <c r="B23" s="31" t="s">
        <v>262</v>
      </c>
      <c r="C23" s="148">
        <f>'2. KIADÁSOK MINDÖSSZESEN'!$F23/12</f>
        <v>2205879.75</v>
      </c>
      <c r="D23" s="148">
        <f>'2. KIADÁSOK MINDÖSSZESEN'!$F23/12</f>
        <v>2205879.75</v>
      </c>
      <c r="E23" s="148">
        <f>'2. KIADÁSOK MINDÖSSZESEN'!$F23/12</f>
        <v>2205879.75</v>
      </c>
      <c r="F23" s="148">
        <f>'2. KIADÁSOK MINDÖSSZESEN'!$F23/12</f>
        <v>2205879.75</v>
      </c>
      <c r="G23" s="148">
        <f>'2. KIADÁSOK MINDÖSSZESEN'!$F23/12</f>
        <v>2205879.75</v>
      </c>
      <c r="H23" s="148">
        <f>'2. KIADÁSOK MINDÖSSZESEN'!$F23/12</f>
        <v>2205879.75</v>
      </c>
      <c r="I23" s="148">
        <f>'2. KIADÁSOK MINDÖSSZESEN'!$F23/12</f>
        <v>2205879.75</v>
      </c>
      <c r="J23" s="148">
        <f>'2. KIADÁSOK MINDÖSSZESEN'!$F23/12</f>
        <v>2205879.75</v>
      </c>
      <c r="K23" s="148">
        <f>'2. KIADÁSOK MINDÖSSZESEN'!$F23/12</f>
        <v>2205879.75</v>
      </c>
      <c r="L23" s="148">
        <f>'2. KIADÁSOK MINDÖSSZESEN'!$F23/12</f>
        <v>2205879.75</v>
      </c>
      <c r="M23" s="148">
        <f>'2. KIADÁSOK MINDÖSSZESEN'!$F23/12</f>
        <v>2205879.75</v>
      </c>
      <c r="N23" s="148">
        <f>'2. KIADÁSOK MINDÖSSZESEN'!$F23/12</f>
        <v>2205879.75</v>
      </c>
      <c r="O23" s="175">
        <f t="shared" si="0"/>
        <v>26470557</v>
      </c>
      <c r="P23" s="3"/>
      <c r="Q23" s="3"/>
    </row>
    <row r="24" spans="1:17" ht="15">
      <c r="A24" s="51" t="s">
        <v>614</v>
      </c>
      <c r="B24" s="52" t="s">
        <v>263</v>
      </c>
      <c r="C24" s="148">
        <f>'2. KIADÁSOK MINDÖSSZESEN'!$F24/12</f>
        <v>24213113.333333332</v>
      </c>
      <c r="D24" s="148">
        <f>'2. KIADÁSOK MINDÖSSZESEN'!$F24/12</f>
        <v>24213113.333333332</v>
      </c>
      <c r="E24" s="148">
        <f>'2. KIADÁSOK MINDÖSSZESEN'!$F24/12</f>
        <v>24213113.333333332</v>
      </c>
      <c r="F24" s="148">
        <f>'2. KIADÁSOK MINDÖSSZESEN'!$F24/12</f>
        <v>24213113.333333332</v>
      </c>
      <c r="G24" s="148">
        <f>'2. KIADÁSOK MINDÖSSZESEN'!$F24/12</f>
        <v>24213113.333333332</v>
      </c>
      <c r="H24" s="148">
        <f>'2. KIADÁSOK MINDÖSSZESEN'!$F24/12</f>
        <v>24213113.333333332</v>
      </c>
      <c r="I24" s="148">
        <f>'2. KIADÁSOK MINDÖSSZESEN'!$F24/12</f>
        <v>24213113.333333332</v>
      </c>
      <c r="J24" s="148">
        <f>'2. KIADÁSOK MINDÖSSZESEN'!$F24/12</f>
        <v>24213113.333333332</v>
      </c>
      <c r="K24" s="148">
        <f>'2. KIADÁSOK MINDÖSSZESEN'!$F24/12</f>
        <v>24213113.333333332</v>
      </c>
      <c r="L24" s="148">
        <f>'2. KIADÁSOK MINDÖSSZESEN'!$F24/12</f>
        <v>24213113.333333332</v>
      </c>
      <c r="M24" s="148">
        <f>'2. KIADÁSOK MINDÖSSZESEN'!$F24/12</f>
        <v>24213113.333333332</v>
      </c>
      <c r="N24" s="148">
        <f>'2. KIADÁSOK MINDÖSSZESEN'!$F24/12</f>
        <v>24213113.333333332</v>
      </c>
      <c r="O24" s="175">
        <f t="shared" si="0"/>
        <v>290557360.00000006</v>
      </c>
      <c r="P24" s="3"/>
      <c r="Q24" s="3"/>
    </row>
    <row r="25" spans="1:17" ht="15">
      <c r="A25" s="37" t="s">
        <v>585</v>
      </c>
      <c r="B25" s="52" t="s">
        <v>264</v>
      </c>
      <c r="C25" s="148">
        <f>'2. KIADÁSOK MINDÖSSZESEN'!$F25/12</f>
        <v>4341320.166666667</v>
      </c>
      <c r="D25" s="148">
        <f>'2. KIADÁSOK MINDÖSSZESEN'!$F25/12</f>
        <v>4341320.166666667</v>
      </c>
      <c r="E25" s="148">
        <f>'2. KIADÁSOK MINDÖSSZESEN'!$F25/12</f>
        <v>4341320.166666667</v>
      </c>
      <c r="F25" s="148">
        <f>'2. KIADÁSOK MINDÖSSZESEN'!$F25/12</f>
        <v>4341320.166666667</v>
      </c>
      <c r="G25" s="148">
        <f>'2. KIADÁSOK MINDÖSSZESEN'!$F25/12</f>
        <v>4341320.166666667</v>
      </c>
      <c r="H25" s="148">
        <f>'2. KIADÁSOK MINDÖSSZESEN'!$F25/12</f>
        <v>4341320.166666667</v>
      </c>
      <c r="I25" s="148">
        <f>'2. KIADÁSOK MINDÖSSZESEN'!$F25/12</f>
        <v>4341320.166666667</v>
      </c>
      <c r="J25" s="148">
        <f>'2. KIADÁSOK MINDÖSSZESEN'!$F25/12</f>
        <v>4341320.166666667</v>
      </c>
      <c r="K25" s="148">
        <f>'2. KIADÁSOK MINDÖSSZESEN'!$F25/12</f>
        <v>4341320.166666667</v>
      </c>
      <c r="L25" s="148">
        <f>'2. KIADÁSOK MINDÖSSZESEN'!$F25/12</f>
        <v>4341320.166666667</v>
      </c>
      <c r="M25" s="148">
        <f>'2. KIADÁSOK MINDÖSSZESEN'!$F25/12</f>
        <v>4341320.166666667</v>
      </c>
      <c r="N25" s="148">
        <f>'2. KIADÁSOK MINDÖSSZESEN'!$F25/12</f>
        <v>4341320.166666667</v>
      </c>
      <c r="O25" s="175">
        <f t="shared" si="0"/>
        <v>52095841.99999999</v>
      </c>
      <c r="P25" s="3"/>
      <c r="Q25" s="3"/>
    </row>
    <row r="26" spans="1:17" ht="15">
      <c r="A26" s="4" t="s">
        <v>265</v>
      </c>
      <c r="B26" s="28" t="s">
        <v>266</v>
      </c>
      <c r="C26" s="148">
        <f>'2. KIADÁSOK MINDÖSSZESEN'!$F26/12</f>
        <v>288597.0833333333</v>
      </c>
      <c r="D26" s="148">
        <f>'2. KIADÁSOK MINDÖSSZESEN'!$F26/12</f>
        <v>288597.0833333333</v>
      </c>
      <c r="E26" s="148">
        <f>'2. KIADÁSOK MINDÖSSZESEN'!$F26/12</f>
        <v>288597.0833333333</v>
      </c>
      <c r="F26" s="148">
        <f>'2. KIADÁSOK MINDÖSSZESEN'!$F26/12</f>
        <v>288597.0833333333</v>
      </c>
      <c r="G26" s="148">
        <f>'2. KIADÁSOK MINDÖSSZESEN'!$F26/12</f>
        <v>288597.0833333333</v>
      </c>
      <c r="H26" s="148">
        <f>'2. KIADÁSOK MINDÖSSZESEN'!$F26/12</f>
        <v>288597.0833333333</v>
      </c>
      <c r="I26" s="148">
        <f>'2. KIADÁSOK MINDÖSSZESEN'!$F26/12</f>
        <v>288597.0833333333</v>
      </c>
      <c r="J26" s="148">
        <f>'2. KIADÁSOK MINDÖSSZESEN'!$F26/12</f>
        <v>288597.0833333333</v>
      </c>
      <c r="K26" s="148">
        <f>'2. KIADÁSOK MINDÖSSZESEN'!$F26/12</f>
        <v>288597.0833333333</v>
      </c>
      <c r="L26" s="148">
        <f>'2. KIADÁSOK MINDÖSSZESEN'!$F26/12</f>
        <v>288597.0833333333</v>
      </c>
      <c r="M26" s="148">
        <f>'2. KIADÁSOK MINDÖSSZESEN'!$F26/12</f>
        <v>288597.0833333333</v>
      </c>
      <c r="N26" s="148">
        <f>'2. KIADÁSOK MINDÖSSZESEN'!$F26/12</f>
        <v>288597.0833333333</v>
      </c>
      <c r="O26" s="175">
        <f t="shared" si="0"/>
        <v>3463165.0000000005</v>
      </c>
      <c r="P26" s="3"/>
      <c r="Q26" s="3"/>
    </row>
    <row r="27" spans="1:17" ht="15">
      <c r="A27" s="4" t="s">
        <v>267</v>
      </c>
      <c r="B27" s="28" t="s">
        <v>268</v>
      </c>
      <c r="C27" s="148">
        <f>'2. KIADÁSOK MINDÖSSZESEN'!$F27/12</f>
        <v>3575617.1666666665</v>
      </c>
      <c r="D27" s="148">
        <f>'2. KIADÁSOK MINDÖSSZESEN'!$F27/12</f>
        <v>3575617.1666666665</v>
      </c>
      <c r="E27" s="148">
        <f>'2. KIADÁSOK MINDÖSSZESEN'!$F27/12</f>
        <v>3575617.1666666665</v>
      </c>
      <c r="F27" s="148">
        <f>'2. KIADÁSOK MINDÖSSZESEN'!$F27/12</f>
        <v>3575617.1666666665</v>
      </c>
      <c r="G27" s="148">
        <f>'2. KIADÁSOK MINDÖSSZESEN'!$F27/12</f>
        <v>3575617.1666666665</v>
      </c>
      <c r="H27" s="148">
        <f>'2. KIADÁSOK MINDÖSSZESEN'!$F27/12</f>
        <v>3575617.1666666665</v>
      </c>
      <c r="I27" s="148">
        <f>'2. KIADÁSOK MINDÖSSZESEN'!$F27/12</f>
        <v>3575617.1666666665</v>
      </c>
      <c r="J27" s="148">
        <f>'2. KIADÁSOK MINDÖSSZESEN'!$F27/12</f>
        <v>3575617.1666666665</v>
      </c>
      <c r="K27" s="148">
        <f>'2. KIADÁSOK MINDÖSSZESEN'!$F27/12</f>
        <v>3575617.1666666665</v>
      </c>
      <c r="L27" s="148">
        <f>'2. KIADÁSOK MINDÖSSZESEN'!$F27/12</f>
        <v>3575617.1666666665</v>
      </c>
      <c r="M27" s="148">
        <f>'2. KIADÁSOK MINDÖSSZESEN'!$F27/12</f>
        <v>3575617.1666666665</v>
      </c>
      <c r="N27" s="148">
        <f>'2. KIADÁSOK MINDÖSSZESEN'!$F27/12</f>
        <v>3575617.1666666665</v>
      </c>
      <c r="O27" s="175">
        <f t="shared" si="0"/>
        <v>42907406</v>
      </c>
      <c r="P27" s="3"/>
      <c r="Q27" s="3"/>
    </row>
    <row r="28" spans="1:17" ht="15">
      <c r="A28" s="4" t="s">
        <v>269</v>
      </c>
      <c r="B28" s="28" t="s">
        <v>270</v>
      </c>
      <c r="C28" s="148">
        <f>'2. KIADÁSOK MINDÖSSZESEN'!$F28/12</f>
        <v>0</v>
      </c>
      <c r="D28" s="148">
        <f>'2. KIADÁSOK MINDÖSSZESEN'!$F28/12</f>
        <v>0</v>
      </c>
      <c r="E28" s="148">
        <f>'2. KIADÁSOK MINDÖSSZESEN'!$F28/12</f>
        <v>0</v>
      </c>
      <c r="F28" s="148">
        <f>'2. KIADÁSOK MINDÖSSZESEN'!$F28/12</f>
        <v>0</v>
      </c>
      <c r="G28" s="148">
        <f>'2. KIADÁSOK MINDÖSSZESEN'!$F28/12</f>
        <v>0</v>
      </c>
      <c r="H28" s="148">
        <f>'2. KIADÁSOK MINDÖSSZESEN'!$F28/12</f>
        <v>0</v>
      </c>
      <c r="I28" s="148">
        <f>'2. KIADÁSOK MINDÖSSZESEN'!$F28/12</f>
        <v>0</v>
      </c>
      <c r="J28" s="148">
        <f>'2. KIADÁSOK MINDÖSSZESEN'!$F28/12</f>
        <v>0</v>
      </c>
      <c r="K28" s="148">
        <f>'2. KIADÁSOK MINDÖSSZESEN'!$F28/12</f>
        <v>0</v>
      </c>
      <c r="L28" s="148">
        <f>'2. KIADÁSOK MINDÖSSZESEN'!$F28/12</f>
        <v>0</v>
      </c>
      <c r="M28" s="148">
        <f>'2. KIADÁSOK MINDÖSSZESEN'!$F28/12</f>
        <v>0</v>
      </c>
      <c r="N28" s="148">
        <f>'2. KIADÁSOK MINDÖSSZESEN'!$F28/12</f>
        <v>0</v>
      </c>
      <c r="O28" s="175">
        <f t="shared" si="0"/>
        <v>0</v>
      </c>
      <c r="P28" s="3"/>
      <c r="Q28" s="3"/>
    </row>
    <row r="29" spans="1:17" ht="15">
      <c r="A29" s="6" t="s">
        <v>530</v>
      </c>
      <c r="B29" s="31" t="s">
        <v>271</v>
      </c>
      <c r="C29" s="148">
        <f>'2. KIADÁSOK MINDÖSSZESEN'!$F29/12</f>
        <v>3864214.25</v>
      </c>
      <c r="D29" s="148">
        <f>'2. KIADÁSOK MINDÖSSZESEN'!$F29/12</f>
        <v>3864214.25</v>
      </c>
      <c r="E29" s="148">
        <f>'2. KIADÁSOK MINDÖSSZESEN'!$F29/12</f>
        <v>3864214.25</v>
      </c>
      <c r="F29" s="148">
        <f>'2. KIADÁSOK MINDÖSSZESEN'!$F29/12</f>
        <v>3864214.25</v>
      </c>
      <c r="G29" s="148">
        <f>'2. KIADÁSOK MINDÖSSZESEN'!$F29/12</f>
        <v>3864214.25</v>
      </c>
      <c r="H29" s="148">
        <f>'2. KIADÁSOK MINDÖSSZESEN'!$F29/12</f>
        <v>3864214.25</v>
      </c>
      <c r="I29" s="148">
        <f>'2. KIADÁSOK MINDÖSSZESEN'!$F29/12</f>
        <v>3864214.25</v>
      </c>
      <c r="J29" s="148">
        <f>'2. KIADÁSOK MINDÖSSZESEN'!$F29/12</f>
        <v>3864214.25</v>
      </c>
      <c r="K29" s="148">
        <f>'2. KIADÁSOK MINDÖSSZESEN'!$F29/12</f>
        <v>3864214.25</v>
      </c>
      <c r="L29" s="148">
        <f>'2. KIADÁSOK MINDÖSSZESEN'!$F29/12</f>
        <v>3864214.25</v>
      </c>
      <c r="M29" s="148">
        <f>'2. KIADÁSOK MINDÖSSZESEN'!$F29/12</f>
        <v>3864214.25</v>
      </c>
      <c r="N29" s="148">
        <f>'2. KIADÁSOK MINDÖSSZESEN'!$F29/12</f>
        <v>3864214.25</v>
      </c>
      <c r="O29" s="175">
        <f t="shared" si="0"/>
        <v>46370571</v>
      </c>
      <c r="P29" s="3"/>
      <c r="Q29" s="3"/>
    </row>
    <row r="30" spans="1:17" ht="15">
      <c r="A30" s="4" t="s">
        <v>272</v>
      </c>
      <c r="B30" s="28" t="s">
        <v>273</v>
      </c>
      <c r="C30" s="148">
        <f>'2. KIADÁSOK MINDÖSSZESEN'!$F30/12</f>
        <v>161217.5</v>
      </c>
      <c r="D30" s="148">
        <f>'2. KIADÁSOK MINDÖSSZESEN'!$F30/12</f>
        <v>161217.5</v>
      </c>
      <c r="E30" s="148">
        <f>'2. KIADÁSOK MINDÖSSZESEN'!$F30/12</f>
        <v>161217.5</v>
      </c>
      <c r="F30" s="148">
        <f>'2. KIADÁSOK MINDÖSSZESEN'!$F30/12</f>
        <v>161217.5</v>
      </c>
      <c r="G30" s="148">
        <f>'2. KIADÁSOK MINDÖSSZESEN'!$F30/12</f>
        <v>161217.5</v>
      </c>
      <c r="H30" s="148">
        <f>'2. KIADÁSOK MINDÖSSZESEN'!$F30/12</f>
        <v>161217.5</v>
      </c>
      <c r="I30" s="148">
        <f>'2. KIADÁSOK MINDÖSSZESEN'!$F30/12</f>
        <v>161217.5</v>
      </c>
      <c r="J30" s="148">
        <f>'2. KIADÁSOK MINDÖSSZESEN'!$F30/12</f>
        <v>161217.5</v>
      </c>
      <c r="K30" s="148">
        <f>'2. KIADÁSOK MINDÖSSZESEN'!$F30/12</f>
        <v>161217.5</v>
      </c>
      <c r="L30" s="148">
        <f>'2. KIADÁSOK MINDÖSSZESEN'!$F30/12</f>
        <v>161217.5</v>
      </c>
      <c r="M30" s="148">
        <f>'2. KIADÁSOK MINDÖSSZESEN'!$F30/12</f>
        <v>161217.5</v>
      </c>
      <c r="N30" s="148">
        <f>'2. KIADÁSOK MINDÖSSZESEN'!$F30/12</f>
        <v>161217.5</v>
      </c>
      <c r="O30" s="175">
        <f t="shared" si="0"/>
        <v>1934610</v>
      </c>
      <c r="P30" s="3"/>
      <c r="Q30" s="3"/>
    </row>
    <row r="31" spans="1:17" ht="15">
      <c r="A31" s="4" t="s">
        <v>274</v>
      </c>
      <c r="B31" s="28" t="s">
        <v>275</v>
      </c>
      <c r="C31" s="148">
        <f>'2. KIADÁSOK MINDÖSSZESEN'!$F31/12</f>
        <v>178390.75</v>
      </c>
      <c r="D31" s="148">
        <f>'2. KIADÁSOK MINDÖSSZESEN'!$F31/12</f>
        <v>178390.75</v>
      </c>
      <c r="E31" s="148">
        <f>'2. KIADÁSOK MINDÖSSZESEN'!$F31/12</f>
        <v>178390.75</v>
      </c>
      <c r="F31" s="148">
        <f>'2. KIADÁSOK MINDÖSSZESEN'!$F31/12</f>
        <v>178390.75</v>
      </c>
      <c r="G31" s="148">
        <f>'2. KIADÁSOK MINDÖSSZESEN'!$F31/12</f>
        <v>178390.75</v>
      </c>
      <c r="H31" s="148">
        <f>'2. KIADÁSOK MINDÖSSZESEN'!$F31/12</f>
        <v>178390.75</v>
      </c>
      <c r="I31" s="148">
        <f>'2. KIADÁSOK MINDÖSSZESEN'!$F31/12</f>
        <v>178390.75</v>
      </c>
      <c r="J31" s="148">
        <f>'2. KIADÁSOK MINDÖSSZESEN'!$F31/12</f>
        <v>178390.75</v>
      </c>
      <c r="K31" s="148">
        <f>'2. KIADÁSOK MINDÖSSZESEN'!$F31/12</f>
        <v>178390.75</v>
      </c>
      <c r="L31" s="148">
        <f>'2. KIADÁSOK MINDÖSSZESEN'!$F31/12</f>
        <v>178390.75</v>
      </c>
      <c r="M31" s="148">
        <f>'2. KIADÁSOK MINDÖSSZESEN'!$F31/12</f>
        <v>178390.75</v>
      </c>
      <c r="N31" s="148">
        <f>'2. KIADÁSOK MINDÖSSZESEN'!$F31/12</f>
        <v>178390.75</v>
      </c>
      <c r="O31" s="175">
        <f t="shared" si="0"/>
        <v>2140689</v>
      </c>
      <c r="P31" s="3"/>
      <c r="Q31" s="3"/>
    </row>
    <row r="32" spans="1:17" ht="15">
      <c r="A32" s="6" t="s">
        <v>615</v>
      </c>
      <c r="B32" s="31" t="s">
        <v>276</v>
      </c>
      <c r="C32" s="148">
        <f>'2. KIADÁSOK MINDÖSSZESEN'!$F32/12</f>
        <v>339608.25</v>
      </c>
      <c r="D32" s="148">
        <f>'2. KIADÁSOK MINDÖSSZESEN'!$F32/12</f>
        <v>339608.25</v>
      </c>
      <c r="E32" s="148">
        <f>'2. KIADÁSOK MINDÖSSZESEN'!$F32/12</f>
        <v>339608.25</v>
      </c>
      <c r="F32" s="148">
        <f>'2. KIADÁSOK MINDÖSSZESEN'!$F32/12</f>
        <v>339608.25</v>
      </c>
      <c r="G32" s="148">
        <f>'2. KIADÁSOK MINDÖSSZESEN'!$F32/12</f>
        <v>339608.25</v>
      </c>
      <c r="H32" s="148">
        <f>'2. KIADÁSOK MINDÖSSZESEN'!$F32/12</f>
        <v>339608.25</v>
      </c>
      <c r="I32" s="148">
        <f>'2. KIADÁSOK MINDÖSSZESEN'!$F32/12</f>
        <v>339608.25</v>
      </c>
      <c r="J32" s="148">
        <f>'2. KIADÁSOK MINDÖSSZESEN'!$F32/12</f>
        <v>339608.25</v>
      </c>
      <c r="K32" s="148">
        <f>'2. KIADÁSOK MINDÖSSZESEN'!$F32/12</f>
        <v>339608.25</v>
      </c>
      <c r="L32" s="148">
        <f>'2. KIADÁSOK MINDÖSSZESEN'!$F32/12</f>
        <v>339608.25</v>
      </c>
      <c r="M32" s="148">
        <f>'2. KIADÁSOK MINDÖSSZESEN'!$F32/12</f>
        <v>339608.25</v>
      </c>
      <c r="N32" s="148">
        <f>'2. KIADÁSOK MINDÖSSZESEN'!$F32/12</f>
        <v>339608.25</v>
      </c>
      <c r="O32" s="175">
        <f t="shared" si="0"/>
        <v>4075299</v>
      </c>
      <c r="P32" s="3"/>
      <c r="Q32" s="3"/>
    </row>
    <row r="33" spans="1:17" ht="15">
      <c r="A33" s="4" t="s">
        <v>277</v>
      </c>
      <c r="B33" s="28" t="s">
        <v>278</v>
      </c>
      <c r="C33" s="148">
        <f>'2. KIADÁSOK MINDÖSSZESEN'!$F33/12</f>
        <v>2021516.4166666667</v>
      </c>
      <c r="D33" s="148">
        <f>'2. KIADÁSOK MINDÖSSZESEN'!$F33/12</f>
        <v>2021516.4166666667</v>
      </c>
      <c r="E33" s="148">
        <f>'2. KIADÁSOK MINDÖSSZESEN'!$F33/12</f>
        <v>2021516.4166666667</v>
      </c>
      <c r="F33" s="148">
        <f>'2. KIADÁSOK MINDÖSSZESEN'!$F33/12</f>
        <v>2021516.4166666667</v>
      </c>
      <c r="G33" s="148">
        <f>'2. KIADÁSOK MINDÖSSZESEN'!$F33/12</f>
        <v>2021516.4166666667</v>
      </c>
      <c r="H33" s="148">
        <f>'2. KIADÁSOK MINDÖSSZESEN'!$F33/12</f>
        <v>2021516.4166666667</v>
      </c>
      <c r="I33" s="148">
        <f>'2. KIADÁSOK MINDÖSSZESEN'!$F33/12</f>
        <v>2021516.4166666667</v>
      </c>
      <c r="J33" s="148">
        <f>'2. KIADÁSOK MINDÖSSZESEN'!$F33/12</f>
        <v>2021516.4166666667</v>
      </c>
      <c r="K33" s="148">
        <f>'2. KIADÁSOK MINDÖSSZESEN'!$F33/12</f>
        <v>2021516.4166666667</v>
      </c>
      <c r="L33" s="148">
        <f>'2. KIADÁSOK MINDÖSSZESEN'!$F33/12</f>
        <v>2021516.4166666667</v>
      </c>
      <c r="M33" s="148">
        <f>'2. KIADÁSOK MINDÖSSZESEN'!$F33/12</f>
        <v>2021516.4166666667</v>
      </c>
      <c r="N33" s="148">
        <f>'2. KIADÁSOK MINDÖSSZESEN'!$F33/12</f>
        <v>2021516.4166666667</v>
      </c>
      <c r="O33" s="175">
        <f t="shared" si="0"/>
        <v>24258197.000000004</v>
      </c>
      <c r="P33" s="3"/>
      <c r="Q33" s="3"/>
    </row>
    <row r="34" spans="1:17" ht="15">
      <c r="A34" s="4" t="s">
        <v>279</v>
      </c>
      <c r="B34" s="28" t="s">
        <v>280</v>
      </c>
      <c r="C34" s="148">
        <f>'2. KIADÁSOK MINDÖSSZESEN'!$F34/12</f>
        <v>20833.333333333332</v>
      </c>
      <c r="D34" s="148">
        <f>'2. KIADÁSOK MINDÖSSZESEN'!$F34/12</f>
        <v>20833.333333333332</v>
      </c>
      <c r="E34" s="148">
        <f>'2. KIADÁSOK MINDÖSSZESEN'!$F34/12</f>
        <v>20833.333333333332</v>
      </c>
      <c r="F34" s="148">
        <f>'2. KIADÁSOK MINDÖSSZESEN'!$F34/12</f>
        <v>20833.333333333332</v>
      </c>
      <c r="G34" s="148">
        <f>'2. KIADÁSOK MINDÖSSZESEN'!$F34/12</f>
        <v>20833.333333333332</v>
      </c>
      <c r="H34" s="148">
        <f>'2. KIADÁSOK MINDÖSSZESEN'!$F34/12</f>
        <v>20833.333333333332</v>
      </c>
      <c r="I34" s="148">
        <f>'2. KIADÁSOK MINDÖSSZESEN'!$F34/12</f>
        <v>20833.333333333332</v>
      </c>
      <c r="J34" s="148">
        <f>'2. KIADÁSOK MINDÖSSZESEN'!$F34/12</f>
        <v>20833.333333333332</v>
      </c>
      <c r="K34" s="148">
        <f>'2. KIADÁSOK MINDÖSSZESEN'!$F34/12</f>
        <v>20833.333333333332</v>
      </c>
      <c r="L34" s="148">
        <f>'2. KIADÁSOK MINDÖSSZESEN'!$F34/12</f>
        <v>20833.333333333332</v>
      </c>
      <c r="M34" s="148">
        <f>'2. KIADÁSOK MINDÖSSZESEN'!$F34/12</f>
        <v>20833.333333333332</v>
      </c>
      <c r="N34" s="148">
        <f>'2. KIADÁSOK MINDÖSSZESEN'!$F34/12</f>
        <v>20833.333333333332</v>
      </c>
      <c r="O34" s="175">
        <f t="shared" si="0"/>
        <v>250000.00000000003</v>
      </c>
      <c r="P34" s="3"/>
      <c r="Q34" s="3"/>
    </row>
    <row r="35" spans="1:17" ht="15">
      <c r="A35" s="4" t="s">
        <v>586</v>
      </c>
      <c r="B35" s="28" t="s">
        <v>281</v>
      </c>
      <c r="C35" s="148">
        <f>'2. KIADÁSOK MINDÖSSZESEN'!$F35/12</f>
        <v>361266</v>
      </c>
      <c r="D35" s="148">
        <f>'2. KIADÁSOK MINDÖSSZESEN'!$F35/12</f>
        <v>361266</v>
      </c>
      <c r="E35" s="148">
        <f>'2. KIADÁSOK MINDÖSSZESEN'!$F35/12</f>
        <v>361266</v>
      </c>
      <c r="F35" s="148">
        <f>'2. KIADÁSOK MINDÖSSZESEN'!$F35/12</f>
        <v>361266</v>
      </c>
      <c r="G35" s="148">
        <f>'2. KIADÁSOK MINDÖSSZESEN'!$F35/12</f>
        <v>361266</v>
      </c>
      <c r="H35" s="148">
        <f>'2. KIADÁSOK MINDÖSSZESEN'!$F35/12</f>
        <v>361266</v>
      </c>
      <c r="I35" s="148">
        <f>'2. KIADÁSOK MINDÖSSZESEN'!$F35/12</f>
        <v>361266</v>
      </c>
      <c r="J35" s="148">
        <f>'2. KIADÁSOK MINDÖSSZESEN'!$F35/12</f>
        <v>361266</v>
      </c>
      <c r="K35" s="148">
        <f>'2. KIADÁSOK MINDÖSSZESEN'!$F35/12</f>
        <v>361266</v>
      </c>
      <c r="L35" s="148">
        <f>'2. KIADÁSOK MINDÖSSZESEN'!$F35/12</f>
        <v>361266</v>
      </c>
      <c r="M35" s="148">
        <f>'2. KIADÁSOK MINDÖSSZESEN'!$F35/12</f>
        <v>361266</v>
      </c>
      <c r="N35" s="148">
        <f>'2. KIADÁSOK MINDÖSSZESEN'!$F35/12</f>
        <v>361266</v>
      </c>
      <c r="O35" s="175">
        <f t="shared" si="0"/>
        <v>4335192</v>
      </c>
      <c r="P35" s="3"/>
      <c r="Q35" s="3"/>
    </row>
    <row r="36" spans="1:17" ht="15">
      <c r="A36" s="4" t="s">
        <v>282</v>
      </c>
      <c r="B36" s="28" t="s">
        <v>283</v>
      </c>
      <c r="C36" s="148">
        <f>'2. KIADÁSOK MINDÖSSZESEN'!$F36/12</f>
        <v>93783.58333333333</v>
      </c>
      <c r="D36" s="148">
        <f>'2. KIADÁSOK MINDÖSSZESEN'!$F36/12</f>
        <v>93783.58333333333</v>
      </c>
      <c r="E36" s="148">
        <f>'2. KIADÁSOK MINDÖSSZESEN'!$F36/12</f>
        <v>93783.58333333333</v>
      </c>
      <c r="F36" s="148">
        <f>'2. KIADÁSOK MINDÖSSZESEN'!$F36/12</f>
        <v>93783.58333333333</v>
      </c>
      <c r="G36" s="148">
        <f>'2. KIADÁSOK MINDÖSSZESEN'!$F36/12</f>
        <v>93783.58333333333</v>
      </c>
      <c r="H36" s="148">
        <f>'2. KIADÁSOK MINDÖSSZESEN'!$F36/12</f>
        <v>93783.58333333333</v>
      </c>
      <c r="I36" s="148">
        <f>'2. KIADÁSOK MINDÖSSZESEN'!$F36/12</f>
        <v>93783.58333333333</v>
      </c>
      <c r="J36" s="148">
        <f>'2. KIADÁSOK MINDÖSSZESEN'!$F36/12</f>
        <v>93783.58333333333</v>
      </c>
      <c r="K36" s="148">
        <f>'2. KIADÁSOK MINDÖSSZESEN'!$F36/12</f>
        <v>93783.58333333333</v>
      </c>
      <c r="L36" s="148">
        <f>'2. KIADÁSOK MINDÖSSZESEN'!$F36/12</f>
        <v>93783.58333333333</v>
      </c>
      <c r="M36" s="148">
        <f>'2. KIADÁSOK MINDÖSSZESEN'!$F36/12</f>
        <v>93783.58333333333</v>
      </c>
      <c r="N36" s="148">
        <f>'2. KIADÁSOK MINDÖSSZESEN'!$F36/12</f>
        <v>93783.58333333333</v>
      </c>
      <c r="O36" s="175">
        <f t="shared" si="0"/>
        <v>1125403.0000000002</v>
      </c>
      <c r="P36" s="3"/>
      <c r="Q36" s="3"/>
    </row>
    <row r="37" spans="1:17" ht="15">
      <c r="A37" s="9" t="s">
        <v>587</v>
      </c>
      <c r="B37" s="28" t="s">
        <v>284</v>
      </c>
      <c r="C37" s="148">
        <f>'2. KIADÁSOK MINDÖSSZESEN'!$F37/12</f>
        <v>0</v>
      </c>
      <c r="D37" s="148">
        <f>'2. KIADÁSOK MINDÖSSZESEN'!$F37/12</f>
        <v>0</v>
      </c>
      <c r="E37" s="148">
        <f>'2. KIADÁSOK MINDÖSSZESEN'!$F37/12</f>
        <v>0</v>
      </c>
      <c r="F37" s="148">
        <f>'2. KIADÁSOK MINDÖSSZESEN'!$F37/12</f>
        <v>0</v>
      </c>
      <c r="G37" s="148">
        <f>'2. KIADÁSOK MINDÖSSZESEN'!$F37/12</f>
        <v>0</v>
      </c>
      <c r="H37" s="148">
        <f>'2. KIADÁSOK MINDÖSSZESEN'!$F37/12</f>
        <v>0</v>
      </c>
      <c r="I37" s="148">
        <f>'2. KIADÁSOK MINDÖSSZESEN'!$F37/12</f>
        <v>0</v>
      </c>
      <c r="J37" s="148">
        <f>'2. KIADÁSOK MINDÖSSZESEN'!$F37/12</f>
        <v>0</v>
      </c>
      <c r="K37" s="148">
        <f>'2. KIADÁSOK MINDÖSSZESEN'!$F37/12</f>
        <v>0</v>
      </c>
      <c r="L37" s="148">
        <f>'2. KIADÁSOK MINDÖSSZESEN'!$F37/12</f>
        <v>0</v>
      </c>
      <c r="M37" s="148">
        <f>'2. KIADÁSOK MINDÖSSZESEN'!$F37/12</f>
        <v>0</v>
      </c>
      <c r="N37" s="148">
        <f>'2. KIADÁSOK MINDÖSSZESEN'!$F37/12</f>
        <v>0</v>
      </c>
      <c r="O37" s="175">
        <f t="shared" si="0"/>
        <v>0</v>
      </c>
      <c r="P37" s="3"/>
      <c r="Q37" s="3"/>
    </row>
    <row r="38" spans="1:17" ht="15">
      <c r="A38" s="5" t="s">
        <v>285</v>
      </c>
      <c r="B38" s="28" t="s">
        <v>286</v>
      </c>
      <c r="C38" s="148">
        <f>'2. KIADÁSOK MINDÖSSZESEN'!$F38/12</f>
        <v>0</v>
      </c>
      <c r="D38" s="148">
        <f>'2. KIADÁSOK MINDÖSSZESEN'!$F38/12</f>
        <v>0</v>
      </c>
      <c r="E38" s="148">
        <f>'2. KIADÁSOK MINDÖSSZESEN'!$F38/12</f>
        <v>0</v>
      </c>
      <c r="F38" s="148">
        <f>'2. KIADÁSOK MINDÖSSZESEN'!$F38/12</f>
        <v>0</v>
      </c>
      <c r="G38" s="148">
        <f>'2. KIADÁSOK MINDÖSSZESEN'!$F38/12</f>
        <v>0</v>
      </c>
      <c r="H38" s="148">
        <f>'2. KIADÁSOK MINDÖSSZESEN'!$F38/12</f>
        <v>0</v>
      </c>
      <c r="I38" s="148">
        <f>'2. KIADÁSOK MINDÖSSZESEN'!$F38/12</f>
        <v>0</v>
      </c>
      <c r="J38" s="148">
        <f>'2. KIADÁSOK MINDÖSSZESEN'!$F38/12</f>
        <v>0</v>
      </c>
      <c r="K38" s="148">
        <f>'2. KIADÁSOK MINDÖSSZESEN'!$F38/12</f>
        <v>0</v>
      </c>
      <c r="L38" s="148">
        <f>'2. KIADÁSOK MINDÖSSZESEN'!$F38/12</f>
        <v>0</v>
      </c>
      <c r="M38" s="148">
        <f>'2. KIADÁSOK MINDÖSSZESEN'!$F38/12</f>
        <v>0</v>
      </c>
      <c r="N38" s="148">
        <f>'2. KIADÁSOK MINDÖSSZESEN'!$F38/12</f>
        <v>0</v>
      </c>
      <c r="O38" s="175">
        <f t="shared" si="0"/>
        <v>0</v>
      </c>
      <c r="P38" s="3"/>
      <c r="Q38" s="3"/>
    </row>
    <row r="39" spans="1:17" ht="15">
      <c r="A39" s="4" t="s">
        <v>588</v>
      </c>
      <c r="B39" s="28" t="s">
        <v>287</v>
      </c>
      <c r="C39" s="148">
        <f>'2. KIADÁSOK MINDÖSSZESEN'!$F39/12</f>
        <v>6119096</v>
      </c>
      <c r="D39" s="148">
        <f>'2. KIADÁSOK MINDÖSSZESEN'!$F39/12</f>
        <v>6119096</v>
      </c>
      <c r="E39" s="148">
        <f>'2. KIADÁSOK MINDÖSSZESEN'!$F39/12</f>
        <v>6119096</v>
      </c>
      <c r="F39" s="148">
        <f>'2. KIADÁSOK MINDÖSSZESEN'!$F39/12</f>
        <v>6119096</v>
      </c>
      <c r="G39" s="148">
        <f>'2. KIADÁSOK MINDÖSSZESEN'!$F39/12</f>
        <v>6119096</v>
      </c>
      <c r="H39" s="148">
        <f>'2. KIADÁSOK MINDÖSSZESEN'!$F39/12</f>
        <v>6119096</v>
      </c>
      <c r="I39" s="148">
        <f>'2. KIADÁSOK MINDÖSSZESEN'!$F39/12</f>
        <v>6119096</v>
      </c>
      <c r="J39" s="148">
        <f>'2. KIADÁSOK MINDÖSSZESEN'!$F39/12</f>
        <v>6119096</v>
      </c>
      <c r="K39" s="148">
        <f>'2. KIADÁSOK MINDÖSSZESEN'!$F39/12</f>
        <v>6119096</v>
      </c>
      <c r="L39" s="148">
        <f>'2. KIADÁSOK MINDÖSSZESEN'!$F39/12</f>
        <v>6119096</v>
      </c>
      <c r="M39" s="148">
        <f>'2. KIADÁSOK MINDÖSSZESEN'!$F39/12</f>
        <v>6119096</v>
      </c>
      <c r="N39" s="148">
        <f>'2. KIADÁSOK MINDÖSSZESEN'!$F39/12</f>
        <v>6119096</v>
      </c>
      <c r="O39" s="175">
        <f t="shared" si="0"/>
        <v>73429152</v>
      </c>
      <c r="P39" s="3"/>
      <c r="Q39" s="3"/>
    </row>
    <row r="40" spans="1:17" ht="15">
      <c r="A40" s="6" t="s">
        <v>531</v>
      </c>
      <c r="B40" s="31" t="s">
        <v>288</v>
      </c>
      <c r="C40" s="148">
        <f>'2. KIADÁSOK MINDÖSSZESEN'!$F40/12</f>
        <v>8616495.333333334</v>
      </c>
      <c r="D40" s="148">
        <f>'2. KIADÁSOK MINDÖSSZESEN'!$F40/12</f>
        <v>8616495.333333334</v>
      </c>
      <c r="E40" s="148">
        <f>'2. KIADÁSOK MINDÖSSZESEN'!$F40/12</f>
        <v>8616495.333333334</v>
      </c>
      <c r="F40" s="148">
        <f>'2. KIADÁSOK MINDÖSSZESEN'!$F40/12</f>
        <v>8616495.333333334</v>
      </c>
      <c r="G40" s="148">
        <f>'2. KIADÁSOK MINDÖSSZESEN'!$F40/12</f>
        <v>8616495.333333334</v>
      </c>
      <c r="H40" s="148">
        <f>'2. KIADÁSOK MINDÖSSZESEN'!$F40/12</f>
        <v>8616495.333333334</v>
      </c>
      <c r="I40" s="148">
        <f>'2. KIADÁSOK MINDÖSSZESEN'!$F40/12</f>
        <v>8616495.333333334</v>
      </c>
      <c r="J40" s="148">
        <f>'2. KIADÁSOK MINDÖSSZESEN'!$F40/12</f>
        <v>8616495.333333334</v>
      </c>
      <c r="K40" s="148">
        <f>'2. KIADÁSOK MINDÖSSZESEN'!$F40/12</f>
        <v>8616495.333333334</v>
      </c>
      <c r="L40" s="148">
        <f>'2. KIADÁSOK MINDÖSSZESEN'!$F40/12</f>
        <v>8616495.333333334</v>
      </c>
      <c r="M40" s="148">
        <f>'2. KIADÁSOK MINDÖSSZESEN'!$F40/12</f>
        <v>8616495.333333334</v>
      </c>
      <c r="N40" s="148">
        <f>'2. KIADÁSOK MINDÖSSZESEN'!$F40/12</f>
        <v>8616495.333333334</v>
      </c>
      <c r="O40" s="175">
        <f t="shared" si="0"/>
        <v>103397943.99999999</v>
      </c>
      <c r="P40" s="3"/>
      <c r="Q40" s="3"/>
    </row>
    <row r="41" spans="1:17" ht="15">
      <c r="A41" s="4" t="s">
        <v>289</v>
      </c>
      <c r="B41" s="28" t="s">
        <v>290</v>
      </c>
      <c r="C41" s="148">
        <f>'2. KIADÁSOK MINDÖSSZESEN'!$F41/12</f>
        <v>78171.16666666667</v>
      </c>
      <c r="D41" s="148">
        <f>'2. KIADÁSOK MINDÖSSZESEN'!$F41/12</f>
        <v>78171.16666666667</v>
      </c>
      <c r="E41" s="148">
        <f>'2. KIADÁSOK MINDÖSSZESEN'!$F41/12</f>
        <v>78171.16666666667</v>
      </c>
      <c r="F41" s="148">
        <f>'2. KIADÁSOK MINDÖSSZESEN'!$F41/12</f>
        <v>78171.16666666667</v>
      </c>
      <c r="G41" s="148">
        <f>'2. KIADÁSOK MINDÖSSZESEN'!$F41/12</f>
        <v>78171.16666666667</v>
      </c>
      <c r="H41" s="148">
        <f>'2. KIADÁSOK MINDÖSSZESEN'!$F41/12</f>
        <v>78171.16666666667</v>
      </c>
      <c r="I41" s="148">
        <f>'2. KIADÁSOK MINDÖSSZESEN'!$F41/12</f>
        <v>78171.16666666667</v>
      </c>
      <c r="J41" s="148">
        <f>'2. KIADÁSOK MINDÖSSZESEN'!$F41/12</f>
        <v>78171.16666666667</v>
      </c>
      <c r="K41" s="148">
        <f>'2. KIADÁSOK MINDÖSSZESEN'!$F41/12</f>
        <v>78171.16666666667</v>
      </c>
      <c r="L41" s="148">
        <f>'2. KIADÁSOK MINDÖSSZESEN'!$F41/12</f>
        <v>78171.16666666667</v>
      </c>
      <c r="M41" s="148">
        <f>'2. KIADÁSOK MINDÖSSZESEN'!$F41/12</f>
        <v>78171.16666666667</v>
      </c>
      <c r="N41" s="148">
        <f>'2. KIADÁSOK MINDÖSSZESEN'!$F41/12</f>
        <v>78171.16666666667</v>
      </c>
      <c r="O41" s="175">
        <f t="shared" si="0"/>
        <v>938053.9999999999</v>
      </c>
      <c r="P41" s="3"/>
      <c r="Q41" s="3"/>
    </row>
    <row r="42" spans="1:17" ht="15">
      <c r="A42" s="4" t="s">
        <v>291</v>
      </c>
      <c r="B42" s="28" t="s">
        <v>292</v>
      </c>
      <c r="C42" s="148">
        <f>'2. KIADÁSOK MINDÖSSZESEN'!$F42/12</f>
        <v>0</v>
      </c>
      <c r="D42" s="148">
        <f>'2. KIADÁSOK MINDÖSSZESEN'!$F42/12</f>
        <v>0</v>
      </c>
      <c r="E42" s="148">
        <f>'2. KIADÁSOK MINDÖSSZESEN'!$F42/12</f>
        <v>0</v>
      </c>
      <c r="F42" s="148">
        <f>'2. KIADÁSOK MINDÖSSZESEN'!$F42/12</f>
        <v>0</v>
      </c>
      <c r="G42" s="148">
        <f>'2. KIADÁSOK MINDÖSSZESEN'!$F42/12</f>
        <v>0</v>
      </c>
      <c r="H42" s="148">
        <f>'2. KIADÁSOK MINDÖSSZESEN'!$F42/12</f>
        <v>0</v>
      </c>
      <c r="I42" s="148">
        <f>'2. KIADÁSOK MINDÖSSZESEN'!$F42/12</f>
        <v>0</v>
      </c>
      <c r="J42" s="148">
        <f>'2. KIADÁSOK MINDÖSSZESEN'!$F42/12</f>
        <v>0</v>
      </c>
      <c r="K42" s="148">
        <f>'2. KIADÁSOK MINDÖSSZESEN'!$F42/12</f>
        <v>0</v>
      </c>
      <c r="L42" s="148">
        <f>'2. KIADÁSOK MINDÖSSZESEN'!$F42/12</f>
        <v>0</v>
      </c>
      <c r="M42" s="148">
        <f>'2. KIADÁSOK MINDÖSSZESEN'!$F42/12</f>
        <v>0</v>
      </c>
      <c r="N42" s="148">
        <f>'2. KIADÁSOK MINDÖSSZESEN'!$F42/12</f>
        <v>0</v>
      </c>
      <c r="O42" s="175">
        <f t="shared" si="0"/>
        <v>0</v>
      </c>
      <c r="P42" s="3"/>
      <c r="Q42" s="3"/>
    </row>
    <row r="43" spans="1:17" ht="15">
      <c r="A43" s="6" t="s">
        <v>532</v>
      </c>
      <c r="B43" s="31" t="s">
        <v>293</v>
      </c>
      <c r="C43" s="148">
        <f>'2. KIADÁSOK MINDÖSSZESEN'!$F43/12</f>
        <v>78171.16666666667</v>
      </c>
      <c r="D43" s="148">
        <f>'2. KIADÁSOK MINDÖSSZESEN'!$F43/12</f>
        <v>78171.16666666667</v>
      </c>
      <c r="E43" s="148">
        <f>'2. KIADÁSOK MINDÖSSZESEN'!$F43/12</f>
        <v>78171.16666666667</v>
      </c>
      <c r="F43" s="148">
        <f>'2. KIADÁSOK MINDÖSSZESEN'!$F43/12</f>
        <v>78171.16666666667</v>
      </c>
      <c r="G43" s="148">
        <f>'2. KIADÁSOK MINDÖSSZESEN'!$F43/12</f>
        <v>78171.16666666667</v>
      </c>
      <c r="H43" s="148">
        <f>'2. KIADÁSOK MINDÖSSZESEN'!$F43/12</f>
        <v>78171.16666666667</v>
      </c>
      <c r="I43" s="148">
        <f>'2. KIADÁSOK MINDÖSSZESEN'!$F43/12</f>
        <v>78171.16666666667</v>
      </c>
      <c r="J43" s="148">
        <f>'2. KIADÁSOK MINDÖSSZESEN'!$F43/12</f>
        <v>78171.16666666667</v>
      </c>
      <c r="K43" s="148">
        <f>'2. KIADÁSOK MINDÖSSZESEN'!$F43/12</f>
        <v>78171.16666666667</v>
      </c>
      <c r="L43" s="148">
        <f>'2. KIADÁSOK MINDÖSSZESEN'!$F43/12</f>
        <v>78171.16666666667</v>
      </c>
      <c r="M43" s="148">
        <f>'2. KIADÁSOK MINDÖSSZESEN'!$F43/12</f>
        <v>78171.16666666667</v>
      </c>
      <c r="N43" s="148">
        <f>'2. KIADÁSOK MINDÖSSZESEN'!$F43/12</f>
        <v>78171.16666666667</v>
      </c>
      <c r="O43" s="175">
        <f t="shared" si="0"/>
        <v>938053.9999999999</v>
      </c>
      <c r="P43" s="3"/>
      <c r="Q43" s="3"/>
    </row>
    <row r="44" spans="1:17" ht="15">
      <c r="A44" s="4" t="s">
        <v>294</v>
      </c>
      <c r="B44" s="28" t="s">
        <v>295</v>
      </c>
      <c r="C44" s="148">
        <f>'2. KIADÁSOK MINDÖSSZESEN'!$F44/12</f>
        <v>2175010.25</v>
      </c>
      <c r="D44" s="148">
        <f>'2. KIADÁSOK MINDÖSSZESEN'!$F44/12</f>
        <v>2175010.25</v>
      </c>
      <c r="E44" s="148">
        <f>'2. KIADÁSOK MINDÖSSZESEN'!$F44/12</f>
        <v>2175010.25</v>
      </c>
      <c r="F44" s="148">
        <f>'2. KIADÁSOK MINDÖSSZESEN'!$F44/12</f>
        <v>2175010.25</v>
      </c>
      <c r="G44" s="148">
        <f>'2. KIADÁSOK MINDÖSSZESEN'!$F44/12</f>
        <v>2175010.25</v>
      </c>
      <c r="H44" s="148">
        <f>'2. KIADÁSOK MINDÖSSZESEN'!$F44/12</f>
        <v>2175010.25</v>
      </c>
      <c r="I44" s="148">
        <f>'2. KIADÁSOK MINDÖSSZESEN'!$F44/12</f>
        <v>2175010.25</v>
      </c>
      <c r="J44" s="148">
        <f>'2. KIADÁSOK MINDÖSSZESEN'!$F44/12</f>
        <v>2175010.25</v>
      </c>
      <c r="K44" s="148">
        <f>'2. KIADÁSOK MINDÖSSZESEN'!$F44/12</f>
        <v>2175010.25</v>
      </c>
      <c r="L44" s="148">
        <f>'2. KIADÁSOK MINDÖSSZESEN'!$F44/12</f>
        <v>2175010.25</v>
      </c>
      <c r="M44" s="148">
        <f>'2. KIADÁSOK MINDÖSSZESEN'!$F44/12</f>
        <v>2175010.25</v>
      </c>
      <c r="N44" s="148">
        <f>'2. KIADÁSOK MINDÖSSZESEN'!$F44/12</f>
        <v>2175010.25</v>
      </c>
      <c r="O44" s="175">
        <f t="shared" si="0"/>
        <v>26100123</v>
      </c>
      <c r="P44" s="3"/>
      <c r="Q44" s="3"/>
    </row>
    <row r="45" spans="1:17" ht="15">
      <c r="A45" s="4" t="s">
        <v>296</v>
      </c>
      <c r="B45" s="28" t="s">
        <v>297</v>
      </c>
      <c r="C45" s="148">
        <f>'2. KIADÁSOK MINDÖSSZESEN'!$F45/12</f>
        <v>4901030.666666667</v>
      </c>
      <c r="D45" s="148">
        <f>'2. KIADÁSOK MINDÖSSZESEN'!$F45/12</f>
        <v>4901030.666666667</v>
      </c>
      <c r="E45" s="148">
        <f>'2. KIADÁSOK MINDÖSSZESEN'!$F45/12</f>
        <v>4901030.666666667</v>
      </c>
      <c r="F45" s="148">
        <f>'2. KIADÁSOK MINDÖSSZESEN'!$F45/12</f>
        <v>4901030.666666667</v>
      </c>
      <c r="G45" s="148">
        <f>'2. KIADÁSOK MINDÖSSZESEN'!$F45/12</f>
        <v>4901030.666666667</v>
      </c>
      <c r="H45" s="148">
        <f>'2. KIADÁSOK MINDÖSSZESEN'!$F45/12</f>
        <v>4901030.666666667</v>
      </c>
      <c r="I45" s="148">
        <f>'2. KIADÁSOK MINDÖSSZESEN'!$F45/12</f>
        <v>4901030.666666667</v>
      </c>
      <c r="J45" s="148">
        <f>'2. KIADÁSOK MINDÖSSZESEN'!$F45/12</f>
        <v>4901030.666666667</v>
      </c>
      <c r="K45" s="148">
        <f>'2. KIADÁSOK MINDÖSSZESEN'!$F45/12</f>
        <v>4901030.666666667</v>
      </c>
      <c r="L45" s="148">
        <f>'2. KIADÁSOK MINDÖSSZESEN'!$F45/12</f>
        <v>4901030.666666667</v>
      </c>
      <c r="M45" s="148">
        <f>'2. KIADÁSOK MINDÖSSZESEN'!$F45/12</f>
        <v>4901030.666666667</v>
      </c>
      <c r="N45" s="148">
        <f>'2. KIADÁSOK MINDÖSSZESEN'!$F45/12</f>
        <v>4901030.666666667</v>
      </c>
      <c r="O45" s="175">
        <f t="shared" si="0"/>
        <v>58812367.99999999</v>
      </c>
      <c r="P45" s="3"/>
      <c r="Q45" s="3"/>
    </row>
    <row r="46" spans="1:17" ht="15">
      <c r="A46" s="4" t="s">
        <v>589</v>
      </c>
      <c r="B46" s="28" t="s">
        <v>298</v>
      </c>
      <c r="C46" s="148">
        <f>'2. KIADÁSOK MINDÖSSZESEN'!$F46/12</f>
        <v>0</v>
      </c>
      <c r="D46" s="148">
        <f>'2. KIADÁSOK MINDÖSSZESEN'!$F46/12</f>
        <v>0</v>
      </c>
      <c r="E46" s="148">
        <f>'2. KIADÁSOK MINDÖSSZESEN'!$F46/12</f>
        <v>0</v>
      </c>
      <c r="F46" s="148">
        <f>'2. KIADÁSOK MINDÖSSZESEN'!$F46/12</f>
        <v>0</v>
      </c>
      <c r="G46" s="148">
        <f>'2. KIADÁSOK MINDÖSSZESEN'!$F46/12</f>
        <v>0</v>
      </c>
      <c r="H46" s="148">
        <f>'2. KIADÁSOK MINDÖSSZESEN'!$F46/12</f>
        <v>0</v>
      </c>
      <c r="I46" s="148">
        <f>'2. KIADÁSOK MINDÖSSZESEN'!$F46/12</f>
        <v>0</v>
      </c>
      <c r="J46" s="148">
        <f>'2. KIADÁSOK MINDÖSSZESEN'!$F46/12</f>
        <v>0</v>
      </c>
      <c r="K46" s="148">
        <f>'2. KIADÁSOK MINDÖSSZESEN'!$F46/12</f>
        <v>0</v>
      </c>
      <c r="L46" s="148">
        <f>'2. KIADÁSOK MINDÖSSZESEN'!$F46/12</f>
        <v>0</v>
      </c>
      <c r="M46" s="148">
        <f>'2. KIADÁSOK MINDÖSSZESEN'!$F46/12</f>
        <v>0</v>
      </c>
      <c r="N46" s="148">
        <f>'2. KIADÁSOK MINDÖSSZESEN'!$F46/12</f>
        <v>0</v>
      </c>
      <c r="O46" s="175">
        <f t="shared" si="0"/>
        <v>0</v>
      </c>
      <c r="P46" s="3"/>
      <c r="Q46" s="3"/>
    </row>
    <row r="47" spans="1:17" ht="15">
      <c r="A47" s="4" t="s">
        <v>590</v>
      </c>
      <c r="B47" s="28" t="s">
        <v>299</v>
      </c>
      <c r="C47" s="148">
        <f>'2. KIADÁSOK MINDÖSSZESEN'!$F47/12</f>
        <v>750</v>
      </c>
      <c r="D47" s="148">
        <f>'2. KIADÁSOK MINDÖSSZESEN'!$F47/12</f>
        <v>750</v>
      </c>
      <c r="E47" s="148">
        <f>'2. KIADÁSOK MINDÖSSZESEN'!$F47/12</f>
        <v>750</v>
      </c>
      <c r="F47" s="148">
        <f>'2. KIADÁSOK MINDÖSSZESEN'!$F47/12</f>
        <v>750</v>
      </c>
      <c r="G47" s="148">
        <f>'2. KIADÁSOK MINDÖSSZESEN'!$F47/12</f>
        <v>750</v>
      </c>
      <c r="H47" s="148">
        <f>'2. KIADÁSOK MINDÖSSZESEN'!$F47/12</f>
        <v>750</v>
      </c>
      <c r="I47" s="148">
        <f>'2. KIADÁSOK MINDÖSSZESEN'!$F47/12</f>
        <v>750</v>
      </c>
      <c r="J47" s="148">
        <f>'2. KIADÁSOK MINDÖSSZESEN'!$F47/12</f>
        <v>750</v>
      </c>
      <c r="K47" s="148">
        <f>'2. KIADÁSOK MINDÖSSZESEN'!$F47/12</f>
        <v>750</v>
      </c>
      <c r="L47" s="148">
        <f>'2. KIADÁSOK MINDÖSSZESEN'!$F47/12</f>
        <v>750</v>
      </c>
      <c r="M47" s="148">
        <f>'2. KIADÁSOK MINDÖSSZESEN'!$F47/12</f>
        <v>750</v>
      </c>
      <c r="N47" s="148">
        <f>'2. KIADÁSOK MINDÖSSZESEN'!$F47/12</f>
        <v>750</v>
      </c>
      <c r="O47" s="175">
        <f t="shared" si="0"/>
        <v>9000</v>
      </c>
      <c r="P47" s="3"/>
      <c r="Q47" s="3"/>
    </row>
    <row r="48" spans="1:17" ht="15">
      <c r="A48" s="4" t="s">
        <v>300</v>
      </c>
      <c r="B48" s="28" t="s">
        <v>301</v>
      </c>
      <c r="C48" s="148">
        <f>'2. KIADÁSOK MINDÖSSZESEN'!$F48/12</f>
        <v>30516.666666666668</v>
      </c>
      <c r="D48" s="148">
        <f>'2. KIADÁSOK MINDÖSSZESEN'!$F48/12</f>
        <v>30516.666666666668</v>
      </c>
      <c r="E48" s="148">
        <f>'2. KIADÁSOK MINDÖSSZESEN'!$F48/12</f>
        <v>30516.666666666668</v>
      </c>
      <c r="F48" s="148">
        <f>'2. KIADÁSOK MINDÖSSZESEN'!$F48/12</f>
        <v>30516.666666666668</v>
      </c>
      <c r="G48" s="148">
        <f>'2. KIADÁSOK MINDÖSSZESEN'!$F48/12</f>
        <v>30516.666666666668</v>
      </c>
      <c r="H48" s="148">
        <f>'2. KIADÁSOK MINDÖSSZESEN'!$F48/12</f>
        <v>30516.666666666668</v>
      </c>
      <c r="I48" s="148">
        <f>'2. KIADÁSOK MINDÖSSZESEN'!$F48/12</f>
        <v>30516.666666666668</v>
      </c>
      <c r="J48" s="148">
        <f>'2. KIADÁSOK MINDÖSSZESEN'!$F48/12</f>
        <v>30516.666666666668</v>
      </c>
      <c r="K48" s="148">
        <f>'2. KIADÁSOK MINDÖSSZESEN'!$F48/12</f>
        <v>30516.666666666668</v>
      </c>
      <c r="L48" s="148">
        <f>'2. KIADÁSOK MINDÖSSZESEN'!$F48/12</f>
        <v>30516.666666666668</v>
      </c>
      <c r="M48" s="148">
        <f>'2. KIADÁSOK MINDÖSSZESEN'!$F48/12</f>
        <v>30516.666666666668</v>
      </c>
      <c r="N48" s="148">
        <f>'2. KIADÁSOK MINDÖSSZESEN'!$F48/12</f>
        <v>30516.666666666668</v>
      </c>
      <c r="O48" s="175">
        <f t="shared" si="0"/>
        <v>366200.00000000006</v>
      </c>
      <c r="P48" s="3"/>
      <c r="Q48" s="3"/>
    </row>
    <row r="49" spans="1:17" ht="15">
      <c r="A49" s="6" t="s">
        <v>533</v>
      </c>
      <c r="B49" s="31" t="s">
        <v>302</v>
      </c>
      <c r="C49" s="148">
        <f>'2. KIADÁSOK MINDÖSSZESEN'!$F49/12</f>
        <v>7107307.583333333</v>
      </c>
      <c r="D49" s="148">
        <f>'2. KIADÁSOK MINDÖSSZESEN'!$F49/12</f>
        <v>7107307.583333333</v>
      </c>
      <c r="E49" s="148">
        <f>'2. KIADÁSOK MINDÖSSZESEN'!$F49/12</f>
        <v>7107307.583333333</v>
      </c>
      <c r="F49" s="148">
        <f>'2. KIADÁSOK MINDÖSSZESEN'!$F49/12</f>
        <v>7107307.583333333</v>
      </c>
      <c r="G49" s="148">
        <f>'2. KIADÁSOK MINDÖSSZESEN'!$F49/12</f>
        <v>7107307.583333333</v>
      </c>
      <c r="H49" s="148">
        <f>'2. KIADÁSOK MINDÖSSZESEN'!$F49/12</f>
        <v>7107307.583333333</v>
      </c>
      <c r="I49" s="148">
        <f>'2. KIADÁSOK MINDÖSSZESEN'!$F49/12</f>
        <v>7107307.583333333</v>
      </c>
      <c r="J49" s="148">
        <f>'2. KIADÁSOK MINDÖSSZESEN'!$F49/12</f>
        <v>7107307.583333333</v>
      </c>
      <c r="K49" s="148">
        <f>'2. KIADÁSOK MINDÖSSZESEN'!$F49/12</f>
        <v>7107307.583333333</v>
      </c>
      <c r="L49" s="148">
        <f>'2. KIADÁSOK MINDÖSSZESEN'!$F49/12</f>
        <v>7107307.583333333</v>
      </c>
      <c r="M49" s="148">
        <f>'2. KIADÁSOK MINDÖSSZESEN'!$F49/12</f>
        <v>7107307.583333333</v>
      </c>
      <c r="N49" s="148">
        <f>'2. KIADÁSOK MINDÖSSZESEN'!$F49/12</f>
        <v>7107307.583333333</v>
      </c>
      <c r="O49" s="175">
        <f t="shared" si="0"/>
        <v>85287691</v>
      </c>
      <c r="P49" s="3"/>
      <c r="Q49" s="3"/>
    </row>
    <row r="50" spans="1:17" ht="15">
      <c r="A50" s="37" t="s">
        <v>534</v>
      </c>
      <c r="B50" s="52" t="s">
        <v>303</v>
      </c>
      <c r="C50" s="148">
        <f>'2. KIADÁSOK MINDÖSSZESEN'!$F50/12</f>
        <v>20005796.583333332</v>
      </c>
      <c r="D50" s="148">
        <f>'2. KIADÁSOK MINDÖSSZESEN'!$F50/12</f>
        <v>20005796.583333332</v>
      </c>
      <c r="E50" s="148">
        <f>'2. KIADÁSOK MINDÖSSZESEN'!$F50/12</f>
        <v>20005796.583333332</v>
      </c>
      <c r="F50" s="148">
        <f>'2. KIADÁSOK MINDÖSSZESEN'!$F50/12</f>
        <v>20005796.583333332</v>
      </c>
      <c r="G50" s="148">
        <f>'2. KIADÁSOK MINDÖSSZESEN'!$F50/12</f>
        <v>20005796.583333332</v>
      </c>
      <c r="H50" s="148">
        <f>'2. KIADÁSOK MINDÖSSZESEN'!$F50/12</f>
        <v>20005796.583333332</v>
      </c>
      <c r="I50" s="148">
        <f>'2. KIADÁSOK MINDÖSSZESEN'!$F50/12</f>
        <v>20005796.583333332</v>
      </c>
      <c r="J50" s="148">
        <f>'2. KIADÁSOK MINDÖSSZESEN'!$F50/12</f>
        <v>20005796.583333332</v>
      </c>
      <c r="K50" s="148">
        <f>'2. KIADÁSOK MINDÖSSZESEN'!$F50/12</f>
        <v>20005796.583333332</v>
      </c>
      <c r="L50" s="148">
        <f>'2. KIADÁSOK MINDÖSSZESEN'!$F50/12</f>
        <v>20005796.583333332</v>
      </c>
      <c r="M50" s="148">
        <f>'2. KIADÁSOK MINDÖSSZESEN'!$F50/12</f>
        <v>20005796.583333332</v>
      </c>
      <c r="N50" s="148">
        <f>'2. KIADÁSOK MINDÖSSZESEN'!$F50/12</f>
        <v>20005796.583333332</v>
      </c>
      <c r="O50" s="175">
        <f t="shared" si="0"/>
        <v>240069559.00000003</v>
      </c>
      <c r="P50" s="3"/>
      <c r="Q50" s="3"/>
    </row>
    <row r="51" spans="1:17" ht="15">
      <c r="A51" s="12" t="s">
        <v>304</v>
      </c>
      <c r="B51" s="28" t="s">
        <v>305</v>
      </c>
      <c r="C51" s="148">
        <f>'2. KIADÁSOK MINDÖSSZESEN'!$F51/12</f>
        <v>0</v>
      </c>
      <c r="D51" s="148">
        <f>'2. KIADÁSOK MINDÖSSZESEN'!$F51/12</f>
        <v>0</v>
      </c>
      <c r="E51" s="148">
        <f>'2. KIADÁSOK MINDÖSSZESEN'!$F51/12</f>
        <v>0</v>
      </c>
      <c r="F51" s="148">
        <f>'2. KIADÁSOK MINDÖSSZESEN'!$F51/12</f>
        <v>0</v>
      </c>
      <c r="G51" s="148">
        <f>'2. KIADÁSOK MINDÖSSZESEN'!$F51/12</f>
        <v>0</v>
      </c>
      <c r="H51" s="148">
        <f>'2. KIADÁSOK MINDÖSSZESEN'!$F51/12</f>
        <v>0</v>
      </c>
      <c r="I51" s="148">
        <f>'2. KIADÁSOK MINDÖSSZESEN'!$F51/12</f>
        <v>0</v>
      </c>
      <c r="J51" s="148">
        <f>'2. KIADÁSOK MINDÖSSZESEN'!$F51/12</f>
        <v>0</v>
      </c>
      <c r="K51" s="148">
        <f>'2. KIADÁSOK MINDÖSSZESEN'!$F51/12</f>
        <v>0</v>
      </c>
      <c r="L51" s="148">
        <f>'2. KIADÁSOK MINDÖSSZESEN'!$F51/12</f>
        <v>0</v>
      </c>
      <c r="M51" s="148">
        <f>'2. KIADÁSOK MINDÖSSZESEN'!$F51/12</f>
        <v>0</v>
      </c>
      <c r="N51" s="148">
        <f>'2. KIADÁSOK MINDÖSSZESEN'!$F51/12</f>
        <v>0</v>
      </c>
      <c r="O51" s="175">
        <f t="shared" si="0"/>
        <v>0</v>
      </c>
      <c r="P51" s="3"/>
      <c r="Q51" s="3"/>
    </row>
    <row r="52" spans="1:17" ht="15">
      <c r="A52" s="12" t="s">
        <v>535</v>
      </c>
      <c r="B52" s="28" t="s">
        <v>306</v>
      </c>
      <c r="C52" s="148">
        <f>'2. KIADÁSOK MINDÖSSZESEN'!$F52/12</f>
        <v>26400</v>
      </c>
      <c r="D52" s="148">
        <f>'2. KIADÁSOK MINDÖSSZESEN'!$F52/12</f>
        <v>26400</v>
      </c>
      <c r="E52" s="148">
        <f>'2. KIADÁSOK MINDÖSSZESEN'!$F52/12</f>
        <v>26400</v>
      </c>
      <c r="F52" s="148">
        <f>'2. KIADÁSOK MINDÖSSZESEN'!$F52/12</f>
        <v>26400</v>
      </c>
      <c r="G52" s="148">
        <f>'2. KIADÁSOK MINDÖSSZESEN'!$F52/12</f>
        <v>26400</v>
      </c>
      <c r="H52" s="148">
        <f>'2. KIADÁSOK MINDÖSSZESEN'!$F52/12</f>
        <v>26400</v>
      </c>
      <c r="I52" s="148">
        <f>'2. KIADÁSOK MINDÖSSZESEN'!$F52/12</f>
        <v>26400</v>
      </c>
      <c r="J52" s="148">
        <f>'2. KIADÁSOK MINDÖSSZESEN'!$F52/12</f>
        <v>26400</v>
      </c>
      <c r="K52" s="148">
        <f>'2. KIADÁSOK MINDÖSSZESEN'!$F52/12</f>
        <v>26400</v>
      </c>
      <c r="L52" s="148">
        <f>'2. KIADÁSOK MINDÖSSZESEN'!$F52/12</f>
        <v>26400</v>
      </c>
      <c r="M52" s="148">
        <f>'2. KIADÁSOK MINDÖSSZESEN'!$F52/12</f>
        <v>26400</v>
      </c>
      <c r="N52" s="148">
        <f>'2. KIADÁSOK MINDÖSSZESEN'!$F52/12</f>
        <v>26400</v>
      </c>
      <c r="O52" s="175">
        <f t="shared" si="0"/>
        <v>316800</v>
      </c>
      <c r="P52" s="3"/>
      <c r="Q52" s="3"/>
    </row>
    <row r="53" spans="1:17" ht="15">
      <c r="A53" s="16" t="s">
        <v>591</v>
      </c>
      <c r="B53" s="28" t="s">
        <v>307</v>
      </c>
      <c r="C53" s="148">
        <f>'2. KIADÁSOK MINDÖSSZESEN'!$F53/12</f>
        <v>0</v>
      </c>
      <c r="D53" s="148">
        <f>'2. KIADÁSOK MINDÖSSZESEN'!$F53/12</f>
        <v>0</v>
      </c>
      <c r="E53" s="148">
        <f>'2. KIADÁSOK MINDÖSSZESEN'!$F53/12</f>
        <v>0</v>
      </c>
      <c r="F53" s="148">
        <f>'2. KIADÁSOK MINDÖSSZESEN'!$F53/12</f>
        <v>0</v>
      </c>
      <c r="G53" s="148">
        <f>'2. KIADÁSOK MINDÖSSZESEN'!$F53/12</f>
        <v>0</v>
      </c>
      <c r="H53" s="148">
        <f>'2. KIADÁSOK MINDÖSSZESEN'!$F53/12</f>
        <v>0</v>
      </c>
      <c r="I53" s="148">
        <f>'2. KIADÁSOK MINDÖSSZESEN'!$F53/12</f>
        <v>0</v>
      </c>
      <c r="J53" s="148">
        <f>'2. KIADÁSOK MINDÖSSZESEN'!$F53/12</f>
        <v>0</v>
      </c>
      <c r="K53" s="148">
        <f>'2. KIADÁSOK MINDÖSSZESEN'!$F53/12</f>
        <v>0</v>
      </c>
      <c r="L53" s="148">
        <f>'2. KIADÁSOK MINDÖSSZESEN'!$F53/12</f>
        <v>0</v>
      </c>
      <c r="M53" s="148">
        <f>'2. KIADÁSOK MINDÖSSZESEN'!$F53/12</f>
        <v>0</v>
      </c>
      <c r="N53" s="148">
        <f>'2. KIADÁSOK MINDÖSSZESEN'!$F53/12</f>
        <v>0</v>
      </c>
      <c r="O53" s="175">
        <f t="shared" si="0"/>
        <v>0</v>
      </c>
      <c r="P53" s="3"/>
      <c r="Q53" s="3"/>
    </row>
    <row r="54" spans="1:17" ht="15">
      <c r="A54" s="16" t="s">
        <v>592</v>
      </c>
      <c r="B54" s="28" t="s">
        <v>308</v>
      </c>
      <c r="C54" s="148">
        <f>'2. KIADÁSOK MINDÖSSZESEN'!$F54/12</f>
        <v>0</v>
      </c>
      <c r="D54" s="148">
        <f>'2. KIADÁSOK MINDÖSSZESEN'!$F54/12</f>
        <v>0</v>
      </c>
      <c r="E54" s="148">
        <f>'2. KIADÁSOK MINDÖSSZESEN'!$F54/12</f>
        <v>0</v>
      </c>
      <c r="F54" s="148">
        <f>'2. KIADÁSOK MINDÖSSZESEN'!$F54/12</f>
        <v>0</v>
      </c>
      <c r="G54" s="148">
        <f>'2. KIADÁSOK MINDÖSSZESEN'!$F54/12</f>
        <v>0</v>
      </c>
      <c r="H54" s="148">
        <f>'2. KIADÁSOK MINDÖSSZESEN'!$F54/12</f>
        <v>0</v>
      </c>
      <c r="I54" s="148">
        <f>'2. KIADÁSOK MINDÖSSZESEN'!$F54/12</f>
        <v>0</v>
      </c>
      <c r="J54" s="148">
        <f>'2. KIADÁSOK MINDÖSSZESEN'!$F54/12</f>
        <v>0</v>
      </c>
      <c r="K54" s="148">
        <f>'2. KIADÁSOK MINDÖSSZESEN'!$F54/12</f>
        <v>0</v>
      </c>
      <c r="L54" s="148">
        <f>'2. KIADÁSOK MINDÖSSZESEN'!$F54/12</f>
        <v>0</v>
      </c>
      <c r="M54" s="148">
        <f>'2. KIADÁSOK MINDÖSSZESEN'!$F54/12</f>
        <v>0</v>
      </c>
      <c r="N54" s="148">
        <f>'2. KIADÁSOK MINDÖSSZESEN'!$F54/12</f>
        <v>0</v>
      </c>
      <c r="O54" s="175">
        <f t="shared" si="0"/>
        <v>0</v>
      </c>
      <c r="P54" s="3"/>
      <c r="Q54" s="3"/>
    </row>
    <row r="55" spans="1:17" ht="15">
      <c r="A55" s="16" t="s">
        <v>593</v>
      </c>
      <c r="B55" s="28" t="s">
        <v>309</v>
      </c>
      <c r="C55" s="148">
        <f>'2. KIADÁSOK MINDÖSSZESEN'!$F55/12</f>
        <v>0</v>
      </c>
      <c r="D55" s="148">
        <f>'2. KIADÁSOK MINDÖSSZESEN'!$F55/12</f>
        <v>0</v>
      </c>
      <c r="E55" s="148">
        <f>'2. KIADÁSOK MINDÖSSZESEN'!$F55/12</f>
        <v>0</v>
      </c>
      <c r="F55" s="148">
        <f>'2. KIADÁSOK MINDÖSSZESEN'!$F55/12</f>
        <v>0</v>
      </c>
      <c r="G55" s="148">
        <f>'2. KIADÁSOK MINDÖSSZESEN'!$F55/12</f>
        <v>0</v>
      </c>
      <c r="H55" s="148">
        <f>'2. KIADÁSOK MINDÖSSZESEN'!$F55/12</f>
        <v>0</v>
      </c>
      <c r="I55" s="148">
        <f>'2. KIADÁSOK MINDÖSSZESEN'!$F55/12</f>
        <v>0</v>
      </c>
      <c r="J55" s="148">
        <f>'2. KIADÁSOK MINDÖSSZESEN'!$F55/12</f>
        <v>0</v>
      </c>
      <c r="K55" s="148">
        <f>'2. KIADÁSOK MINDÖSSZESEN'!$F55/12</f>
        <v>0</v>
      </c>
      <c r="L55" s="148">
        <f>'2. KIADÁSOK MINDÖSSZESEN'!$F55/12</f>
        <v>0</v>
      </c>
      <c r="M55" s="148">
        <f>'2. KIADÁSOK MINDÖSSZESEN'!$F55/12</f>
        <v>0</v>
      </c>
      <c r="N55" s="148">
        <f>'2. KIADÁSOK MINDÖSSZESEN'!$F55/12</f>
        <v>0</v>
      </c>
      <c r="O55" s="175">
        <f t="shared" si="0"/>
        <v>0</v>
      </c>
      <c r="P55" s="3"/>
      <c r="Q55" s="3"/>
    </row>
    <row r="56" spans="1:17" ht="15">
      <c r="A56" s="12" t="s">
        <v>594</v>
      </c>
      <c r="B56" s="28" t="s">
        <v>310</v>
      </c>
      <c r="C56" s="148">
        <f>'2. KIADÁSOK MINDÖSSZESEN'!$F56/12</f>
        <v>0</v>
      </c>
      <c r="D56" s="148">
        <f>'2. KIADÁSOK MINDÖSSZESEN'!$F56/12</f>
        <v>0</v>
      </c>
      <c r="E56" s="148">
        <f>'2. KIADÁSOK MINDÖSSZESEN'!$F56/12</f>
        <v>0</v>
      </c>
      <c r="F56" s="148">
        <f>'2. KIADÁSOK MINDÖSSZESEN'!$F56/12</f>
        <v>0</v>
      </c>
      <c r="G56" s="148">
        <f>'2. KIADÁSOK MINDÖSSZESEN'!$F56/12</f>
        <v>0</v>
      </c>
      <c r="H56" s="148">
        <f>'2. KIADÁSOK MINDÖSSZESEN'!$F56/12</f>
        <v>0</v>
      </c>
      <c r="I56" s="148">
        <f>'2. KIADÁSOK MINDÖSSZESEN'!$F56/12</f>
        <v>0</v>
      </c>
      <c r="J56" s="148">
        <f>'2. KIADÁSOK MINDÖSSZESEN'!$F56/12</f>
        <v>0</v>
      </c>
      <c r="K56" s="148">
        <f>'2. KIADÁSOK MINDÖSSZESEN'!$F56/12</f>
        <v>0</v>
      </c>
      <c r="L56" s="148">
        <f>'2. KIADÁSOK MINDÖSSZESEN'!$F56/12</f>
        <v>0</v>
      </c>
      <c r="M56" s="148">
        <f>'2. KIADÁSOK MINDÖSSZESEN'!$F56/12</f>
        <v>0</v>
      </c>
      <c r="N56" s="148">
        <f>'2. KIADÁSOK MINDÖSSZESEN'!$F56/12</f>
        <v>0</v>
      </c>
      <c r="O56" s="175">
        <f t="shared" si="0"/>
        <v>0</v>
      </c>
      <c r="P56" s="3"/>
      <c r="Q56" s="3"/>
    </row>
    <row r="57" spans="1:17" ht="15">
      <c r="A57" s="12" t="s">
        <v>595</v>
      </c>
      <c r="B57" s="28" t="s">
        <v>311</v>
      </c>
      <c r="C57" s="148">
        <f>'2. KIADÁSOK MINDÖSSZESEN'!$F57/12</f>
        <v>100470</v>
      </c>
      <c r="D57" s="148">
        <f>'2. KIADÁSOK MINDÖSSZESEN'!$F57/12</f>
        <v>100470</v>
      </c>
      <c r="E57" s="148">
        <f>'2. KIADÁSOK MINDÖSSZESEN'!$F57/12</f>
        <v>100470</v>
      </c>
      <c r="F57" s="148">
        <f>'2. KIADÁSOK MINDÖSSZESEN'!$F57/12</f>
        <v>100470</v>
      </c>
      <c r="G57" s="148">
        <f>'2. KIADÁSOK MINDÖSSZESEN'!$F57/12</f>
        <v>100470</v>
      </c>
      <c r="H57" s="148">
        <f>'2. KIADÁSOK MINDÖSSZESEN'!$F57/12</f>
        <v>100470</v>
      </c>
      <c r="I57" s="148">
        <f>'2. KIADÁSOK MINDÖSSZESEN'!$F57/12</f>
        <v>100470</v>
      </c>
      <c r="J57" s="148">
        <f>'2. KIADÁSOK MINDÖSSZESEN'!$F57/12</f>
        <v>100470</v>
      </c>
      <c r="K57" s="148">
        <f>'2. KIADÁSOK MINDÖSSZESEN'!$F57/12</f>
        <v>100470</v>
      </c>
      <c r="L57" s="148">
        <f>'2. KIADÁSOK MINDÖSSZESEN'!$F57/12</f>
        <v>100470</v>
      </c>
      <c r="M57" s="148">
        <f>'2. KIADÁSOK MINDÖSSZESEN'!$F57/12</f>
        <v>100470</v>
      </c>
      <c r="N57" s="148">
        <f>'2. KIADÁSOK MINDÖSSZESEN'!$F57/12</f>
        <v>100470</v>
      </c>
      <c r="O57" s="175">
        <f t="shared" si="0"/>
        <v>1205640</v>
      </c>
      <c r="P57" s="3"/>
      <c r="Q57" s="3"/>
    </row>
    <row r="58" spans="1:17" ht="15">
      <c r="A58" s="12" t="s">
        <v>596</v>
      </c>
      <c r="B58" s="28" t="s">
        <v>312</v>
      </c>
      <c r="C58" s="148">
        <f>'2. KIADÁSOK MINDÖSSZESEN'!$F58/12</f>
        <v>420874.8333333333</v>
      </c>
      <c r="D58" s="148">
        <f>'2. KIADÁSOK MINDÖSSZESEN'!$F58/12</f>
        <v>420874.8333333333</v>
      </c>
      <c r="E58" s="148">
        <f>'2. KIADÁSOK MINDÖSSZESEN'!$F58/12</f>
        <v>420874.8333333333</v>
      </c>
      <c r="F58" s="148">
        <f>'2. KIADÁSOK MINDÖSSZESEN'!$F58/12</f>
        <v>420874.8333333333</v>
      </c>
      <c r="G58" s="148">
        <f>'2. KIADÁSOK MINDÖSSZESEN'!$F58/12</f>
        <v>420874.8333333333</v>
      </c>
      <c r="H58" s="148">
        <f>'2. KIADÁSOK MINDÖSSZESEN'!$F58/12</f>
        <v>420874.8333333333</v>
      </c>
      <c r="I58" s="148">
        <f>'2. KIADÁSOK MINDÖSSZESEN'!$F58/12</f>
        <v>420874.8333333333</v>
      </c>
      <c r="J58" s="148">
        <f>'2. KIADÁSOK MINDÖSSZESEN'!$F58/12</f>
        <v>420874.8333333333</v>
      </c>
      <c r="K58" s="148">
        <f>'2. KIADÁSOK MINDÖSSZESEN'!$F58/12</f>
        <v>420874.8333333333</v>
      </c>
      <c r="L58" s="148">
        <f>'2. KIADÁSOK MINDÖSSZESEN'!$F58/12</f>
        <v>420874.8333333333</v>
      </c>
      <c r="M58" s="148">
        <f>'2. KIADÁSOK MINDÖSSZESEN'!$F58/12</f>
        <v>420874.8333333333</v>
      </c>
      <c r="N58" s="148">
        <f>'2. KIADÁSOK MINDÖSSZESEN'!$F58/12</f>
        <v>420874.8333333333</v>
      </c>
      <c r="O58" s="175">
        <f t="shared" si="0"/>
        <v>5050498</v>
      </c>
      <c r="P58" s="3"/>
      <c r="Q58" s="3"/>
    </row>
    <row r="59" spans="1:17" ht="15">
      <c r="A59" s="49" t="s">
        <v>564</v>
      </c>
      <c r="B59" s="52" t="s">
        <v>313</v>
      </c>
      <c r="C59" s="148">
        <f>'2. KIADÁSOK MINDÖSSZESEN'!$F59/12</f>
        <v>547744.8333333334</v>
      </c>
      <c r="D59" s="148">
        <f>'2. KIADÁSOK MINDÖSSZESEN'!$F59/12</f>
        <v>547744.8333333334</v>
      </c>
      <c r="E59" s="148">
        <f>'2. KIADÁSOK MINDÖSSZESEN'!$F59/12</f>
        <v>547744.8333333334</v>
      </c>
      <c r="F59" s="148">
        <f>'2. KIADÁSOK MINDÖSSZESEN'!$F59/12</f>
        <v>547744.8333333334</v>
      </c>
      <c r="G59" s="148">
        <f>'2. KIADÁSOK MINDÖSSZESEN'!$F59/12</f>
        <v>547744.8333333334</v>
      </c>
      <c r="H59" s="148">
        <f>'2. KIADÁSOK MINDÖSSZESEN'!$F59/12</f>
        <v>547744.8333333334</v>
      </c>
      <c r="I59" s="148">
        <f>'2. KIADÁSOK MINDÖSSZESEN'!$F59/12</f>
        <v>547744.8333333334</v>
      </c>
      <c r="J59" s="148">
        <f>'2. KIADÁSOK MINDÖSSZESEN'!$F59/12</f>
        <v>547744.8333333334</v>
      </c>
      <c r="K59" s="148">
        <f>'2. KIADÁSOK MINDÖSSZESEN'!$F59/12</f>
        <v>547744.8333333334</v>
      </c>
      <c r="L59" s="148">
        <f>'2. KIADÁSOK MINDÖSSZESEN'!$F59/12</f>
        <v>547744.8333333334</v>
      </c>
      <c r="M59" s="148">
        <f>'2. KIADÁSOK MINDÖSSZESEN'!$F59/12</f>
        <v>547744.8333333334</v>
      </c>
      <c r="N59" s="148">
        <f>'2. KIADÁSOK MINDÖSSZESEN'!$F59/12</f>
        <v>547744.8333333334</v>
      </c>
      <c r="O59" s="175">
        <f t="shared" si="0"/>
        <v>6572937.999999999</v>
      </c>
      <c r="P59" s="3"/>
      <c r="Q59" s="3"/>
    </row>
    <row r="60" spans="1:17" ht="15">
      <c r="A60" s="11" t="s">
        <v>597</v>
      </c>
      <c r="B60" s="28" t="s">
        <v>314</v>
      </c>
      <c r="C60" s="148">
        <f>'2. KIADÁSOK MINDÖSSZESEN'!$F60/12</f>
        <v>0</v>
      </c>
      <c r="D60" s="148">
        <f>'2. KIADÁSOK MINDÖSSZESEN'!$F60/12</f>
        <v>0</v>
      </c>
      <c r="E60" s="148">
        <f>'2. KIADÁSOK MINDÖSSZESEN'!$F60/12</f>
        <v>0</v>
      </c>
      <c r="F60" s="148">
        <f>'2. KIADÁSOK MINDÖSSZESEN'!$F60/12</f>
        <v>0</v>
      </c>
      <c r="G60" s="148">
        <f>'2. KIADÁSOK MINDÖSSZESEN'!$F60/12</f>
        <v>0</v>
      </c>
      <c r="H60" s="148">
        <f>'2. KIADÁSOK MINDÖSSZESEN'!$F60/12</f>
        <v>0</v>
      </c>
      <c r="I60" s="148">
        <f>'2. KIADÁSOK MINDÖSSZESEN'!$F60/12</f>
        <v>0</v>
      </c>
      <c r="J60" s="148">
        <f>'2. KIADÁSOK MINDÖSSZESEN'!$F60/12</f>
        <v>0</v>
      </c>
      <c r="K60" s="148">
        <f>'2. KIADÁSOK MINDÖSSZESEN'!$F60/12</f>
        <v>0</v>
      </c>
      <c r="L60" s="148">
        <f>'2. KIADÁSOK MINDÖSSZESEN'!$F60/12</f>
        <v>0</v>
      </c>
      <c r="M60" s="148">
        <f>'2. KIADÁSOK MINDÖSSZESEN'!$F60/12</f>
        <v>0</v>
      </c>
      <c r="N60" s="148">
        <f>'2. KIADÁSOK MINDÖSSZESEN'!$F60/12</f>
        <v>0</v>
      </c>
      <c r="O60" s="175">
        <f t="shared" si="0"/>
        <v>0</v>
      </c>
      <c r="P60" s="3"/>
      <c r="Q60" s="3"/>
    </row>
    <row r="61" spans="1:17" ht="15">
      <c r="A61" s="11" t="s">
        <v>315</v>
      </c>
      <c r="B61" s="28" t="s">
        <v>316</v>
      </c>
      <c r="C61" s="148">
        <f>'2. KIADÁSOK MINDÖSSZESEN'!$F61/12</f>
        <v>8323.166666666666</v>
      </c>
      <c r="D61" s="148">
        <f>'2. KIADÁSOK MINDÖSSZESEN'!$F61/12</f>
        <v>8323.166666666666</v>
      </c>
      <c r="E61" s="148">
        <f>'2. KIADÁSOK MINDÖSSZESEN'!$F61/12</f>
        <v>8323.166666666666</v>
      </c>
      <c r="F61" s="148">
        <f>'2. KIADÁSOK MINDÖSSZESEN'!$F61/12</f>
        <v>8323.166666666666</v>
      </c>
      <c r="G61" s="148">
        <f>'2. KIADÁSOK MINDÖSSZESEN'!$F61/12</f>
        <v>8323.166666666666</v>
      </c>
      <c r="H61" s="148">
        <f>'2. KIADÁSOK MINDÖSSZESEN'!$F61/12</f>
        <v>8323.166666666666</v>
      </c>
      <c r="I61" s="148">
        <f>'2. KIADÁSOK MINDÖSSZESEN'!$F61/12</f>
        <v>8323.166666666666</v>
      </c>
      <c r="J61" s="148">
        <f>'2. KIADÁSOK MINDÖSSZESEN'!$F61/12</f>
        <v>8323.166666666666</v>
      </c>
      <c r="K61" s="148">
        <f>'2. KIADÁSOK MINDÖSSZESEN'!$F61/12</f>
        <v>8323.166666666666</v>
      </c>
      <c r="L61" s="148">
        <f>'2. KIADÁSOK MINDÖSSZESEN'!$F61/12</f>
        <v>8323.166666666666</v>
      </c>
      <c r="M61" s="148">
        <f>'2. KIADÁSOK MINDÖSSZESEN'!$F61/12</f>
        <v>8323.166666666666</v>
      </c>
      <c r="N61" s="148">
        <f>'2. KIADÁSOK MINDÖSSZESEN'!$F61/12</f>
        <v>8323.166666666666</v>
      </c>
      <c r="O61" s="175">
        <f t="shared" si="0"/>
        <v>99878.00000000001</v>
      </c>
      <c r="P61" s="3"/>
      <c r="Q61" s="3"/>
    </row>
    <row r="62" spans="1:17" ht="15">
      <c r="A62" s="11" t="s">
        <v>317</v>
      </c>
      <c r="B62" s="28" t="s">
        <v>318</v>
      </c>
      <c r="C62" s="148">
        <f>'2. KIADÁSOK MINDÖSSZESEN'!$F62/12</f>
        <v>0</v>
      </c>
      <c r="D62" s="148">
        <f>'2. KIADÁSOK MINDÖSSZESEN'!$F62/12</f>
        <v>0</v>
      </c>
      <c r="E62" s="148">
        <f>'2. KIADÁSOK MINDÖSSZESEN'!$F62/12</f>
        <v>0</v>
      </c>
      <c r="F62" s="148">
        <f>'2. KIADÁSOK MINDÖSSZESEN'!$F62/12</f>
        <v>0</v>
      </c>
      <c r="G62" s="148">
        <f>'2. KIADÁSOK MINDÖSSZESEN'!$F62/12</f>
        <v>0</v>
      </c>
      <c r="H62" s="148">
        <f>'2. KIADÁSOK MINDÖSSZESEN'!$F62/12</f>
        <v>0</v>
      </c>
      <c r="I62" s="148">
        <f>'2. KIADÁSOK MINDÖSSZESEN'!$F62/12</f>
        <v>0</v>
      </c>
      <c r="J62" s="148">
        <f>'2. KIADÁSOK MINDÖSSZESEN'!$F62/12</f>
        <v>0</v>
      </c>
      <c r="K62" s="148">
        <f>'2. KIADÁSOK MINDÖSSZESEN'!$F62/12</f>
        <v>0</v>
      </c>
      <c r="L62" s="148">
        <f>'2. KIADÁSOK MINDÖSSZESEN'!$F62/12</f>
        <v>0</v>
      </c>
      <c r="M62" s="148">
        <f>'2. KIADÁSOK MINDÖSSZESEN'!$F62/12</f>
        <v>0</v>
      </c>
      <c r="N62" s="148">
        <f>'2. KIADÁSOK MINDÖSSZESEN'!$F62/12</f>
        <v>0</v>
      </c>
      <c r="O62" s="175">
        <f t="shared" si="0"/>
        <v>0</v>
      </c>
      <c r="P62" s="3"/>
      <c r="Q62" s="3"/>
    </row>
    <row r="63" spans="1:17" ht="15">
      <c r="A63" s="11" t="s">
        <v>565</v>
      </c>
      <c r="B63" s="28" t="s">
        <v>319</v>
      </c>
      <c r="C63" s="148">
        <f>'2. KIADÁSOK MINDÖSSZESEN'!$F63/12</f>
        <v>0</v>
      </c>
      <c r="D63" s="148">
        <f>'2. KIADÁSOK MINDÖSSZESEN'!$F63/12</f>
        <v>0</v>
      </c>
      <c r="E63" s="148">
        <f>'2. KIADÁSOK MINDÖSSZESEN'!$F63/12</f>
        <v>0</v>
      </c>
      <c r="F63" s="148">
        <f>'2. KIADÁSOK MINDÖSSZESEN'!$F63/12</f>
        <v>0</v>
      </c>
      <c r="G63" s="148">
        <f>'2. KIADÁSOK MINDÖSSZESEN'!$F63/12</f>
        <v>0</v>
      </c>
      <c r="H63" s="148">
        <f>'2. KIADÁSOK MINDÖSSZESEN'!$F63/12</f>
        <v>0</v>
      </c>
      <c r="I63" s="148">
        <f>'2. KIADÁSOK MINDÖSSZESEN'!$F63/12</f>
        <v>0</v>
      </c>
      <c r="J63" s="148">
        <f>'2. KIADÁSOK MINDÖSSZESEN'!$F63/12</f>
        <v>0</v>
      </c>
      <c r="K63" s="148">
        <f>'2. KIADÁSOK MINDÖSSZESEN'!$F63/12</f>
        <v>0</v>
      </c>
      <c r="L63" s="148">
        <f>'2. KIADÁSOK MINDÖSSZESEN'!$F63/12</f>
        <v>0</v>
      </c>
      <c r="M63" s="148">
        <f>'2. KIADÁSOK MINDÖSSZESEN'!$F63/12</f>
        <v>0</v>
      </c>
      <c r="N63" s="148">
        <f>'2. KIADÁSOK MINDÖSSZESEN'!$F63/12</f>
        <v>0</v>
      </c>
      <c r="O63" s="175">
        <f t="shared" si="0"/>
        <v>0</v>
      </c>
      <c r="P63" s="3"/>
      <c r="Q63" s="3"/>
    </row>
    <row r="64" spans="1:17" ht="15">
      <c r="A64" s="11" t="s">
        <v>598</v>
      </c>
      <c r="B64" s="28" t="s">
        <v>320</v>
      </c>
      <c r="C64" s="148">
        <f>'2. KIADÁSOK MINDÖSSZESEN'!$F64/12</f>
        <v>0</v>
      </c>
      <c r="D64" s="148">
        <f>'2. KIADÁSOK MINDÖSSZESEN'!$F64/12</f>
        <v>0</v>
      </c>
      <c r="E64" s="148">
        <f>'2. KIADÁSOK MINDÖSSZESEN'!$F64/12</f>
        <v>0</v>
      </c>
      <c r="F64" s="148">
        <f>'2. KIADÁSOK MINDÖSSZESEN'!$F64/12</f>
        <v>0</v>
      </c>
      <c r="G64" s="148">
        <f>'2. KIADÁSOK MINDÖSSZESEN'!$F64/12</f>
        <v>0</v>
      </c>
      <c r="H64" s="148">
        <f>'2. KIADÁSOK MINDÖSSZESEN'!$F64/12</f>
        <v>0</v>
      </c>
      <c r="I64" s="148">
        <f>'2. KIADÁSOK MINDÖSSZESEN'!$F64/12</f>
        <v>0</v>
      </c>
      <c r="J64" s="148">
        <f>'2. KIADÁSOK MINDÖSSZESEN'!$F64/12</f>
        <v>0</v>
      </c>
      <c r="K64" s="148">
        <f>'2. KIADÁSOK MINDÖSSZESEN'!$F64/12</f>
        <v>0</v>
      </c>
      <c r="L64" s="148">
        <f>'2. KIADÁSOK MINDÖSSZESEN'!$F64/12</f>
        <v>0</v>
      </c>
      <c r="M64" s="148">
        <f>'2. KIADÁSOK MINDÖSSZESEN'!$F64/12</f>
        <v>0</v>
      </c>
      <c r="N64" s="148">
        <f>'2. KIADÁSOK MINDÖSSZESEN'!$F64/12</f>
        <v>0</v>
      </c>
      <c r="O64" s="175">
        <f t="shared" si="0"/>
        <v>0</v>
      </c>
      <c r="P64" s="3"/>
      <c r="Q64" s="3"/>
    </row>
    <row r="65" spans="1:17" ht="15">
      <c r="A65" s="11" t="s">
        <v>567</v>
      </c>
      <c r="B65" s="28" t="s">
        <v>321</v>
      </c>
      <c r="C65" s="148">
        <f>'2. KIADÁSOK MINDÖSSZESEN'!$F65/12</f>
        <v>0</v>
      </c>
      <c r="D65" s="148">
        <f>'2. KIADÁSOK MINDÖSSZESEN'!$F65/12</f>
        <v>0</v>
      </c>
      <c r="E65" s="148">
        <f>'2. KIADÁSOK MINDÖSSZESEN'!$F65/12</f>
        <v>0</v>
      </c>
      <c r="F65" s="148">
        <f>'2. KIADÁSOK MINDÖSSZESEN'!$F65/12</f>
        <v>0</v>
      </c>
      <c r="G65" s="148">
        <f>'2. KIADÁSOK MINDÖSSZESEN'!$F65/12</f>
        <v>0</v>
      </c>
      <c r="H65" s="148">
        <f>'2. KIADÁSOK MINDÖSSZESEN'!$F65/12</f>
        <v>0</v>
      </c>
      <c r="I65" s="148">
        <f>'2. KIADÁSOK MINDÖSSZESEN'!$F65/12</f>
        <v>0</v>
      </c>
      <c r="J65" s="148">
        <f>'2. KIADÁSOK MINDÖSSZESEN'!$F65/12</f>
        <v>0</v>
      </c>
      <c r="K65" s="148">
        <f>'2. KIADÁSOK MINDÖSSZESEN'!$F65/12</f>
        <v>0</v>
      </c>
      <c r="L65" s="148">
        <f>'2. KIADÁSOK MINDÖSSZESEN'!$F65/12</f>
        <v>0</v>
      </c>
      <c r="M65" s="148">
        <f>'2. KIADÁSOK MINDÖSSZESEN'!$F65/12</f>
        <v>0</v>
      </c>
      <c r="N65" s="148">
        <f>'2. KIADÁSOK MINDÖSSZESEN'!$F65/12</f>
        <v>0</v>
      </c>
      <c r="O65" s="175">
        <f t="shared" si="0"/>
        <v>0</v>
      </c>
      <c r="P65" s="3"/>
      <c r="Q65" s="3"/>
    </row>
    <row r="66" spans="1:17" ht="15">
      <c r="A66" s="11" t="s">
        <v>599</v>
      </c>
      <c r="B66" s="28" t="s">
        <v>322</v>
      </c>
      <c r="C66" s="148">
        <f>'2. KIADÁSOK MINDÖSSZESEN'!$F66/12</f>
        <v>0</v>
      </c>
      <c r="D66" s="148">
        <f>'2. KIADÁSOK MINDÖSSZESEN'!$F66/12</f>
        <v>0</v>
      </c>
      <c r="E66" s="148">
        <f>'2. KIADÁSOK MINDÖSSZESEN'!$F66/12</f>
        <v>0</v>
      </c>
      <c r="F66" s="148">
        <f>'2. KIADÁSOK MINDÖSSZESEN'!$F66/12</f>
        <v>0</v>
      </c>
      <c r="G66" s="148">
        <f>'2. KIADÁSOK MINDÖSSZESEN'!$F66/12</f>
        <v>0</v>
      </c>
      <c r="H66" s="148">
        <f>'2. KIADÁSOK MINDÖSSZESEN'!$F66/12</f>
        <v>0</v>
      </c>
      <c r="I66" s="148">
        <f>'2. KIADÁSOK MINDÖSSZESEN'!$F66/12</f>
        <v>0</v>
      </c>
      <c r="J66" s="148">
        <f>'2. KIADÁSOK MINDÖSSZESEN'!$F66/12</f>
        <v>0</v>
      </c>
      <c r="K66" s="148">
        <f>'2. KIADÁSOK MINDÖSSZESEN'!$F66/12</f>
        <v>0</v>
      </c>
      <c r="L66" s="148">
        <f>'2. KIADÁSOK MINDÖSSZESEN'!$F66/12</f>
        <v>0</v>
      </c>
      <c r="M66" s="148">
        <f>'2. KIADÁSOK MINDÖSSZESEN'!$F66/12</f>
        <v>0</v>
      </c>
      <c r="N66" s="148">
        <f>'2. KIADÁSOK MINDÖSSZESEN'!$F66/12</f>
        <v>0</v>
      </c>
      <c r="O66" s="175">
        <f t="shared" si="0"/>
        <v>0</v>
      </c>
      <c r="P66" s="3"/>
      <c r="Q66" s="3"/>
    </row>
    <row r="67" spans="1:17" ht="15">
      <c r="A67" s="11" t="s">
        <v>600</v>
      </c>
      <c r="B67" s="28" t="s">
        <v>323</v>
      </c>
      <c r="C67" s="148">
        <f>'2. KIADÁSOK MINDÖSSZESEN'!$F67/12</f>
        <v>0</v>
      </c>
      <c r="D67" s="148">
        <f>'2. KIADÁSOK MINDÖSSZESEN'!$F67/12</f>
        <v>0</v>
      </c>
      <c r="E67" s="148">
        <f>'2. KIADÁSOK MINDÖSSZESEN'!$F67/12</f>
        <v>0</v>
      </c>
      <c r="F67" s="148">
        <f>'2. KIADÁSOK MINDÖSSZESEN'!$F67/12</f>
        <v>0</v>
      </c>
      <c r="G67" s="148">
        <f>'2. KIADÁSOK MINDÖSSZESEN'!$F67/12</f>
        <v>0</v>
      </c>
      <c r="H67" s="148">
        <f>'2. KIADÁSOK MINDÖSSZESEN'!$F67/12</f>
        <v>0</v>
      </c>
      <c r="I67" s="148">
        <f>'2. KIADÁSOK MINDÖSSZESEN'!$F67/12</f>
        <v>0</v>
      </c>
      <c r="J67" s="148">
        <f>'2. KIADÁSOK MINDÖSSZESEN'!$F67/12</f>
        <v>0</v>
      </c>
      <c r="K67" s="148">
        <f>'2. KIADÁSOK MINDÖSSZESEN'!$F67/12</f>
        <v>0</v>
      </c>
      <c r="L67" s="148">
        <f>'2. KIADÁSOK MINDÖSSZESEN'!$F67/12</f>
        <v>0</v>
      </c>
      <c r="M67" s="148">
        <f>'2. KIADÁSOK MINDÖSSZESEN'!$F67/12</f>
        <v>0</v>
      </c>
      <c r="N67" s="148">
        <f>'2. KIADÁSOK MINDÖSSZESEN'!$F67/12</f>
        <v>0</v>
      </c>
      <c r="O67" s="175">
        <f t="shared" si="0"/>
        <v>0</v>
      </c>
      <c r="P67" s="3"/>
      <c r="Q67" s="3"/>
    </row>
    <row r="68" spans="1:17" ht="15">
      <c r="A68" s="11" t="s">
        <v>324</v>
      </c>
      <c r="B68" s="28" t="s">
        <v>325</v>
      </c>
      <c r="C68" s="148">
        <f>'2. KIADÁSOK MINDÖSSZESEN'!$F68/12</f>
        <v>0</v>
      </c>
      <c r="D68" s="148">
        <f>'2. KIADÁSOK MINDÖSSZESEN'!$F68/12</f>
        <v>0</v>
      </c>
      <c r="E68" s="148">
        <f>'2. KIADÁSOK MINDÖSSZESEN'!$F68/12</f>
        <v>0</v>
      </c>
      <c r="F68" s="148">
        <f>'2. KIADÁSOK MINDÖSSZESEN'!$F68/12</f>
        <v>0</v>
      </c>
      <c r="G68" s="148">
        <f>'2. KIADÁSOK MINDÖSSZESEN'!$F68/12</f>
        <v>0</v>
      </c>
      <c r="H68" s="148">
        <f>'2. KIADÁSOK MINDÖSSZESEN'!$F68/12</f>
        <v>0</v>
      </c>
      <c r="I68" s="148">
        <f>'2. KIADÁSOK MINDÖSSZESEN'!$F68/12</f>
        <v>0</v>
      </c>
      <c r="J68" s="148">
        <f>'2. KIADÁSOK MINDÖSSZESEN'!$F68/12</f>
        <v>0</v>
      </c>
      <c r="K68" s="148">
        <f>'2. KIADÁSOK MINDÖSSZESEN'!$F68/12</f>
        <v>0</v>
      </c>
      <c r="L68" s="148">
        <f>'2. KIADÁSOK MINDÖSSZESEN'!$F68/12</f>
        <v>0</v>
      </c>
      <c r="M68" s="148">
        <f>'2. KIADÁSOK MINDÖSSZESEN'!$F68/12</f>
        <v>0</v>
      </c>
      <c r="N68" s="148">
        <f>'2. KIADÁSOK MINDÖSSZESEN'!$F68/12</f>
        <v>0</v>
      </c>
      <c r="O68" s="175">
        <f t="shared" si="0"/>
        <v>0</v>
      </c>
      <c r="P68" s="3"/>
      <c r="Q68" s="3"/>
    </row>
    <row r="69" spans="1:17" ht="15">
      <c r="A69" s="18" t="s">
        <v>326</v>
      </c>
      <c r="B69" s="28" t="s">
        <v>327</v>
      </c>
      <c r="C69" s="148">
        <f>'2. KIADÁSOK MINDÖSSZESEN'!$F69/12</f>
        <v>0</v>
      </c>
      <c r="D69" s="148">
        <f>'2. KIADÁSOK MINDÖSSZESEN'!$F69/12</f>
        <v>0</v>
      </c>
      <c r="E69" s="148">
        <f>'2. KIADÁSOK MINDÖSSZESEN'!$F69/12</f>
        <v>0</v>
      </c>
      <c r="F69" s="148">
        <f>'2. KIADÁSOK MINDÖSSZESEN'!$F69/12</f>
        <v>0</v>
      </c>
      <c r="G69" s="148">
        <f>'2. KIADÁSOK MINDÖSSZESEN'!$F69/12</f>
        <v>0</v>
      </c>
      <c r="H69" s="148">
        <f>'2. KIADÁSOK MINDÖSSZESEN'!$F69/12</f>
        <v>0</v>
      </c>
      <c r="I69" s="148">
        <f>'2. KIADÁSOK MINDÖSSZESEN'!$F69/12</f>
        <v>0</v>
      </c>
      <c r="J69" s="148">
        <f>'2. KIADÁSOK MINDÖSSZESEN'!$F69/12</f>
        <v>0</v>
      </c>
      <c r="K69" s="148">
        <f>'2. KIADÁSOK MINDÖSSZESEN'!$F69/12</f>
        <v>0</v>
      </c>
      <c r="L69" s="148">
        <f>'2. KIADÁSOK MINDÖSSZESEN'!$F69/12</f>
        <v>0</v>
      </c>
      <c r="M69" s="148">
        <f>'2. KIADÁSOK MINDÖSSZESEN'!$F69/12</f>
        <v>0</v>
      </c>
      <c r="N69" s="148">
        <f>'2. KIADÁSOK MINDÖSSZESEN'!$F69/12</f>
        <v>0</v>
      </c>
      <c r="O69" s="175">
        <f t="shared" si="0"/>
        <v>0</v>
      </c>
      <c r="P69" s="3"/>
      <c r="Q69" s="3"/>
    </row>
    <row r="70" spans="1:17" ht="15">
      <c r="A70" s="11" t="s">
        <v>601</v>
      </c>
      <c r="B70" s="28" t="s">
        <v>328</v>
      </c>
      <c r="C70" s="148">
        <f>'2. KIADÁSOK MINDÖSSZESEN'!$F70/12</f>
        <v>1602636.5833333333</v>
      </c>
      <c r="D70" s="148">
        <f>'2. KIADÁSOK MINDÖSSZESEN'!$F70/12</f>
        <v>1602636.5833333333</v>
      </c>
      <c r="E70" s="148">
        <f>'2. KIADÁSOK MINDÖSSZESEN'!$F70/12</f>
        <v>1602636.5833333333</v>
      </c>
      <c r="F70" s="148">
        <f>'2. KIADÁSOK MINDÖSSZESEN'!$F70/12</f>
        <v>1602636.5833333333</v>
      </c>
      <c r="G70" s="148">
        <f>'2. KIADÁSOK MINDÖSSZESEN'!$F70/12</f>
        <v>1602636.5833333333</v>
      </c>
      <c r="H70" s="148">
        <f>'2. KIADÁSOK MINDÖSSZESEN'!$F70/12</f>
        <v>1602636.5833333333</v>
      </c>
      <c r="I70" s="148">
        <f>'2. KIADÁSOK MINDÖSSZESEN'!$F70/12</f>
        <v>1602636.5833333333</v>
      </c>
      <c r="J70" s="148">
        <f>'2. KIADÁSOK MINDÖSSZESEN'!$F70/12</f>
        <v>1602636.5833333333</v>
      </c>
      <c r="K70" s="148">
        <f>'2. KIADÁSOK MINDÖSSZESEN'!$F70/12</f>
        <v>1602636.5833333333</v>
      </c>
      <c r="L70" s="148">
        <f>'2. KIADÁSOK MINDÖSSZESEN'!$F70/12</f>
        <v>1602636.5833333333</v>
      </c>
      <c r="M70" s="148">
        <f>'2. KIADÁSOK MINDÖSSZESEN'!$F70/12</f>
        <v>1602636.5833333333</v>
      </c>
      <c r="N70" s="148">
        <f>'2. KIADÁSOK MINDÖSSZESEN'!$F70/12</f>
        <v>1602636.5833333333</v>
      </c>
      <c r="O70" s="175">
        <f t="shared" si="0"/>
        <v>19231639</v>
      </c>
      <c r="P70" s="3"/>
      <c r="Q70" s="3"/>
    </row>
    <row r="71" spans="1:17" ht="15">
      <c r="A71" s="18" t="s">
        <v>757</v>
      </c>
      <c r="B71" s="28" t="s">
        <v>329</v>
      </c>
      <c r="C71" s="148">
        <f>'2. KIADÁSOK MINDÖSSZESEN'!$F71/12</f>
        <v>3464472.75</v>
      </c>
      <c r="D71" s="148">
        <f>'2. KIADÁSOK MINDÖSSZESEN'!$F71/12</f>
        <v>3464472.75</v>
      </c>
      <c r="E71" s="148">
        <f>'2. KIADÁSOK MINDÖSSZESEN'!$F71/12</f>
        <v>3464472.75</v>
      </c>
      <c r="F71" s="148">
        <f>'2. KIADÁSOK MINDÖSSZESEN'!$F71/12</f>
        <v>3464472.75</v>
      </c>
      <c r="G71" s="148">
        <f>'2. KIADÁSOK MINDÖSSZESEN'!$F71/12</f>
        <v>3464472.75</v>
      </c>
      <c r="H71" s="148">
        <f>'2. KIADÁSOK MINDÖSSZESEN'!$F71/12</f>
        <v>3464472.75</v>
      </c>
      <c r="I71" s="148">
        <f>'2. KIADÁSOK MINDÖSSZESEN'!$F71/12</f>
        <v>3464472.75</v>
      </c>
      <c r="J71" s="148">
        <f>'2. KIADÁSOK MINDÖSSZESEN'!$F71/12</f>
        <v>3464472.75</v>
      </c>
      <c r="K71" s="148">
        <f>'2. KIADÁSOK MINDÖSSZESEN'!$F71/12</f>
        <v>3464472.75</v>
      </c>
      <c r="L71" s="148">
        <f>'2. KIADÁSOK MINDÖSSZESEN'!$F71/12</f>
        <v>3464472.75</v>
      </c>
      <c r="M71" s="148">
        <f>'2. KIADÁSOK MINDÖSSZESEN'!$F71/12</f>
        <v>3464472.75</v>
      </c>
      <c r="N71" s="148">
        <f>'2. KIADÁSOK MINDÖSSZESEN'!$F71/12</f>
        <v>3464472.75</v>
      </c>
      <c r="O71" s="175">
        <f aca="true" t="shared" si="1" ref="O71:O134">SUM(C71:N71)</f>
        <v>41573673</v>
      </c>
      <c r="P71" s="3"/>
      <c r="Q71" s="3"/>
    </row>
    <row r="72" spans="1:17" ht="15">
      <c r="A72" s="18" t="s">
        <v>758</v>
      </c>
      <c r="B72" s="28" t="s">
        <v>329</v>
      </c>
      <c r="C72" s="148">
        <f>'2. KIADÁSOK MINDÖSSZESEN'!$F72/12</f>
        <v>4321907.583333333</v>
      </c>
      <c r="D72" s="148">
        <f>'2. KIADÁSOK MINDÖSSZESEN'!$F72/12</f>
        <v>4321907.583333333</v>
      </c>
      <c r="E72" s="148">
        <f>'2. KIADÁSOK MINDÖSSZESEN'!$F72/12</f>
        <v>4321907.583333333</v>
      </c>
      <c r="F72" s="148">
        <f>'2. KIADÁSOK MINDÖSSZESEN'!$F72/12</f>
        <v>4321907.583333333</v>
      </c>
      <c r="G72" s="148">
        <f>'2. KIADÁSOK MINDÖSSZESEN'!$F72/12</f>
        <v>4321907.583333333</v>
      </c>
      <c r="H72" s="148">
        <f>'2. KIADÁSOK MINDÖSSZESEN'!$F72/12</f>
        <v>4321907.583333333</v>
      </c>
      <c r="I72" s="148">
        <f>'2. KIADÁSOK MINDÖSSZESEN'!$F72/12</f>
        <v>4321907.583333333</v>
      </c>
      <c r="J72" s="148">
        <f>'2. KIADÁSOK MINDÖSSZESEN'!$F72/12</f>
        <v>4321907.583333333</v>
      </c>
      <c r="K72" s="148">
        <f>'2. KIADÁSOK MINDÖSSZESEN'!$F72/12</f>
        <v>4321907.583333333</v>
      </c>
      <c r="L72" s="148">
        <f>'2. KIADÁSOK MINDÖSSZESEN'!$F72/12</f>
        <v>4321907.583333333</v>
      </c>
      <c r="M72" s="148">
        <f>'2. KIADÁSOK MINDÖSSZESEN'!$F72/12</f>
        <v>4321907.583333333</v>
      </c>
      <c r="N72" s="148">
        <f>'2. KIADÁSOK MINDÖSSZESEN'!$F72/12</f>
        <v>4321907.583333333</v>
      </c>
      <c r="O72" s="175">
        <f t="shared" si="1"/>
        <v>51862891.00000001</v>
      </c>
      <c r="P72" s="3"/>
      <c r="Q72" s="3"/>
    </row>
    <row r="73" spans="1:17" ht="15">
      <c r="A73" s="49" t="s">
        <v>570</v>
      </c>
      <c r="B73" s="52" t="s">
        <v>330</v>
      </c>
      <c r="C73" s="148">
        <f>'2. KIADÁSOK MINDÖSSZESEN'!$F73/12</f>
        <v>5932867.333333333</v>
      </c>
      <c r="D73" s="148">
        <f>'2. KIADÁSOK MINDÖSSZESEN'!$F73/12</f>
        <v>5932867.333333333</v>
      </c>
      <c r="E73" s="148">
        <f>'2. KIADÁSOK MINDÖSSZESEN'!$F73/12</f>
        <v>5932867.333333333</v>
      </c>
      <c r="F73" s="148">
        <f>'2. KIADÁSOK MINDÖSSZESEN'!$F73/12</f>
        <v>5932867.333333333</v>
      </c>
      <c r="G73" s="148">
        <f>'2. KIADÁSOK MINDÖSSZESEN'!$F73/12</f>
        <v>5932867.333333333</v>
      </c>
      <c r="H73" s="148">
        <f>'2. KIADÁSOK MINDÖSSZESEN'!$F73/12</f>
        <v>5932867.333333333</v>
      </c>
      <c r="I73" s="148">
        <f>'2. KIADÁSOK MINDÖSSZESEN'!$F73/12</f>
        <v>5932867.333333333</v>
      </c>
      <c r="J73" s="148">
        <f>'2. KIADÁSOK MINDÖSSZESEN'!$F73/12</f>
        <v>5932867.333333333</v>
      </c>
      <c r="K73" s="148">
        <f>'2. KIADÁSOK MINDÖSSZESEN'!$F73/12</f>
        <v>5932867.333333333</v>
      </c>
      <c r="L73" s="148">
        <f>'2. KIADÁSOK MINDÖSSZESEN'!$F73/12</f>
        <v>5932867.333333333</v>
      </c>
      <c r="M73" s="148">
        <f>'2. KIADÁSOK MINDÖSSZESEN'!$F73/12</f>
        <v>5932867.333333333</v>
      </c>
      <c r="N73" s="148">
        <f>'2. KIADÁSOK MINDÖSSZESEN'!$F73/12</f>
        <v>5932867.333333333</v>
      </c>
      <c r="O73" s="175">
        <f t="shared" si="1"/>
        <v>71194408.00000001</v>
      </c>
      <c r="P73" s="3"/>
      <c r="Q73" s="3"/>
    </row>
    <row r="74" spans="1:17" ht="15.75">
      <c r="A74" s="56" t="s">
        <v>70</v>
      </c>
      <c r="B74" s="52"/>
      <c r="C74" s="148">
        <f>'2. KIADÁSOK MINDÖSSZESEN'!$F74/12</f>
        <v>55040842.25</v>
      </c>
      <c r="D74" s="148">
        <f>'2. KIADÁSOK MINDÖSSZESEN'!$F74/12</f>
        <v>55040842.25</v>
      </c>
      <c r="E74" s="148">
        <f>'2. KIADÁSOK MINDÖSSZESEN'!$F74/12</f>
        <v>55040842.25</v>
      </c>
      <c r="F74" s="148">
        <f>'2. KIADÁSOK MINDÖSSZESEN'!$F74/12</f>
        <v>55040842.25</v>
      </c>
      <c r="G74" s="148">
        <f>'2. KIADÁSOK MINDÖSSZESEN'!$F74/12</f>
        <v>55040842.25</v>
      </c>
      <c r="H74" s="148">
        <f>'2. KIADÁSOK MINDÖSSZESEN'!$F74/12</f>
        <v>55040842.25</v>
      </c>
      <c r="I74" s="148">
        <f>'2. KIADÁSOK MINDÖSSZESEN'!$F74/12</f>
        <v>55040842.25</v>
      </c>
      <c r="J74" s="148">
        <f>'2. KIADÁSOK MINDÖSSZESEN'!$F74/12</f>
        <v>55040842.25</v>
      </c>
      <c r="K74" s="148">
        <f>'2. KIADÁSOK MINDÖSSZESEN'!$F74/12</f>
        <v>55040842.25</v>
      </c>
      <c r="L74" s="148">
        <f>'2. KIADÁSOK MINDÖSSZESEN'!$F74/12</f>
        <v>55040842.25</v>
      </c>
      <c r="M74" s="148">
        <f>'2. KIADÁSOK MINDÖSSZESEN'!$F74/12</f>
        <v>55040842.25</v>
      </c>
      <c r="N74" s="148">
        <f>'2. KIADÁSOK MINDÖSSZESEN'!$F74/12</f>
        <v>55040842.25</v>
      </c>
      <c r="O74" s="175">
        <f t="shared" si="1"/>
        <v>660490107</v>
      </c>
      <c r="P74" s="3"/>
      <c r="Q74" s="3"/>
    </row>
    <row r="75" spans="1:17" ht="15">
      <c r="A75" s="32" t="s">
        <v>331</v>
      </c>
      <c r="B75" s="28" t="s">
        <v>332</v>
      </c>
      <c r="C75" s="148">
        <f>'2. KIADÁSOK MINDÖSSZESEN'!$F75/12</f>
        <v>0</v>
      </c>
      <c r="D75" s="148">
        <f>'2. KIADÁSOK MINDÖSSZESEN'!$F75/12</f>
        <v>0</v>
      </c>
      <c r="E75" s="148">
        <f>'2. KIADÁSOK MINDÖSSZESEN'!$F75/12</f>
        <v>0</v>
      </c>
      <c r="F75" s="148">
        <f>'2. KIADÁSOK MINDÖSSZESEN'!$F75/12</f>
        <v>0</v>
      </c>
      <c r="G75" s="148">
        <f>'2. KIADÁSOK MINDÖSSZESEN'!$F75/12</f>
        <v>0</v>
      </c>
      <c r="H75" s="148">
        <f>'2. KIADÁSOK MINDÖSSZESEN'!$F75/12</f>
        <v>0</v>
      </c>
      <c r="I75" s="148">
        <f>'2. KIADÁSOK MINDÖSSZESEN'!$F75/12</f>
        <v>0</v>
      </c>
      <c r="J75" s="148">
        <f>'2. KIADÁSOK MINDÖSSZESEN'!$F75/12</f>
        <v>0</v>
      </c>
      <c r="K75" s="148">
        <f>'2. KIADÁSOK MINDÖSSZESEN'!$F75/12</f>
        <v>0</v>
      </c>
      <c r="L75" s="148">
        <f>'2. KIADÁSOK MINDÖSSZESEN'!$F75/12</f>
        <v>0</v>
      </c>
      <c r="M75" s="148">
        <f>'2. KIADÁSOK MINDÖSSZESEN'!$F75/12</f>
        <v>0</v>
      </c>
      <c r="N75" s="148">
        <f>'2. KIADÁSOK MINDÖSSZESEN'!$F75/12</f>
        <v>0</v>
      </c>
      <c r="O75" s="175">
        <f t="shared" si="1"/>
        <v>0</v>
      </c>
      <c r="P75" s="3"/>
      <c r="Q75" s="3"/>
    </row>
    <row r="76" spans="1:17" ht="15">
      <c r="A76" s="32" t="s">
        <v>602</v>
      </c>
      <c r="B76" s="28" t="s">
        <v>333</v>
      </c>
      <c r="C76" s="148">
        <f>'2. KIADÁSOK MINDÖSSZESEN'!$F76/12</f>
        <v>41822365.083333336</v>
      </c>
      <c r="D76" s="148">
        <f>'2. KIADÁSOK MINDÖSSZESEN'!$F76/12</f>
        <v>41822365.083333336</v>
      </c>
      <c r="E76" s="148">
        <f>'2. KIADÁSOK MINDÖSSZESEN'!$F76/12</f>
        <v>41822365.083333336</v>
      </c>
      <c r="F76" s="148">
        <f>'2. KIADÁSOK MINDÖSSZESEN'!$F76/12</f>
        <v>41822365.083333336</v>
      </c>
      <c r="G76" s="148">
        <f>'2. KIADÁSOK MINDÖSSZESEN'!$F76/12</f>
        <v>41822365.083333336</v>
      </c>
      <c r="H76" s="148">
        <f>'2. KIADÁSOK MINDÖSSZESEN'!$F76/12</f>
        <v>41822365.083333336</v>
      </c>
      <c r="I76" s="148">
        <f>'2. KIADÁSOK MINDÖSSZESEN'!$F76/12</f>
        <v>41822365.083333336</v>
      </c>
      <c r="J76" s="148">
        <f>'2. KIADÁSOK MINDÖSSZESEN'!$F76/12</f>
        <v>41822365.083333336</v>
      </c>
      <c r="K76" s="148">
        <f>'2. KIADÁSOK MINDÖSSZESEN'!$F76/12</f>
        <v>41822365.083333336</v>
      </c>
      <c r="L76" s="148">
        <f>'2. KIADÁSOK MINDÖSSZESEN'!$F76/12</f>
        <v>41822365.083333336</v>
      </c>
      <c r="M76" s="148">
        <f>'2. KIADÁSOK MINDÖSSZESEN'!$F76/12</f>
        <v>41822365.083333336</v>
      </c>
      <c r="N76" s="148">
        <f>'2. KIADÁSOK MINDÖSSZESEN'!$F76/12</f>
        <v>41822365.083333336</v>
      </c>
      <c r="O76" s="175">
        <f t="shared" si="1"/>
        <v>501868380.99999994</v>
      </c>
      <c r="P76" s="3"/>
      <c r="Q76" s="3"/>
    </row>
    <row r="77" spans="1:17" ht="15">
      <c r="A77" s="32" t="s">
        <v>334</v>
      </c>
      <c r="B77" s="28" t="s">
        <v>335</v>
      </c>
      <c r="C77" s="148">
        <f>'2. KIADÁSOK MINDÖSSZESEN'!$F77/12</f>
        <v>0</v>
      </c>
      <c r="D77" s="148">
        <f>'2. KIADÁSOK MINDÖSSZESEN'!$F77/12</f>
        <v>0</v>
      </c>
      <c r="E77" s="148">
        <f>'2. KIADÁSOK MINDÖSSZESEN'!$F77/12</f>
        <v>0</v>
      </c>
      <c r="F77" s="148">
        <f>'2. KIADÁSOK MINDÖSSZESEN'!$F77/12</f>
        <v>0</v>
      </c>
      <c r="G77" s="148">
        <f>'2. KIADÁSOK MINDÖSSZESEN'!$F77/12</f>
        <v>0</v>
      </c>
      <c r="H77" s="148">
        <f>'2. KIADÁSOK MINDÖSSZESEN'!$F77/12</f>
        <v>0</v>
      </c>
      <c r="I77" s="148">
        <f>'2. KIADÁSOK MINDÖSSZESEN'!$F77/12</f>
        <v>0</v>
      </c>
      <c r="J77" s="148">
        <f>'2. KIADÁSOK MINDÖSSZESEN'!$F77/12</f>
        <v>0</v>
      </c>
      <c r="K77" s="148">
        <f>'2. KIADÁSOK MINDÖSSZESEN'!$F77/12</f>
        <v>0</v>
      </c>
      <c r="L77" s="148">
        <f>'2. KIADÁSOK MINDÖSSZESEN'!$F77/12</f>
        <v>0</v>
      </c>
      <c r="M77" s="148">
        <f>'2. KIADÁSOK MINDÖSSZESEN'!$F77/12</f>
        <v>0</v>
      </c>
      <c r="N77" s="148">
        <f>'2. KIADÁSOK MINDÖSSZESEN'!$F77/12</f>
        <v>0</v>
      </c>
      <c r="O77" s="175">
        <f t="shared" si="1"/>
        <v>0</v>
      </c>
      <c r="P77" s="3"/>
      <c r="Q77" s="3"/>
    </row>
    <row r="78" spans="1:17" ht="15">
      <c r="A78" s="32" t="s">
        <v>336</v>
      </c>
      <c r="B78" s="28" t="s">
        <v>337</v>
      </c>
      <c r="C78" s="148">
        <f>'2. KIADÁSOK MINDÖSSZESEN'!$F78/12</f>
        <v>632035.8333333334</v>
      </c>
      <c r="D78" s="148">
        <f>'2. KIADÁSOK MINDÖSSZESEN'!$F78/12</f>
        <v>632035.8333333334</v>
      </c>
      <c r="E78" s="148">
        <f>'2. KIADÁSOK MINDÖSSZESEN'!$F78/12</f>
        <v>632035.8333333334</v>
      </c>
      <c r="F78" s="148">
        <f>'2. KIADÁSOK MINDÖSSZESEN'!$F78/12</f>
        <v>632035.8333333334</v>
      </c>
      <c r="G78" s="148">
        <f>'2. KIADÁSOK MINDÖSSZESEN'!$F78/12</f>
        <v>632035.8333333334</v>
      </c>
      <c r="H78" s="148">
        <f>'2. KIADÁSOK MINDÖSSZESEN'!$F78/12</f>
        <v>632035.8333333334</v>
      </c>
      <c r="I78" s="148">
        <f>'2. KIADÁSOK MINDÖSSZESEN'!$F78/12</f>
        <v>632035.8333333334</v>
      </c>
      <c r="J78" s="148">
        <f>'2. KIADÁSOK MINDÖSSZESEN'!$F78/12</f>
        <v>632035.8333333334</v>
      </c>
      <c r="K78" s="148">
        <f>'2. KIADÁSOK MINDÖSSZESEN'!$F78/12</f>
        <v>632035.8333333334</v>
      </c>
      <c r="L78" s="148">
        <f>'2. KIADÁSOK MINDÖSSZESEN'!$F78/12</f>
        <v>632035.8333333334</v>
      </c>
      <c r="M78" s="148">
        <f>'2. KIADÁSOK MINDÖSSZESEN'!$F78/12</f>
        <v>632035.8333333334</v>
      </c>
      <c r="N78" s="148">
        <f>'2. KIADÁSOK MINDÖSSZESEN'!$F78/12</f>
        <v>632035.8333333334</v>
      </c>
      <c r="O78" s="175">
        <f t="shared" si="1"/>
        <v>7584429.999999999</v>
      </c>
      <c r="P78" s="3"/>
      <c r="Q78" s="3"/>
    </row>
    <row r="79" spans="1:17" ht="15">
      <c r="A79" s="5" t="s">
        <v>338</v>
      </c>
      <c r="B79" s="28" t="s">
        <v>339</v>
      </c>
      <c r="C79" s="148">
        <f>'2. KIADÁSOK MINDÖSSZESEN'!$F79/12</f>
        <v>0</v>
      </c>
      <c r="D79" s="148">
        <f>'2. KIADÁSOK MINDÖSSZESEN'!$F79/12</f>
        <v>0</v>
      </c>
      <c r="E79" s="148">
        <f>'2. KIADÁSOK MINDÖSSZESEN'!$F79/12</f>
        <v>0</v>
      </c>
      <c r="F79" s="148">
        <f>'2. KIADÁSOK MINDÖSSZESEN'!$F79/12</f>
        <v>0</v>
      </c>
      <c r="G79" s="148">
        <f>'2. KIADÁSOK MINDÖSSZESEN'!$F79/12</f>
        <v>0</v>
      </c>
      <c r="H79" s="148">
        <f>'2. KIADÁSOK MINDÖSSZESEN'!$F79/12</f>
        <v>0</v>
      </c>
      <c r="I79" s="148">
        <f>'2. KIADÁSOK MINDÖSSZESEN'!$F79/12</f>
        <v>0</v>
      </c>
      <c r="J79" s="148">
        <f>'2. KIADÁSOK MINDÖSSZESEN'!$F79/12</f>
        <v>0</v>
      </c>
      <c r="K79" s="148">
        <f>'2. KIADÁSOK MINDÖSSZESEN'!$F79/12</f>
        <v>0</v>
      </c>
      <c r="L79" s="148">
        <f>'2. KIADÁSOK MINDÖSSZESEN'!$F79/12</f>
        <v>0</v>
      </c>
      <c r="M79" s="148">
        <f>'2. KIADÁSOK MINDÖSSZESEN'!$F79/12</f>
        <v>0</v>
      </c>
      <c r="N79" s="148">
        <f>'2. KIADÁSOK MINDÖSSZESEN'!$F79/12</f>
        <v>0</v>
      </c>
      <c r="O79" s="175">
        <f t="shared" si="1"/>
        <v>0</v>
      </c>
      <c r="P79" s="3"/>
      <c r="Q79" s="3"/>
    </row>
    <row r="80" spans="1:17" ht="15">
      <c r="A80" s="5" t="s">
        <v>340</v>
      </c>
      <c r="B80" s="28" t="s">
        <v>341</v>
      </c>
      <c r="C80" s="148">
        <f>'2. KIADÁSOK MINDÖSSZESEN'!$F80/12</f>
        <v>0</v>
      </c>
      <c r="D80" s="148">
        <f>'2. KIADÁSOK MINDÖSSZESEN'!$F80/12</f>
        <v>0</v>
      </c>
      <c r="E80" s="148">
        <f>'2. KIADÁSOK MINDÖSSZESEN'!$F80/12</f>
        <v>0</v>
      </c>
      <c r="F80" s="148">
        <f>'2. KIADÁSOK MINDÖSSZESEN'!$F80/12</f>
        <v>0</v>
      </c>
      <c r="G80" s="148">
        <f>'2. KIADÁSOK MINDÖSSZESEN'!$F80/12</f>
        <v>0</v>
      </c>
      <c r="H80" s="148">
        <f>'2. KIADÁSOK MINDÖSSZESEN'!$F80/12</f>
        <v>0</v>
      </c>
      <c r="I80" s="148">
        <f>'2. KIADÁSOK MINDÖSSZESEN'!$F80/12</f>
        <v>0</v>
      </c>
      <c r="J80" s="148">
        <f>'2. KIADÁSOK MINDÖSSZESEN'!$F80/12</f>
        <v>0</v>
      </c>
      <c r="K80" s="148">
        <f>'2. KIADÁSOK MINDÖSSZESEN'!$F80/12</f>
        <v>0</v>
      </c>
      <c r="L80" s="148">
        <f>'2. KIADÁSOK MINDÖSSZESEN'!$F80/12</f>
        <v>0</v>
      </c>
      <c r="M80" s="148">
        <f>'2. KIADÁSOK MINDÖSSZESEN'!$F80/12</f>
        <v>0</v>
      </c>
      <c r="N80" s="148">
        <f>'2. KIADÁSOK MINDÖSSZESEN'!$F80/12</f>
        <v>0</v>
      </c>
      <c r="O80" s="175">
        <f t="shared" si="1"/>
        <v>0</v>
      </c>
      <c r="P80" s="3"/>
      <c r="Q80" s="3"/>
    </row>
    <row r="81" spans="1:17" ht="15">
      <c r="A81" s="5" t="s">
        <v>342</v>
      </c>
      <c r="B81" s="28" t="s">
        <v>343</v>
      </c>
      <c r="C81" s="148">
        <f>'2. KIADÁSOK MINDÖSSZESEN'!$F81/12</f>
        <v>5694541.916666667</v>
      </c>
      <c r="D81" s="148">
        <f>'2. KIADÁSOK MINDÖSSZESEN'!$F81/12</f>
        <v>5694541.916666667</v>
      </c>
      <c r="E81" s="148">
        <f>'2. KIADÁSOK MINDÖSSZESEN'!$F81/12</f>
        <v>5694541.916666667</v>
      </c>
      <c r="F81" s="148">
        <f>'2. KIADÁSOK MINDÖSSZESEN'!$F81/12</f>
        <v>5694541.916666667</v>
      </c>
      <c r="G81" s="148">
        <f>'2. KIADÁSOK MINDÖSSZESEN'!$F81/12</f>
        <v>5694541.916666667</v>
      </c>
      <c r="H81" s="148">
        <f>'2. KIADÁSOK MINDÖSSZESEN'!$F81/12</f>
        <v>5694541.916666667</v>
      </c>
      <c r="I81" s="148">
        <f>'2. KIADÁSOK MINDÖSSZESEN'!$F81/12</f>
        <v>5694541.916666667</v>
      </c>
      <c r="J81" s="148">
        <f>'2. KIADÁSOK MINDÖSSZESEN'!$F81/12</f>
        <v>5694541.916666667</v>
      </c>
      <c r="K81" s="148">
        <f>'2. KIADÁSOK MINDÖSSZESEN'!$F81/12</f>
        <v>5694541.916666667</v>
      </c>
      <c r="L81" s="148">
        <f>'2. KIADÁSOK MINDÖSSZESEN'!$F81/12</f>
        <v>5694541.916666667</v>
      </c>
      <c r="M81" s="148">
        <f>'2. KIADÁSOK MINDÖSSZESEN'!$F81/12</f>
        <v>5694541.916666667</v>
      </c>
      <c r="N81" s="148">
        <f>'2. KIADÁSOK MINDÖSSZESEN'!$F81/12</f>
        <v>5694541.916666667</v>
      </c>
      <c r="O81" s="175">
        <f t="shared" si="1"/>
        <v>68334502.99999999</v>
      </c>
      <c r="P81" s="3"/>
      <c r="Q81" s="3"/>
    </row>
    <row r="82" spans="1:17" ht="15">
      <c r="A82" s="50" t="s">
        <v>571</v>
      </c>
      <c r="B82" s="52" t="s">
        <v>344</v>
      </c>
      <c r="C82" s="148">
        <f>'2. KIADÁSOK MINDÖSSZESEN'!$F82/12</f>
        <v>48148942.833333336</v>
      </c>
      <c r="D82" s="148">
        <f>'2. KIADÁSOK MINDÖSSZESEN'!$F82/12</f>
        <v>48148942.833333336</v>
      </c>
      <c r="E82" s="148">
        <f>'2. KIADÁSOK MINDÖSSZESEN'!$F82/12</f>
        <v>48148942.833333336</v>
      </c>
      <c r="F82" s="148">
        <f>'2. KIADÁSOK MINDÖSSZESEN'!$F82/12</f>
        <v>48148942.833333336</v>
      </c>
      <c r="G82" s="148">
        <f>'2. KIADÁSOK MINDÖSSZESEN'!$F82/12</f>
        <v>48148942.833333336</v>
      </c>
      <c r="H82" s="148">
        <f>'2. KIADÁSOK MINDÖSSZESEN'!$F82/12</f>
        <v>48148942.833333336</v>
      </c>
      <c r="I82" s="148">
        <f>'2. KIADÁSOK MINDÖSSZESEN'!$F82/12</f>
        <v>48148942.833333336</v>
      </c>
      <c r="J82" s="148">
        <f>'2. KIADÁSOK MINDÖSSZESEN'!$F82/12</f>
        <v>48148942.833333336</v>
      </c>
      <c r="K82" s="148">
        <f>'2. KIADÁSOK MINDÖSSZESEN'!$F82/12</f>
        <v>48148942.833333336</v>
      </c>
      <c r="L82" s="148">
        <f>'2. KIADÁSOK MINDÖSSZESEN'!$F82/12</f>
        <v>48148942.833333336</v>
      </c>
      <c r="M82" s="148">
        <f>'2. KIADÁSOK MINDÖSSZESEN'!$F82/12</f>
        <v>48148942.833333336</v>
      </c>
      <c r="N82" s="148">
        <f>'2. KIADÁSOK MINDÖSSZESEN'!$F82/12</f>
        <v>48148942.833333336</v>
      </c>
      <c r="O82" s="175">
        <f t="shared" si="1"/>
        <v>577787313.9999999</v>
      </c>
      <c r="P82" s="3"/>
      <c r="Q82" s="3"/>
    </row>
    <row r="83" spans="1:17" ht="15">
      <c r="A83" s="12" t="s">
        <v>345</v>
      </c>
      <c r="B83" s="28" t="s">
        <v>346</v>
      </c>
      <c r="C83" s="148">
        <f>'2. KIADÁSOK MINDÖSSZESEN'!$F83/12</f>
        <v>0</v>
      </c>
      <c r="D83" s="148">
        <f>'2. KIADÁSOK MINDÖSSZESEN'!$F83/12</f>
        <v>0</v>
      </c>
      <c r="E83" s="148">
        <f>'2. KIADÁSOK MINDÖSSZESEN'!$F83/12</f>
        <v>0</v>
      </c>
      <c r="F83" s="148">
        <f>'2. KIADÁSOK MINDÖSSZESEN'!$F83/12</f>
        <v>0</v>
      </c>
      <c r="G83" s="148">
        <f>'2. KIADÁSOK MINDÖSSZESEN'!$F83/12</f>
        <v>0</v>
      </c>
      <c r="H83" s="148">
        <f>'2. KIADÁSOK MINDÖSSZESEN'!$F83/12</f>
        <v>0</v>
      </c>
      <c r="I83" s="148">
        <f>'2. KIADÁSOK MINDÖSSZESEN'!$F83/12</f>
        <v>0</v>
      </c>
      <c r="J83" s="148">
        <f>'2. KIADÁSOK MINDÖSSZESEN'!$F83/12</f>
        <v>0</v>
      </c>
      <c r="K83" s="148">
        <f>'2. KIADÁSOK MINDÖSSZESEN'!$F83/12</f>
        <v>0</v>
      </c>
      <c r="L83" s="148">
        <f>'2. KIADÁSOK MINDÖSSZESEN'!$F83/12</f>
        <v>0</v>
      </c>
      <c r="M83" s="148">
        <f>'2. KIADÁSOK MINDÖSSZESEN'!$F83/12</f>
        <v>0</v>
      </c>
      <c r="N83" s="148">
        <f>'2. KIADÁSOK MINDÖSSZESEN'!$F83/12</f>
        <v>0</v>
      </c>
      <c r="O83" s="175">
        <f t="shared" si="1"/>
        <v>0</v>
      </c>
      <c r="P83" s="3"/>
      <c r="Q83" s="3"/>
    </row>
    <row r="84" spans="1:17" ht="15">
      <c r="A84" s="12" t="s">
        <v>347</v>
      </c>
      <c r="B84" s="28" t="s">
        <v>348</v>
      </c>
      <c r="C84" s="148">
        <f>'2. KIADÁSOK MINDÖSSZESEN'!$F84/12</f>
        <v>0</v>
      </c>
      <c r="D84" s="148">
        <f>'2. KIADÁSOK MINDÖSSZESEN'!$F84/12</f>
        <v>0</v>
      </c>
      <c r="E84" s="148">
        <f>'2. KIADÁSOK MINDÖSSZESEN'!$F84/12</f>
        <v>0</v>
      </c>
      <c r="F84" s="148">
        <f>'2. KIADÁSOK MINDÖSSZESEN'!$F84/12</f>
        <v>0</v>
      </c>
      <c r="G84" s="148">
        <f>'2. KIADÁSOK MINDÖSSZESEN'!$F84/12</f>
        <v>0</v>
      </c>
      <c r="H84" s="148">
        <f>'2. KIADÁSOK MINDÖSSZESEN'!$F84/12</f>
        <v>0</v>
      </c>
      <c r="I84" s="148">
        <f>'2. KIADÁSOK MINDÖSSZESEN'!$F84/12</f>
        <v>0</v>
      </c>
      <c r="J84" s="148">
        <f>'2. KIADÁSOK MINDÖSSZESEN'!$F84/12</f>
        <v>0</v>
      </c>
      <c r="K84" s="148">
        <f>'2. KIADÁSOK MINDÖSSZESEN'!$F84/12</f>
        <v>0</v>
      </c>
      <c r="L84" s="148">
        <f>'2. KIADÁSOK MINDÖSSZESEN'!$F84/12</f>
        <v>0</v>
      </c>
      <c r="M84" s="148">
        <f>'2. KIADÁSOK MINDÖSSZESEN'!$F84/12</f>
        <v>0</v>
      </c>
      <c r="N84" s="148">
        <f>'2. KIADÁSOK MINDÖSSZESEN'!$F84/12</f>
        <v>0</v>
      </c>
      <c r="O84" s="175">
        <f t="shared" si="1"/>
        <v>0</v>
      </c>
      <c r="P84" s="3"/>
      <c r="Q84" s="3"/>
    </row>
    <row r="85" spans="1:17" ht="15">
      <c r="A85" s="12" t="s">
        <v>349</v>
      </c>
      <c r="B85" s="28" t="s">
        <v>350</v>
      </c>
      <c r="C85" s="148">
        <f>'2. KIADÁSOK MINDÖSSZESEN'!$F85/12</f>
        <v>0</v>
      </c>
      <c r="D85" s="148">
        <f>'2. KIADÁSOK MINDÖSSZESEN'!$F85/12</f>
        <v>0</v>
      </c>
      <c r="E85" s="148">
        <f>'2. KIADÁSOK MINDÖSSZESEN'!$F85/12</f>
        <v>0</v>
      </c>
      <c r="F85" s="148">
        <f>'2. KIADÁSOK MINDÖSSZESEN'!$F85/12</f>
        <v>0</v>
      </c>
      <c r="G85" s="148">
        <f>'2. KIADÁSOK MINDÖSSZESEN'!$F85/12</f>
        <v>0</v>
      </c>
      <c r="H85" s="148">
        <f>'2. KIADÁSOK MINDÖSSZESEN'!$F85/12</f>
        <v>0</v>
      </c>
      <c r="I85" s="148">
        <f>'2. KIADÁSOK MINDÖSSZESEN'!$F85/12</f>
        <v>0</v>
      </c>
      <c r="J85" s="148">
        <f>'2. KIADÁSOK MINDÖSSZESEN'!$F85/12</f>
        <v>0</v>
      </c>
      <c r="K85" s="148">
        <f>'2. KIADÁSOK MINDÖSSZESEN'!$F85/12</f>
        <v>0</v>
      </c>
      <c r="L85" s="148">
        <f>'2. KIADÁSOK MINDÖSSZESEN'!$F85/12</f>
        <v>0</v>
      </c>
      <c r="M85" s="148">
        <f>'2. KIADÁSOK MINDÖSSZESEN'!$F85/12</f>
        <v>0</v>
      </c>
      <c r="N85" s="148">
        <f>'2. KIADÁSOK MINDÖSSZESEN'!$F85/12</f>
        <v>0</v>
      </c>
      <c r="O85" s="175">
        <f t="shared" si="1"/>
        <v>0</v>
      </c>
      <c r="P85" s="3"/>
      <c r="Q85" s="3"/>
    </row>
    <row r="86" spans="1:17" ht="15">
      <c r="A86" s="12" t="s">
        <v>351</v>
      </c>
      <c r="B86" s="28" t="s">
        <v>352</v>
      </c>
      <c r="C86" s="148">
        <f>'2. KIADÁSOK MINDÖSSZESEN'!$F86/12</f>
        <v>0</v>
      </c>
      <c r="D86" s="148">
        <f>'2. KIADÁSOK MINDÖSSZESEN'!$F86/12</f>
        <v>0</v>
      </c>
      <c r="E86" s="148">
        <f>'2. KIADÁSOK MINDÖSSZESEN'!$F86/12</f>
        <v>0</v>
      </c>
      <c r="F86" s="148">
        <f>'2. KIADÁSOK MINDÖSSZESEN'!$F86/12</f>
        <v>0</v>
      </c>
      <c r="G86" s="148">
        <f>'2. KIADÁSOK MINDÖSSZESEN'!$F86/12</f>
        <v>0</v>
      </c>
      <c r="H86" s="148">
        <f>'2. KIADÁSOK MINDÖSSZESEN'!$F86/12</f>
        <v>0</v>
      </c>
      <c r="I86" s="148">
        <f>'2. KIADÁSOK MINDÖSSZESEN'!$F86/12</f>
        <v>0</v>
      </c>
      <c r="J86" s="148">
        <f>'2. KIADÁSOK MINDÖSSZESEN'!$F86/12</f>
        <v>0</v>
      </c>
      <c r="K86" s="148">
        <f>'2. KIADÁSOK MINDÖSSZESEN'!$F86/12</f>
        <v>0</v>
      </c>
      <c r="L86" s="148">
        <f>'2. KIADÁSOK MINDÖSSZESEN'!$F86/12</f>
        <v>0</v>
      </c>
      <c r="M86" s="148">
        <f>'2. KIADÁSOK MINDÖSSZESEN'!$F86/12</f>
        <v>0</v>
      </c>
      <c r="N86" s="148">
        <f>'2. KIADÁSOK MINDÖSSZESEN'!$F86/12</f>
        <v>0</v>
      </c>
      <c r="O86" s="175">
        <f t="shared" si="1"/>
        <v>0</v>
      </c>
      <c r="P86" s="3"/>
      <c r="Q86" s="3"/>
    </row>
    <row r="87" spans="1:17" ht="15">
      <c r="A87" s="49" t="s">
        <v>572</v>
      </c>
      <c r="B87" s="52" t="s">
        <v>353</v>
      </c>
      <c r="C87" s="148">
        <f>'2. KIADÁSOK MINDÖSSZESEN'!$F87/12</f>
        <v>0</v>
      </c>
      <c r="D87" s="148">
        <f>'2. KIADÁSOK MINDÖSSZESEN'!$F87/12</f>
        <v>0</v>
      </c>
      <c r="E87" s="148">
        <f>'2. KIADÁSOK MINDÖSSZESEN'!$F87/12</f>
        <v>0</v>
      </c>
      <c r="F87" s="148">
        <f>'2. KIADÁSOK MINDÖSSZESEN'!$F87/12</f>
        <v>0</v>
      </c>
      <c r="G87" s="148">
        <f>'2. KIADÁSOK MINDÖSSZESEN'!$F87/12</f>
        <v>0</v>
      </c>
      <c r="H87" s="148">
        <f>'2. KIADÁSOK MINDÖSSZESEN'!$F87/12</f>
        <v>0</v>
      </c>
      <c r="I87" s="148">
        <f>'2. KIADÁSOK MINDÖSSZESEN'!$F87/12</f>
        <v>0</v>
      </c>
      <c r="J87" s="148">
        <f>'2. KIADÁSOK MINDÖSSZESEN'!$F87/12</f>
        <v>0</v>
      </c>
      <c r="K87" s="148">
        <f>'2. KIADÁSOK MINDÖSSZESEN'!$F87/12</f>
        <v>0</v>
      </c>
      <c r="L87" s="148">
        <f>'2. KIADÁSOK MINDÖSSZESEN'!$F87/12</f>
        <v>0</v>
      </c>
      <c r="M87" s="148">
        <f>'2. KIADÁSOK MINDÖSSZESEN'!$F87/12</f>
        <v>0</v>
      </c>
      <c r="N87" s="148">
        <f>'2. KIADÁSOK MINDÖSSZESEN'!$F87/12</f>
        <v>0</v>
      </c>
      <c r="O87" s="175">
        <f t="shared" si="1"/>
        <v>0</v>
      </c>
      <c r="P87" s="3"/>
      <c r="Q87" s="3"/>
    </row>
    <row r="88" spans="1:17" ht="30">
      <c r="A88" s="12" t="s">
        <v>354</v>
      </c>
      <c r="B88" s="28" t="s">
        <v>355</v>
      </c>
      <c r="C88" s="148">
        <f>'2. KIADÁSOK MINDÖSSZESEN'!$F88/12</f>
        <v>0</v>
      </c>
      <c r="D88" s="148">
        <f>'2. KIADÁSOK MINDÖSSZESEN'!$F88/12</f>
        <v>0</v>
      </c>
      <c r="E88" s="148">
        <f>'2. KIADÁSOK MINDÖSSZESEN'!$F88/12</f>
        <v>0</v>
      </c>
      <c r="F88" s="148">
        <f>'2. KIADÁSOK MINDÖSSZESEN'!$F88/12</f>
        <v>0</v>
      </c>
      <c r="G88" s="148">
        <f>'2. KIADÁSOK MINDÖSSZESEN'!$F88/12</f>
        <v>0</v>
      </c>
      <c r="H88" s="148">
        <f>'2. KIADÁSOK MINDÖSSZESEN'!$F88/12</f>
        <v>0</v>
      </c>
      <c r="I88" s="148">
        <f>'2. KIADÁSOK MINDÖSSZESEN'!$F88/12</f>
        <v>0</v>
      </c>
      <c r="J88" s="148">
        <f>'2. KIADÁSOK MINDÖSSZESEN'!$F88/12</f>
        <v>0</v>
      </c>
      <c r="K88" s="148">
        <f>'2. KIADÁSOK MINDÖSSZESEN'!$F88/12</f>
        <v>0</v>
      </c>
      <c r="L88" s="148">
        <f>'2. KIADÁSOK MINDÖSSZESEN'!$F88/12</f>
        <v>0</v>
      </c>
      <c r="M88" s="148">
        <f>'2. KIADÁSOK MINDÖSSZESEN'!$F88/12</f>
        <v>0</v>
      </c>
      <c r="N88" s="148">
        <f>'2. KIADÁSOK MINDÖSSZESEN'!$F88/12</f>
        <v>0</v>
      </c>
      <c r="O88" s="175">
        <f t="shared" si="1"/>
        <v>0</v>
      </c>
      <c r="P88" s="3"/>
      <c r="Q88" s="3"/>
    </row>
    <row r="89" spans="1:17" ht="30">
      <c r="A89" s="12" t="s">
        <v>603</v>
      </c>
      <c r="B89" s="28" t="s">
        <v>356</v>
      </c>
      <c r="C89" s="148">
        <f>'2. KIADÁSOK MINDÖSSZESEN'!$F89/12</f>
        <v>0</v>
      </c>
      <c r="D89" s="148">
        <f>'2. KIADÁSOK MINDÖSSZESEN'!$F89/12</f>
        <v>0</v>
      </c>
      <c r="E89" s="148">
        <f>'2. KIADÁSOK MINDÖSSZESEN'!$F89/12</f>
        <v>0</v>
      </c>
      <c r="F89" s="148">
        <f>'2. KIADÁSOK MINDÖSSZESEN'!$F89/12</f>
        <v>0</v>
      </c>
      <c r="G89" s="148">
        <f>'2. KIADÁSOK MINDÖSSZESEN'!$F89/12</f>
        <v>0</v>
      </c>
      <c r="H89" s="148">
        <f>'2. KIADÁSOK MINDÖSSZESEN'!$F89/12</f>
        <v>0</v>
      </c>
      <c r="I89" s="148">
        <f>'2. KIADÁSOK MINDÖSSZESEN'!$F89/12</f>
        <v>0</v>
      </c>
      <c r="J89" s="148">
        <f>'2. KIADÁSOK MINDÖSSZESEN'!$F89/12</f>
        <v>0</v>
      </c>
      <c r="K89" s="148">
        <f>'2. KIADÁSOK MINDÖSSZESEN'!$F89/12</f>
        <v>0</v>
      </c>
      <c r="L89" s="148">
        <f>'2. KIADÁSOK MINDÖSSZESEN'!$F89/12</f>
        <v>0</v>
      </c>
      <c r="M89" s="148">
        <f>'2. KIADÁSOK MINDÖSSZESEN'!$F89/12</f>
        <v>0</v>
      </c>
      <c r="N89" s="148">
        <f>'2. KIADÁSOK MINDÖSSZESEN'!$F89/12</f>
        <v>0</v>
      </c>
      <c r="O89" s="175">
        <f t="shared" si="1"/>
        <v>0</v>
      </c>
      <c r="P89" s="3"/>
      <c r="Q89" s="3"/>
    </row>
    <row r="90" spans="1:17" ht="30">
      <c r="A90" s="12" t="s">
        <v>604</v>
      </c>
      <c r="B90" s="28" t="s">
        <v>357</v>
      </c>
      <c r="C90" s="148">
        <f>'2. KIADÁSOK MINDÖSSZESEN'!$F90/12</f>
        <v>0</v>
      </c>
      <c r="D90" s="148">
        <f>'2. KIADÁSOK MINDÖSSZESEN'!$F90/12</f>
        <v>0</v>
      </c>
      <c r="E90" s="148">
        <f>'2. KIADÁSOK MINDÖSSZESEN'!$F90/12</f>
        <v>0</v>
      </c>
      <c r="F90" s="148">
        <f>'2. KIADÁSOK MINDÖSSZESEN'!$F90/12</f>
        <v>0</v>
      </c>
      <c r="G90" s="148">
        <f>'2. KIADÁSOK MINDÖSSZESEN'!$F90/12</f>
        <v>0</v>
      </c>
      <c r="H90" s="148">
        <f>'2. KIADÁSOK MINDÖSSZESEN'!$F90/12</f>
        <v>0</v>
      </c>
      <c r="I90" s="148">
        <f>'2. KIADÁSOK MINDÖSSZESEN'!$F90/12</f>
        <v>0</v>
      </c>
      <c r="J90" s="148">
        <f>'2. KIADÁSOK MINDÖSSZESEN'!$F90/12</f>
        <v>0</v>
      </c>
      <c r="K90" s="148">
        <f>'2. KIADÁSOK MINDÖSSZESEN'!$F90/12</f>
        <v>0</v>
      </c>
      <c r="L90" s="148">
        <f>'2. KIADÁSOK MINDÖSSZESEN'!$F90/12</f>
        <v>0</v>
      </c>
      <c r="M90" s="148">
        <f>'2. KIADÁSOK MINDÖSSZESEN'!$F90/12</f>
        <v>0</v>
      </c>
      <c r="N90" s="148">
        <f>'2. KIADÁSOK MINDÖSSZESEN'!$F90/12</f>
        <v>0</v>
      </c>
      <c r="O90" s="175">
        <f t="shared" si="1"/>
        <v>0</v>
      </c>
      <c r="P90" s="3"/>
      <c r="Q90" s="3"/>
    </row>
    <row r="91" spans="1:17" ht="15">
      <c r="A91" s="12" t="s">
        <v>605</v>
      </c>
      <c r="B91" s="28" t="s">
        <v>358</v>
      </c>
      <c r="C91" s="148">
        <f>'2. KIADÁSOK MINDÖSSZESEN'!$F91/12</f>
        <v>0</v>
      </c>
      <c r="D91" s="148">
        <f>'2. KIADÁSOK MINDÖSSZESEN'!$F91/12</f>
        <v>0</v>
      </c>
      <c r="E91" s="148">
        <f>'2. KIADÁSOK MINDÖSSZESEN'!$F91/12</f>
        <v>0</v>
      </c>
      <c r="F91" s="148">
        <f>'2. KIADÁSOK MINDÖSSZESEN'!$F91/12</f>
        <v>0</v>
      </c>
      <c r="G91" s="148">
        <f>'2. KIADÁSOK MINDÖSSZESEN'!$F91/12</f>
        <v>0</v>
      </c>
      <c r="H91" s="148">
        <f>'2. KIADÁSOK MINDÖSSZESEN'!$F91/12</f>
        <v>0</v>
      </c>
      <c r="I91" s="148">
        <f>'2. KIADÁSOK MINDÖSSZESEN'!$F91/12</f>
        <v>0</v>
      </c>
      <c r="J91" s="148">
        <f>'2. KIADÁSOK MINDÖSSZESEN'!$F91/12</f>
        <v>0</v>
      </c>
      <c r="K91" s="148">
        <f>'2. KIADÁSOK MINDÖSSZESEN'!$F91/12</f>
        <v>0</v>
      </c>
      <c r="L91" s="148">
        <f>'2. KIADÁSOK MINDÖSSZESEN'!$F91/12</f>
        <v>0</v>
      </c>
      <c r="M91" s="148">
        <f>'2. KIADÁSOK MINDÖSSZESEN'!$F91/12</f>
        <v>0</v>
      </c>
      <c r="N91" s="148">
        <f>'2. KIADÁSOK MINDÖSSZESEN'!$F91/12</f>
        <v>0</v>
      </c>
      <c r="O91" s="175">
        <f t="shared" si="1"/>
        <v>0</v>
      </c>
      <c r="P91" s="3"/>
      <c r="Q91" s="3"/>
    </row>
    <row r="92" spans="1:17" ht="30">
      <c r="A92" s="12" t="s">
        <v>606</v>
      </c>
      <c r="B92" s="28" t="s">
        <v>359</v>
      </c>
      <c r="C92" s="148">
        <f>'2. KIADÁSOK MINDÖSSZESEN'!$F92/12</f>
        <v>0</v>
      </c>
      <c r="D92" s="148">
        <f>'2. KIADÁSOK MINDÖSSZESEN'!$F92/12</f>
        <v>0</v>
      </c>
      <c r="E92" s="148">
        <f>'2. KIADÁSOK MINDÖSSZESEN'!$F92/12</f>
        <v>0</v>
      </c>
      <c r="F92" s="148">
        <f>'2. KIADÁSOK MINDÖSSZESEN'!$F92/12</f>
        <v>0</v>
      </c>
      <c r="G92" s="148">
        <f>'2. KIADÁSOK MINDÖSSZESEN'!$F92/12</f>
        <v>0</v>
      </c>
      <c r="H92" s="148">
        <f>'2. KIADÁSOK MINDÖSSZESEN'!$F92/12</f>
        <v>0</v>
      </c>
      <c r="I92" s="148">
        <f>'2. KIADÁSOK MINDÖSSZESEN'!$F92/12</f>
        <v>0</v>
      </c>
      <c r="J92" s="148">
        <f>'2. KIADÁSOK MINDÖSSZESEN'!$F92/12</f>
        <v>0</v>
      </c>
      <c r="K92" s="148">
        <f>'2. KIADÁSOK MINDÖSSZESEN'!$F92/12</f>
        <v>0</v>
      </c>
      <c r="L92" s="148">
        <f>'2. KIADÁSOK MINDÖSSZESEN'!$F92/12</f>
        <v>0</v>
      </c>
      <c r="M92" s="148">
        <f>'2. KIADÁSOK MINDÖSSZESEN'!$F92/12</f>
        <v>0</v>
      </c>
      <c r="N92" s="148">
        <f>'2. KIADÁSOK MINDÖSSZESEN'!$F92/12</f>
        <v>0</v>
      </c>
      <c r="O92" s="175">
        <f t="shared" si="1"/>
        <v>0</v>
      </c>
      <c r="P92" s="3"/>
      <c r="Q92" s="3"/>
    </row>
    <row r="93" spans="1:17" ht="30">
      <c r="A93" s="12" t="s">
        <v>607</v>
      </c>
      <c r="B93" s="28" t="s">
        <v>360</v>
      </c>
      <c r="C93" s="148">
        <f>'2. KIADÁSOK MINDÖSSZESEN'!$F93/12</f>
        <v>0</v>
      </c>
      <c r="D93" s="148">
        <f>'2. KIADÁSOK MINDÖSSZESEN'!$F93/12</f>
        <v>0</v>
      </c>
      <c r="E93" s="148">
        <f>'2. KIADÁSOK MINDÖSSZESEN'!$F93/12</f>
        <v>0</v>
      </c>
      <c r="F93" s="148">
        <f>'2. KIADÁSOK MINDÖSSZESEN'!$F93/12</f>
        <v>0</v>
      </c>
      <c r="G93" s="148">
        <f>'2. KIADÁSOK MINDÖSSZESEN'!$F93/12</f>
        <v>0</v>
      </c>
      <c r="H93" s="148">
        <f>'2. KIADÁSOK MINDÖSSZESEN'!$F93/12</f>
        <v>0</v>
      </c>
      <c r="I93" s="148">
        <f>'2. KIADÁSOK MINDÖSSZESEN'!$F93/12</f>
        <v>0</v>
      </c>
      <c r="J93" s="148">
        <f>'2. KIADÁSOK MINDÖSSZESEN'!$F93/12</f>
        <v>0</v>
      </c>
      <c r="K93" s="148">
        <f>'2. KIADÁSOK MINDÖSSZESEN'!$F93/12</f>
        <v>0</v>
      </c>
      <c r="L93" s="148">
        <f>'2. KIADÁSOK MINDÖSSZESEN'!$F93/12</f>
        <v>0</v>
      </c>
      <c r="M93" s="148">
        <f>'2. KIADÁSOK MINDÖSSZESEN'!$F93/12</f>
        <v>0</v>
      </c>
      <c r="N93" s="148">
        <f>'2. KIADÁSOK MINDÖSSZESEN'!$F93/12</f>
        <v>0</v>
      </c>
      <c r="O93" s="175">
        <f t="shared" si="1"/>
        <v>0</v>
      </c>
      <c r="P93" s="3"/>
      <c r="Q93" s="3"/>
    </row>
    <row r="94" spans="1:17" ht="15">
      <c r="A94" s="12" t="s">
        <v>361</v>
      </c>
      <c r="B94" s="28" t="s">
        <v>362</v>
      </c>
      <c r="C94" s="148">
        <f>'2. KIADÁSOK MINDÖSSZESEN'!$F94/12</f>
        <v>0</v>
      </c>
      <c r="D94" s="148">
        <f>'2. KIADÁSOK MINDÖSSZESEN'!$F94/12</f>
        <v>0</v>
      </c>
      <c r="E94" s="148">
        <f>'2. KIADÁSOK MINDÖSSZESEN'!$F94/12</f>
        <v>0</v>
      </c>
      <c r="F94" s="148">
        <f>'2. KIADÁSOK MINDÖSSZESEN'!$F94/12</f>
        <v>0</v>
      </c>
      <c r="G94" s="148">
        <f>'2. KIADÁSOK MINDÖSSZESEN'!$F94/12</f>
        <v>0</v>
      </c>
      <c r="H94" s="148">
        <f>'2. KIADÁSOK MINDÖSSZESEN'!$F94/12</f>
        <v>0</v>
      </c>
      <c r="I94" s="148">
        <f>'2. KIADÁSOK MINDÖSSZESEN'!$F94/12</f>
        <v>0</v>
      </c>
      <c r="J94" s="148">
        <f>'2. KIADÁSOK MINDÖSSZESEN'!$F94/12</f>
        <v>0</v>
      </c>
      <c r="K94" s="148">
        <f>'2. KIADÁSOK MINDÖSSZESEN'!$F94/12</f>
        <v>0</v>
      </c>
      <c r="L94" s="148">
        <f>'2. KIADÁSOK MINDÖSSZESEN'!$F94/12</f>
        <v>0</v>
      </c>
      <c r="M94" s="148">
        <f>'2. KIADÁSOK MINDÖSSZESEN'!$F94/12</f>
        <v>0</v>
      </c>
      <c r="N94" s="148">
        <f>'2. KIADÁSOK MINDÖSSZESEN'!$F94/12</f>
        <v>0</v>
      </c>
      <c r="O94" s="175">
        <f t="shared" si="1"/>
        <v>0</v>
      </c>
      <c r="P94" s="3"/>
      <c r="Q94" s="3"/>
    </row>
    <row r="95" spans="1:17" ht="15">
      <c r="A95" s="12" t="s">
        <v>608</v>
      </c>
      <c r="B95" s="28" t="s">
        <v>363</v>
      </c>
      <c r="C95" s="148">
        <f>'2. KIADÁSOK MINDÖSSZESEN'!$F95/12</f>
        <v>18975.916666666668</v>
      </c>
      <c r="D95" s="148">
        <f>'2. KIADÁSOK MINDÖSSZESEN'!$F95/12</f>
        <v>18975.916666666668</v>
      </c>
      <c r="E95" s="148">
        <f>'2. KIADÁSOK MINDÖSSZESEN'!$F95/12</f>
        <v>18975.916666666668</v>
      </c>
      <c r="F95" s="148">
        <f>'2. KIADÁSOK MINDÖSSZESEN'!$F95/12</f>
        <v>18975.916666666668</v>
      </c>
      <c r="G95" s="148">
        <f>'2. KIADÁSOK MINDÖSSZESEN'!$F95/12</f>
        <v>18975.916666666668</v>
      </c>
      <c r="H95" s="148">
        <f>'2. KIADÁSOK MINDÖSSZESEN'!$F95/12</f>
        <v>18975.916666666668</v>
      </c>
      <c r="I95" s="148">
        <f>'2. KIADÁSOK MINDÖSSZESEN'!$F95/12</f>
        <v>18975.916666666668</v>
      </c>
      <c r="J95" s="148">
        <f>'2. KIADÁSOK MINDÖSSZESEN'!$F95/12</f>
        <v>18975.916666666668</v>
      </c>
      <c r="K95" s="148">
        <f>'2. KIADÁSOK MINDÖSSZESEN'!$F95/12</f>
        <v>18975.916666666668</v>
      </c>
      <c r="L95" s="148">
        <f>'2. KIADÁSOK MINDÖSSZESEN'!$F95/12</f>
        <v>18975.916666666668</v>
      </c>
      <c r="M95" s="148">
        <f>'2. KIADÁSOK MINDÖSSZESEN'!$F95/12</f>
        <v>18975.916666666668</v>
      </c>
      <c r="N95" s="148">
        <f>'2. KIADÁSOK MINDÖSSZESEN'!$F95/12</f>
        <v>18975.916666666668</v>
      </c>
      <c r="O95" s="175">
        <f t="shared" si="1"/>
        <v>227710.99999999997</v>
      </c>
      <c r="P95" s="3"/>
      <c r="Q95" s="3"/>
    </row>
    <row r="96" spans="1:17" ht="15">
      <c r="A96" s="49" t="s">
        <v>573</v>
      </c>
      <c r="B96" s="52" t="s">
        <v>364</v>
      </c>
      <c r="C96" s="148">
        <f>'2. KIADÁSOK MINDÖSSZESEN'!$F96/12</f>
        <v>18975.916666666668</v>
      </c>
      <c r="D96" s="148">
        <f>'2. KIADÁSOK MINDÖSSZESEN'!$F96/12</f>
        <v>18975.916666666668</v>
      </c>
      <c r="E96" s="148">
        <f>'2. KIADÁSOK MINDÖSSZESEN'!$F96/12</f>
        <v>18975.916666666668</v>
      </c>
      <c r="F96" s="148">
        <f>'2. KIADÁSOK MINDÖSSZESEN'!$F96/12</f>
        <v>18975.916666666668</v>
      </c>
      <c r="G96" s="148">
        <f>'2. KIADÁSOK MINDÖSSZESEN'!$F96/12</f>
        <v>18975.916666666668</v>
      </c>
      <c r="H96" s="148">
        <f>'2. KIADÁSOK MINDÖSSZESEN'!$F96/12</f>
        <v>18975.916666666668</v>
      </c>
      <c r="I96" s="148">
        <f>'2. KIADÁSOK MINDÖSSZESEN'!$F96/12</f>
        <v>18975.916666666668</v>
      </c>
      <c r="J96" s="148">
        <f>'2. KIADÁSOK MINDÖSSZESEN'!$F96/12</f>
        <v>18975.916666666668</v>
      </c>
      <c r="K96" s="148">
        <f>'2. KIADÁSOK MINDÖSSZESEN'!$F96/12</f>
        <v>18975.916666666668</v>
      </c>
      <c r="L96" s="148">
        <f>'2. KIADÁSOK MINDÖSSZESEN'!$F96/12</f>
        <v>18975.916666666668</v>
      </c>
      <c r="M96" s="148">
        <f>'2. KIADÁSOK MINDÖSSZESEN'!$F96/12</f>
        <v>18975.916666666668</v>
      </c>
      <c r="N96" s="148">
        <f>'2. KIADÁSOK MINDÖSSZESEN'!$F96/12</f>
        <v>18975.916666666668</v>
      </c>
      <c r="O96" s="175">
        <f t="shared" si="1"/>
        <v>227710.99999999997</v>
      </c>
      <c r="P96" s="3"/>
      <c r="Q96" s="3"/>
    </row>
    <row r="97" spans="1:17" ht="15.75">
      <c r="A97" s="56" t="s">
        <v>71</v>
      </c>
      <c r="B97" s="52"/>
      <c r="C97" s="148">
        <f>'2. KIADÁSOK MINDÖSSZESEN'!$F97/12</f>
        <v>48167918.75</v>
      </c>
      <c r="D97" s="148">
        <f>'2. KIADÁSOK MINDÖSSZESEN'!$F97/12</f>
        <v>48167918.75</v>
      </c>
      <c r="E97" s="148">
        <f>'2. KIADÁSOK MINDÖSSZESEN'!$F97/12</f>
        <v>48167918.75</v>
      </c>
      <c r="F97" s="148">
        <f>'2. KIADÁSOK MINDÖSSZESEN'!$F97/12</f>
        <v>48167918.75</v>
      </c>
      <c r="G97" s="148">
        <f>'2. KIADÁSOK MINDÖSSZESEN'!$F97/12</f>
        <v>48167918.75</v>
      </c>
      <c r="H97" s="148">
        <f>'2. KIADÁSOK MINDÖSSZESEN'!$F97/12</f>
        <v>48167918.75</v>
      </c>
      <c r="I97" s="148">
        <f>'2. KIADÁSOK MINDÖSSZESEN'!$F97/12</f>
        <v>48167918.75</v>
      </c>
      <c r="J97" s="148">
        <f>'2. KIADÁSOK MINDÖSSZESEN'!$F97/12</f>
        <v>48167918.75</v>
      </c>
      <c r="K97" s="148">
        <f>'2. KIADÁSOK MINDÖSSZESEN'!$F97/12</f>
        <v>48167918.75</v>
      </c>
      <c r="L97" s="148">
        <f>'2. KIADÁSOK MINDÖSSZESEN'!$F97/12</f>
        <v>48167918.75</v>
      </c>
      <c r="M97" s="148">
        <f>'2. KIADÁSOK MINDÖSSZESEN'!$F97/12</f>
        <v>48167918.75</v>
      </c>
      <c r="N97" s="148">
        <f>'2. KIADÁSOK MINDÖSSZESEN'!$F97/12</f>
        <v>48167918.75</v>
      </c>
      <c r="O97" s="175">
        <f t="shared" si="1"/>
        <v>578015025</v>
      </c>
      <c r="P97" s="3"/>
      <c r="Q97" s="3"/>
    </row>
    <row r="98" spans="1:17" ht="15.75">
      <c r="A98" s="33" t="s">
        <v>616</v>
      </c>
      <c r="B98" s="34" t="s">
        <v>365</v>
      </c>
      <c r="C98" s="148">
        <f>'2. KIADÁSOK MINDÖSSZESEN'!$F98/12</f>
        <v>103208761</v>
      </c>
      <c r="D98" s="148">
        <f>'2. KIADÁSOK MINDÖSSZESEN'!$F98/12</f>
        <v>103208761</v>
      </c>
      <c r="E98" s="148">
        <f>'2. KIADÁSOK MINDÖSSZESEN'!$F98/12</f>
        <v>103208761</v>
      </c>
      <c r="F98" s="148">
        <f>'2. KIADÁSOK MINDÖSSZESEN'!$F98/12</f>
        <v>103208761</v>
      </c>
      <c r="G98" s="148">
        <f>'2. KIADÁSOK MINDÖSSZESEN'!$F98/12</f>
        <v>103208761</v>
      </c>
      <c r="H98" s="148">
        <f>'2. KIADÁSOK MINDÖSSZESEN'!$F98/12</f>
        <v>103208761</v>
      </c>
      <c r="I98" s="148">
        <f>'2. KIADÁSOK MINDÖSSZESEN'!$F98/12</f>
        <v>103208761</v>
      </c>
      <c r="J98" s="148">
        <f>'2. KIADÁSOK MINDÖSSZESEN'!$F98/12</f>
        <v>103208761</v>
      </c>
      <c r="K98" s="148">
        <f>'2. KIADÁSOK MINDÖSSZESEN'!$F98/12</f>
        <v>103208761</v>
      </c>
      <c r="L98" s="148">
        <f>'2. KIADÁSOK MINDÖSSZESEN'!$F98/12</f>
        <v>103208761</v>
      </c>
      <c r="M98" s="148">
        <f>'2. KIADÁSOK MINDÖSSZESEN'!$F98/12</f>
        <v>103208761</v>
      </c>
      <c r="N98" s="148">
        <f>'2. KIADÁSOK MINDÖSSZESEN'!$F98/12</f>
        <v>103208761</v>
      </c>
      <c r="O98" s="175">
        <f t="shared" si="1"/>
        <v>1238505132</v>
      </c>
      <c r="P98" s="3"/>
      <c r="Q98" s="3"/>
    </row>
    <row r="99" spans="1:17" ht="15">
      <c r="A99" s="12" t="s">
        <v>609</v>
      </c>
      <c r="B99" s="4" t="s">
        <v>366</v>
      </c>
      <c r="C99" s="148">
        <f>'2. KIADÁSOK MINDÖSSZESEN'!$F99/12</f>
        <v>0</v>
      </c>
      <c r="D99" s="148">
        <f>'2. KIADÁSOK MINDÖSSZESEN'!$F99/12</f>
        <v>0</v>
      </c>
      <c r="E99" s="148">
        <f>'2. KIADÁSOK MINDÖSSZESEN'!$F99/12</f>
        <v>0</v>
      </c>
      <c r="F99" s="148">
        <f>'2. KIADÁSOK MINDÖSSZESEN'!$F99/12</f>
        <v>0</v>
      </c>
      <c r="G99" s="148">
        <f>'2. KIADÁSOK MINDÖSSZESEN'!$F99/12</f>
        <v>0</v>
      </c>
      <c r="H99" s="148">
        <f>'2. KIADÁSOK MINDÖSSZESEN'!$F99/12</f>
        <v>0</v>
      </c>
      <c r="I99" s="148">
        <f>'2. KIADÁSOK MINDÖSSZESEN'!$F99/12</f>
        <v>0</v>
      </c>
      <c r="J99" s="148">
        <f>'2. KIADÁSOK MINDÖSSZESEN'!$F99/12</f>
        <v>0</v>
      </c>
      <c r="K99" s="148">
        <f>'2. KIADÁSOK MINDÖSSZESEN'!$F99/12</f>
        <v>0</v>
      </c>
      <c r="L99" s="148">
        <f>'2. KIADÁSOK MINDÖSSZESEN'!$F99/12</f>
        <v>0</v>
      </c>
      <c r="M99" s="148">
        <f>'2. KIADÁSOK MINDÖSSZESEN'!$F99/12</f>
        <v>0</v>
      </c>
      <c r="N99" s="148">
        <f>'2. KIADÁSOK MINDÖSSZESEN'!$F99/12</f>
        <v>0</v>
      </c>
      <c r="O99" s="175">
        <f t="shared" si="1"/>
        <v>0</v>
      </c>
      <c r="P99" s="3"/>
      <c r="Q99" s="3"/>
    </row>
    <row r="100" spans="1:17" ht="15">
      <c r="A100" s="12" t="s">
        <v>368</v>
      </c>
      <c r="B100" s="4" t="s">
        <v>369</v>
      </c>
      <c r="C100" s="148">
        <f>'2. KIADÁSOK MINDÖSSZESEN'!$F100/12</f>
        <v>0</v>
      </c>
      <c r="D100" s="148">
        <f>'2. KIADÁSOK MINDÖSSZESEN'!$F100/12</f>
        <v>0</v>
      </c>
      <c r="E100" s="148">
        <f>'2. KIADÁSOK MINDÖSSZESEN'!$F100/12</f>
        <v>0</v>
      </c>
      <c r="F100" s="148">
        <f>'2. KIADÁSOK MINDÖSSZESEN'!$F100/12</f>
        <v>0</v>
      </c>
      <c r="G100" s="148">
        <f>'2. KIADÁSOK MINDÖSSZESEN'!$F100/12</f>
        <v>0</v>
      </c>
      <c r="H100" s="148">
        <f>'2. KIADÁSOK MINDÖSSZESEN'!$F100/12</f>
        <v>0</v>
      </c>
      <c r="I100" s="148">
        <f>'2. KIADÁSOK MINDÖSSZESEN'!$F100/12</f>
        <v>0</v>
      </c>
      <c r="J100" s="148">
        <f>'2. KIADÁSOK MINDÖSSZESEN'!$F100/12</f>
        <v>0</v>
      </c>
      <c r="K100" s="148">
        <f>'2. KIADÁSOK MINDÖSSZESEN'!$F100/12</f>
        <v>0</v>
      </c>
      <c r="L100" s="148">
        <f>'2. KIADÁSOK MINDÖSSZESEN'!$F100/12</f>
        <v>0</v>
      </c>
      <c r="M100" s="148">
        <f>'2. KIADÁSOK MINDÖSSZESEN'!$F100/12</f>
        <v>0</v>
      </c>
      <c r="N100" s="148">
        <f>'2. KIADÁSOK MINDÖSSZESEN'!$F100/12</f>
        <v>0</v>
      </c>
      <c r="O100" s="175">
        <f t="shared" si="1"/>
        <v>0</v>
      </c>
      <c r="P100" s="3"/>
      <c r="Q100" s="3"/>
    </row>
    <row r="101" spans="1:17" ht="15">
      <c r="A101" s="12" t="s">
        <v>610</v>
      </c>
      <c r="B101" s="4" t="s">
        <v>370</v>
      </c>
      <c r="C101" s="148">
        <f>'2. KIADÁSOK MINDÖSSZESEN'!$F101/12</f>
        <v>0</v>
      </c>
      <c r="D101" s="148">
        <f>'2. KIADÁSOK MINDÖSSZESEN'!$F101/12</f>
        <v>0</v>
      </c>
      <c r="E101" s="148">
        <f>'2. KIADÁSOK MINDÖSSZESEN'!$F101/12</f>
        <v>0</v>
      </c>
      <c r="F101" s="148">
        <f>'2. KIADÁSOK MINDÖSSZESEN'!$F101/12</f>
        <v>0</v>
      </c>
      <c r="G101" s="148">
        <f>'2. KIADÁSOK MINDÖSSZESEN'!$F101/12</f>
        <v>0</v>
      </c>
      <c r="H101" s="148">
        <f>'2. KIADÁSOK MINDÖSSZESEN'!$F101/12</f>
        <v>0</v>
      </c>
      <c r="I101" s="148">
        <f>'2. KIADÁSOK MINDÖSSZESEN'!$F101/12</f>
        <v>0</v>
      </c>
      <c r="J101" s="148">
        <f>'2. KIADÁSOK MINDÖSSZESEN'!$F101/12</f>
        <v>0</v>
      </c>
      <c r="K101" s="148">
        <f>'2. KIADÁSOK MINDÖSSZESEN'!$F101/12</f>
        <v>0</v>
      </c>
      <c r="L101" s="148">
        <f>'2. KIADÁSOK MINDÖSSZESEN'!$F101/12</f>
        <v>0</v>
      </c>
      <c r="M101" s="148">
        <f>'2. KIADÁSOK MINDÖSSZESEN'!$F101/12</f>
        <v>0</v>
      </c>
      <c r="N101" s="148">
        <f>'2. KIADÁSOK MINDÖSSZESEN'!$F101/12</f>
        <v>0</v>
      </c>
      <c r="O101" s="175">
        <f t="shared" si="1"/>
        <v>0</v>
      </c>
      <c r="P101" s="3"/>
      <c r="Q101" s="3"/>
    </row>
    <row r="102" spans="1:17" ht="15">
      <c r="A102" s="14" t="s">
        <v>578</v>
      </c>
      <c r="B102" s="6" t="s">
        <v>371</v>
      </c>
      <c r="C102" s="148">
        <f>'2. KIADÁSOK MINDÖSSZESEN'!$F102/12</f>
        <v>0</v>
      </c>
      <c r="D102" s="148">
        <f>'2. KIADÁSOK MINDÖSSZESEN'!$F102/12</f>
        <v>0</v>
      </c>
      <c r="E102" s="148">
        <f>'2. KIADÁSOK MINDÖSSZESEN'!$F102/12</f>
        <v>0</v>
      </c>
      <c r="F102" s="148">
        <f>'2. KIADÁSOK MINDÖSSZESEN'!$F102/12</f>
        <v>0</v>
      </c>
      <c r="G102" s="148">
        <f>'2. KIADÁSOK MINDÖSSZESEN'!$F102/12</f>
        <v>0</v>
      </c>
      <c r="H102" s="148">
        <f>'2. KIADÁSOK MINDÖSSZESEN'!$F102/12</f>
        <v>0</v>
      </c>
      <c r="I102" s="148">
        <f>'2. KIADÁSOK MINDÖSSZESEN'!$F102/12</f>
        <v>0</v>
      </c>
      <c r="J102" s="148">
        <f>'2. KIADÁSOK MINDÖSSZESEN'!$F102/12</f>
        <v>0</v>
      </c>
      <c r="K102" s="148">
        <f>'2. KIADÁSOK MINDÖSSZESEN'!$F102/12</f>
        <v>0</v>
      </c>
      <c r="L102" s="148">
        <f>'2. KIADÁSOK MINDÖSSZESEN'!$F102/12</f>
        <v>0</v>
      </c>
      <c r="M102" s="148">
        <f>'2. KIADÁSOK MINDÖSSZESEN'!$F102/12</f>
        <v>0</v>
      </c>
      <c r="N102" s="148">
        <f>'2. KIADÁSOK MINDÖSSZESEN'!$F102/12</f>
        <v>0</v>
      </c>
      <c r="O102" s="175">
        <f t="shared" si="1"/>
        <v>0</v>
      </c>
      <c r="P102" s="3"/>
      <c r="Q102" s="3"/>
    </row>
    <row r="103" spans="1:17" ht="15">
      <c r="A103" s="35" t="s">
        <v>611</v>
      </c>
      <c r="B103" s="4" t="s">
        <v>372</v>
      </c>
      <c r="C103" s="148">
        <f>'2. KIADÁSOK MINDÖSSZESEN'!$F103/12</f>
        <v>0</v>
      </c>
      <c r="D103" s="148">
        <f>'2. KIADÁSOK MINDÖSSZESEN'!$F103/12</f>
        <v>0</v>
      </c>
      <c r="E103" s="148">
        <f>'2. KIADÁSOK MINDÖSSZESEN'!$F103/12</f>
        <v>0</v>
      </c>
      <c r="F103" s="148">
        <f>'2. KIADÁSOK MINDÖSSZESEN'!$F103/12</f>
        <v>0</v>
      </c>
      <c r="G103" s="148">
        <f>'2. KIADÁSOK MINDÖSSZESEN'!$F103/12</f>
        <v>0</v>
      </c>
      <c r="H103" s="148">
        <f>'2. KIADÁSOK MINDÖSSZESEN'!$F103/12</f>
        <v>0</v>
      </c>
      <c r="I103" s="148">
        <f>'2. KIADÁSOK MINDÖSSZESEN'!$F103/12</f>
        <v>0</v>
      </c>
      <c r="J103" s="148">
        <f>'2. KIADÁSOK MINDÖSSZESEN'!$F103/12</f>
        <v>0</v>
      </c>
      <c r="K103" s="148">
        <f>'2. KIADÁSOK MINDÖSSZESEN'!$F103/12</f>
        <v>0</v>
      </c>
      <c r="L103" s="148">
        <f>'2. KIADÁSOK MINDÖSSZESEN'!$F103/12</f>
        <v>0</v>
      </c>
      <c r="M103" s="148">
        <f>'2. KIADÁSOK MINDÖSSZESEN'!$F103/12</f>
        <v>0</v>
      </c>
      <c r="N103" s="148">
        <f>'2. KIADÁSOK MINDÖSSZESEN'!$F103/12</f>
        <v>0</v>
      </c>
      <c r="O103" s="175">
        <f t="shared" si="1"/>
        <v>0</v>
      </c>
      <c r="P103" s="3"/>
      <c r="Q103" s="3"/>
    </row>
    <row r="104" spans="1:17" ht="15">
      <c r="A104" s="35" t="s">
        <v>581</v>
      </c>
      <c r="B104" s="4" t="s">
        <v>375</v>
      </c>
      <c r="C104" s="148">
        <f>'2. KIADÁSOK MINDÖSSZESEN'!$F104/12</f>
        <v>0</v>
      </c>
      <c r="D104" s="148">
        <f>'2. KIADÁSOK MINDÖSSZESEN'!$F104/12</f>
        <v>0</v>
      </c>
      <c r="E104" s="148">
        <f>'2. KIADÁSOK MINDÖSSZESEN'!$F104/12</f>
        <v>0</v>
      </c>
      <c r="F104" s="148">
        <f>'2. KIADÁSOK MINDÖSSZESEN'!$F104/12</f>
        <v>0</v>
      </c>
      <c r="G104" s="148">
        <f>'2. KIADÁSOK MINDÖSSZESEN'!$F104/12</f>
        <v>0</v>
      </c>
      <c r="H104" s="148">
        <f>'2. KIADÁSOK MINDÖSSZESEN'!$F104/12</f>
        <v>0</v>
      </c>
      <c r="I104" s="148">
        <f>'2. KIADÁSOK MINDÖSSZESEN'!$F104/12</f>
        <v>0</v>
      </c>
      <c r="J104" s="148">
        <f>'2. KIADÁSOK MINDÖSSZESEN'!$F104/12</f>
        <v>0</v>
      </c>
      <c r="K104" s="148">
        <f>'2. KIADÁSOK MINDÖSSZESEN'!$F104/12</f>
        <v>0</v>
      </c>
      <c r="L104" s="148">
        <f>'2. KIADÁSOK MINDÖSSZESEN'!$F104/12</f>
        <v>0</v>
      </c>
      <c r="M104" s="148">
        <f>'2. KIADÁSOK MINDÖSSZESEN'!$F104/12</f>
        <v>0</v>
      </c>
      <c r="N104" s="148">
        <f>'2. KIADÁSOK MINDÖSSZESEN'!$F104/12</f>
        <v>0</v>
      </c>
      <c r="O104" s="175">
        <f t="shared" si="1"/>
        <v>0</v>
      </c>
      <c r="P104" s="3"/>
      <c r="Q104" s="3"/>
    </row>
    <row r="105" spans="1:17" ht="15">
      <c r="A105" s="12" t="s">
        <v>376</v>
      </c>
      <c r="B105" s="4" t="s">
        <v>377</v>
      </c>
      <c r="C105" s="148">
        <f>'2. KIADÁSOK MINDÖSSZESEN'!$F105/12</f>
        <v>0</v>
      </c>
      <c r="D105" s="148">
        <f>'2. KIADÁSOK MINDÖSSZESEN'!$F105/12</f>
        <v>0</v>
      </c>
      <c r="E105" s="148">
        <f>'2. KIADÁSOK MINDÖSSZESEN'!$F105/12</f>
        <v>0</v>
      </c>
      <c r="F105" s="148">
        <f>'2. KIADÁSOK MINDÖSSZESEN'!$F105/12</f>
        <v>0</v>
      </c>
      <c r="G105" s="148">
        <f>'2. KIADÁSOK MINDÖSSZESEN'!$F105/12</f>
        <v>0</v>
      </c>
      <c r="H105" s="148">
        <f>'2. KIADÁSOK MINDÖSSZESEN'!$F105/12</f>
        <v>0</v>
      </c>
      <c r="I105" s="148">
        <f>'2. KIADÁSOK MINDÖSSZESEN'!$F105/12</f>
        <v>0</v>
      </c>
      <c r="J105" s="148">
        <f>'2. KIADÁSOK MINDÖSSZESEN'!$F105/12</f>
        <v>0</v>
      </c>
      <c r="K105" s="148">
        <f>'2. KIADÁSOK MINDÖSSZESEN'!$F105/12</f>
        <v>0</v>
      </c>
      <c r="L105" s="148">
        <f>'2. KIADÁSOK MINDÖSSZESEN'!$F105/12</f>
        <v>0</v>
      </c>
      <c r="M105" s="148">
        <f>'2. KIADÁSOK MINDÖSSZESEN'!$F105/12</f>
        <v>0</v>
      </c>
      <c r="N105" s="148">
        <f>'2. KIADÁSOK MINDÖSSZESEN'!$F105/12</f>
        <v>0</v>
      </c>
      <c r="O105" s="175">
        <f t="shared" si="1"/>
        <v>0</v>
      </c>
      <c r="P105" s="3"/>
      <c r="Q105" s="3"/>
    </row>
    <row r="106" spans="1:17" ht="15">
      <c r="A106" s="12" t="s">
        <v>612</v>
      </c>
      <c r="B106" s="4" t="s">
        <v>378</v>
      </c>
      <c r="C106" s="148">
        <f>'2. KIADÁSOK MINDÖSSZESEN'!$F106/12</f>
        <v>0</v>
      </c>
      <c r="D106" s="148">
        <f>'2. KIADÁSOK MINDÖSSZESEN'!$F106/12</f>
        <v>0</v>
      </c>
      <c r="E106" s="148">
        <f>'2. KIADÁSOK MINDÖSSZESEN'!$F106/12</f>
        <v>0</v>
      </c>
      <c r="F106" s="148">
        <f>'2. KIADÁSOK MINDÖSSZESEN'!$F106/12</f>
        <v>0</v>
      </c>
      <c r="G106" s="148">
        <f>'2. KIADÁSOK MINDÖSSZESEN'!$F106/12</f>
        <v>0</v>
      </c>
      <c r="H106" s="148">
        <f>'2. KIADÁSOK MINDÖSSZESEN'!$F106/12</f>
        <v>0</v>
      </c>
      <c r="I106" s="148">
        <f>'2. KIADÁSOK MINDÖSSZESEN'!$F106/12</f>
        <v>0</v>
      </c>
      <c r="J106" s="148">
        <f>'2. KIADÁSOK MINDÖSSZESEN'!$F106/12</f>
        <v>0</v>
      </c>
      <c r="K106" s="148">
        <f>'2. KIADÁSOK MINDÖSSZESEN'!$F106/12</f>
        <v>0</v>
      </c>
      <c r="L106" s="148">
        <f>'2. KIADÁSOK MINDÖSSZESEN'!$F106/12</f>
        <v>0</v>
      </c>
      <c r="M106" s="148">
        <f>'2. KIADÁSOK MINDÖSSZESEN'!$F106/12</f>
        <v>0</v>
      </c>
      <c r="N106" s="148">
        <f>'2. KIADÁSOK MINDÖSSZESEN'!$F106/12</f>
        <v>0</v>
      </c>
      <c r="O106" s="175">
        <f t="shared" si="1"/>
        <v>0</v>
      </c>
      <c r="P106" s="3"/>
      <c r="Q106" s="3"/>
    </row>
    <row r="107" spans="1:17" ht="15">
      <c r="A107" s="13" t="s">
        <v>579</v>
      </c>
      <c r="B107" s="6" t="s">
        <v>379</v>
      </c>
      <c r="C107" s="148">
        <f>'2. KIADÁSOK MINDÖSSZESEN'!$F107/12</f>
        <v>0</v>
      </c>
      <c r="D107" s="148">
        <f>'2. KIADÁSOK MINDÖSSZESEN'!$F107/12</f>
        <v>0</v>
      </c>
      <c r="E107" s="148">
        <f>'2. KIADÁSOK MINDÖSSZESEN'!$F107/12</f>
        <v>0</v>
      </c>
      <c r="F107" s="148">
        <f>'2. KIADÁSOK MINDÖSSZESEN'!$F107/12</f>
        <v>0</v>
      </c>
      <c r="G107" s="148">
        <f>'2. KIADÁSOK MINDÖSSZESEN'!$F107/12</f>
        <v>0</v>
      </c>
      <c r="H107" s="148">
        <f>'2. KIADÁSOK MINDÖSSZESEN'!$F107/12</f>
        <v>0</v>
      </c>
      <c r="I107" s="148">
        <f>'2. KIADÁSOK MINDÖSSZESEN'!$F107/12</f>
        <v>0</v>
      </c>
      <c r="J107" s="148">
        <f>'2. KIADÁSOK MINDÖSSZESEN'!$F107/12</f>
        <v>0</v>
      </c>
      <c r="K107" s="148">
        <f>'2. KIADÁSOK MINDÖSSZESEN'!$F107/12</f>
        <v>0</v>
      </c>
      <c r="L107" s="148">
        <f>'2. KIADÁSOK MINDÖSSZESEN'!$F107/12</f>
        <v>0</v>
      </c>
      <c r="M107" s="148">
        <f>'2. KIADÁSOK MINDÖSSZESEN'!$F107/12</f>
        <v>0</v>
      </c>
      <c r="N107" s="148">
        <f>'2. KIADÁSOK MINDÖSSZESEN'!$F107/12</f>
        <v>0</v>
      </c>
      <c r="O107" s="175">
        <f t="shared" si="1"/>
        <v>0</v>
      </c>
      <c r="P107" s="3"/>
      <c r="Q107" s="3"/>
    </row>
    <row r="108" spans="1:17" ht="15">
      <c r="A108" s="35" t="s">
        <v>380</v>
      </c>
      <c r="B108" s="4" t="s">
        <v>381</v>
      </c>
      <c r="C108" s="148">
        <f>'2. KIADÁSOK MINDÖSSZESEN'!$F108/12</f>
        <v>0</v>
      </c>
      <c r="D108" s="148">
        <f>'2. KIADÁSOK MINDÖSSZESEN'!$F108/12</f>
        <v>0</v>
      </c>
      <c r="E108" s="148">
        <f>'2. KIADÁSOK MINDÖSSZESEN'!$F108/12</f>
        <v>0</v>
      </c>
      <c r="F108" s="148">
        <f>'2. KIADÁSOK MINDÖSSZESEN'!$F108/12</f>
        <v>0</v>
      </c>
      <c r="G108" s="148">
        <f>'2. KIADÁSOK MINDÖSSZESEN'!$F108/12</f>
        <v>0</v>
      </c>
      <c r="H108" s="148">
        <f>'2. KIADÁSOK MINDÖSSZESEN'!$F108/12</f>
        <v>0</v>
      </c>
      <c r="I108" s="148">
        <f>'2. KIADÁSOK MINDÖSSZESEN'!$F108/12</f>
        <v>0</v>
      </c>
      <c r="J108" s="148">
        <f>'2. KIADÁSOK MINDÖSSZESEN'!$F108/12</f>
        <v>0</v>
      </c>
      <c r="K108" s="148">
        <f>'2. KIADÁSOK MINDÖSSZESEN'!$F108/12</f>
        <v>0</v>
      </c>
      <c r="L108" s="148">
        <f>'2. KIADÁSOK MINDÖSSZESEN'!$F108/12</f>
        <v>0</v>
      </c>
      <c r="M108" s="148">
        <f>'2. KIADÁSOK MINDÖSSZESEN'!$F108/12</f>
        <v>0</v>
      </c>
      <c r="N108" s="148">
        <f>'2. KIADÁSOK MINDÖSSZESEN'!$F108/12</f>
        <v>0</v>
      </c>
      <c r="O108" s="175">
        <f t="shared" si="1"/>
        <v>0</v>
      </c>
      <c r="P108" s="3"/>
      <c r="Q108" s="3"/>
    </row>
    <row r="109" spans="1:17" ht="15">
      <c r="A109" s="35" t="s">
        <v>382</v>
      </c>
      <c r="B109" s="4" t="s">
        <v>383</v>
      </c>
      <c r="C109" s="148">
        <f>'2. KIADÁSOK MINDÖSSZESEN'!$F109/12</f>
        <v>842829.25</v>
      </c>
      <c r="D109" s="148">
        <f>'2. KIADÁSOK MINDÖSSZESEN'!$F109/12</f>
        <v>842829.25</v>
      </c>
      <c r="E109" s="148">
        <f>'2. KIADÁSOK MINDÖSSZESEN'!$F109/12</f>
        <v>842829.25</v>
      </c>
      <c r="F109" s="148">
        <f>'2. KIADÁSOK MINDÖSSZESEN'!$F109/12</f>
        <v>842829.25</v>
      </c>
      <c r="G109" s="148">
        <f>'2. KIADÁSOK MINDÖSSZESEN'!$F109/12</f>
        <v>842829.25</v>
      </c>
      <c r="H109" s="148">
        <f>'2. KIADÁSOK MINDÖSSZESEN'!$F109/12</f>
        <v>842829.25</v>
      </c>
      <c r="I109" s="148">
        <f>'2. KIADÁSOK MINDÖSSZESEN'!$F109/12</f>
        <v>842829.25</v>
      </c>
      <c r="J109" s="148">
        <f>'2. KIADÁSOK MINDÖSSZESEN'!$F109/12</f>
        <v>842829.25</v>
      </c>
      <c r="K109" s="148">
        <f>'2. KIADÁSOK MINDÖSSZESEN'!$F109/12</f>
        <v>842829.25</v>
      </c>
      <c r="L109" s="148">
        <f>'2. KIADÁSOK MINDÖSSZESEN'!$F109/12</f>
        <v>842829.25</v>
      </c>
      <c r="M109" s="148">
        <f>'2. KIADÁSOK MINDÖSSZESEN'!$F109/12</f>
        <v>842829.25</v>
      </c>
      <c r="N109" s="148">
        <f>'2. KIADÁSOK MINDÖSSZESEN'!$F109/12</f>
        <v>842829.25</v>
      </c>
      <c r="O109" s="175">
        <f t="shared" si="1"/>
        <v>10113951</v>
      </c>
      <c r="P109" s="3"/>
      <c r="Q109" s="3"/>
    </row>
    <row r="110" spans="1:17" ht="15">
      <c r="A110" s="13" t="s">
        <v>384</v>
      </c>
      <c r="B110" s="6" t="s">
        <v>385</v>
      </c>
      <c r="C110" s="148">
        <f>'2. KIADÁSOK MINDÖSSZESEN'!$F110/12</f>
        <v>29063242.916666668</v>
      </c>
      <c r="D110" s="148">
        <f>'2. KIADÁSOK MINDÖSSZESEN'!$F110/12</f>
        <v>29063242.916666668</v>
      </c>
      <c r="E110" s="148">
        <f>'2. KIADÁSOK MINDÖSSZESEN'!$F110/12</f>
        <v>29063242.916666668</v>
      </c>
      <c r="F110" s="148">
        <f>'2. KIADÁSOK MINDÖSSZESEN'!$F110/12</f>
        <v>29063242.916666668</v>
      </c>
      <c r="G110" s="148">
        <f>'2. KIADÁSOK MINDÖSSZESEN'!$F110/12</f>
        <v>29063242.916666668</v>
      </c>
      <c r="H110" s="148">
        <f>'2. KIADÁSOK MINDÖSSZESEN'!$F110/12</f>
        <v>29063242.916666668</v>
      </c>
      <c r="I110" s="148">
        <f>'2. KIADÁSOK MINDÖSSZESEN'!$F110/12</f>
        <v>29063242.916666668</v>
      </c>
      <c r="J110" s="148">
        <f>'2. KIADÁSOK MINDÖSSZESEN'!$F110/12</f>
        <v>29063242.916666668</v>
      </c>
      <c r="K110" s="148">
        <f>'2. KIADÁSOK MINDÖSSZESEN'!$F110/12</f>
        <v>29063242.916666668</v>
      </c>
      <c r="L110" s="148">
        <f>'2. KIADÁSOK MINDÖSSZESEN'!$F110/12</f>
        <v>29063242.916666668</v>
      </c>
      <c r="M110" s="148">
        <f>'2. KIADÁSOK MINDÖSSZESEN'!$F110/12</f>
        <v>29063242.916666668</v>
      </c>
      <c r="N110" s="148">
        <f>'2. KIADÁSOK MINDÖSSZESEN'!$F110/12</f>
        <v>29063242.916666668</v>
      </c>
      <c r="O110" s="175">
        <f t="shared" si="1"/>
        <v>348758915</v>
      </c>
      <c r="P110" s="3"/>
      <c r="Q110" s="3"/>
    </row>
    <row r="111" spans="1:17" ht="15">
      <c r="A111" s="35" t="s">
        <v>386</v>
      </c>
      <c r="B111" s="4" t="s">
        <v>387</v>
      </c>
      <c r="C111" s="148">
        <f>'2. KIADÁSOK MINDÖSSZESEN'!$F111/12</f>
        <v>0</v>
      </c>
      <c r="D111" s="148">
        <f>'2. KIADÁSOK MINDÖSSZESEN'!$F111/12</f>
        <v>0</v>
      </c>
      <c r="E111" s="148">
        <f>'2. KIADÁSOK MINDÖSSZESEN'!$F111/12</f>
        <v>0</v>
      </c>
      <c r="F111" s="148">
        <f>'2. KIADÁSOK MINDÖSSZESEN'!$F111/12</f>
        <v>0</v>
      </c>
      <c r="G111" s="148">
        <f>'2. KIADÁSOK MINDÖSSZESEN'!$F111/12</f>
        <v>0</v>
      </c>
      <c r="H111" s="148">
        <f>'2. KIADÁSOK MINDÖSSZESEN'!$F111/12</f>
        <v>0</v>
      </c>
      <c r="I111" s="148">
        <f>'2. KIADÁSOK MINDÖSSZESEN'!$F111/12</f>
        <v>0</v>
      </c>
      <c r="J111" s="148">
        <f>'2. KIADÁSOK MINDÖSSZESEN'!$F111/12</f>
        <v>0</v>
      </c>
      <c r="K111" s="148">
        <f>'2. KIADÁSOK MINDÖSSZESEN'!$F111/12</f>
        <v>0</v>
      </c>
      <c r="L111" s="148">
        <f>'2. KIADÁSOK MINDÖSSZESEN'!$F111/12</f>
        <v>0</v>
      </c>
      <c r="M111" s="148">
        <f>'2. KIADÁSOK MINDÖSSZESEN'!$F111/12</f>
        <v>0</v>
      </c>
      <c r="N111" s="148">
        <f>'2. KIADÁSOK MINDÖSSZESEN'!$F111/12</f>
        <v>0</v>
      </c>
      <c r="O111" s="175">
        <f t="shared" si="1"/>
        <v>0</v>
      </c>
      <c r="P111" s="3"/>
      <c r="Q111" s="3"/>
    </row>
    <row r="112" spans="1:17" ht="15">
      <c r="A112" s="35" t="s">
        <v>388</v>
      </c>
      <c r="B112" s="4" t="s">
        <v>389</v>
      </c>
      <c r="C112" s="148">
        <f>'2. KIADÁSOK MINDÖSSZESEN'!$F112/12</f>
        <v>0</v>
      </c>
      <c r="D112" s="148">
        <f>'2. KIADÁSOK MINDÖSSZESEN'!$F112/12</f>
        <v>0</v>
      </c>
      <c r="E112" s="148">
        <f>'2. KIADÁSOK MINDÖSSZESEN'!$F112/12</f>
        <v>0</v>
      </c>
      <c r="F112" s="148">
        <f>'2. KIADÁSOK MINDÖSSZESEN'!$F112/12</f>
        <v>0</v>
      </c>
      <c r="G112" s="148">
        <f>'2. KIADÁSOK MINDÖSSZESEN'!$F112/12</f>
        <v>0</v>
      </c>
      <c r="H112" s="148">
        <f>'2. KIADÁSOK MINDÖSSZESEN'!$F112/12</f>
        <v>0</v>
      </c>
      <c r="I112" s="148">
        <f>'2. KIADÁSOK MINDÖSSZESEN'!$F112/12</f>
        <v>0</v>
      </c>
      <c r="J112" s="148">
        <f>'2. KIADÁSOK MINDÖSSZESEN'!$F112/12</f>
        <v>0</v>
      </c>
      <c r="K112" s="148">
        <f>'2. KIADÁSOK MINDÖSSZESEN'!$F112/12</f>
        <v>0</v>
      </c>
      <c r="L112" s="148">
        <f>'2. KIADÁSOK MINDÖSSZESEN'!$F112/12</f>
        <v>0</v>
      </c>
      <c r="M112" s="148">
        <f>'2. KIADÁSOK MINDÖSSZESEN'!$F112/12</f>
        <v>0</v>
      </c>
      <c r="N112" s="148">
        <f>'2. KIADÁSOK MINDÖSSZESEN'!$F112/12</f>
        <v>0</v>
      </c>
      <c r="O112" s="175">
        <f t="shared" si="1"/>
        <v>0</v>
      </c>
      <c r="P112" s="3"/>
      <c r="Q112" s="3"/>
    </row>
    <row r="113" spans="1:17" ht="15">
      <c r="A113" s="35" t="s">
        <v>390</v>
      </c>
      <c r="B113" s="4" t="s">
        <v>391</v>
      </c>
      <c r="C113" s="148">
        <f>'2. KIADÁSOK MINDÖSSZESEN'!$F113/12</f>
        <v>0</v>
      </c>
      <c r="D113" s="148">
        <f>'2. KIADÁSOK MINDÖSSZESEN'!$F113/12</f>
        <v>0</v>
      </c>
      <c r="E113" s="148">
        <f>'2. KIADÁSOK MINDÖSSZESEN'!$F113/12</f>
        <v>0</v>
      </c>
      <c r="F113" s="148">
        <f>'2. KIADÁSOK MINDÖSSZESEN'!$F113/12</f>
        <v>0</v>
      </c>
      <c r="G113" s="148">
        <f>'2. KIADÁSOK MINDÖSSZESEN'!$F113/12</f>
        <v>0</v>
      </c>
      <c r="H113" s="148">
        <f>'2. KIADÁSOK MINDÖSSZESEN'!$F113/12</f>
        <v>0</v>
      </c>
      <c r="I113" s="148">
        <f>'2. KIADÁSOK MINDÖSSZESEN'!$F113/12</f>
        <v>0</v>
      </c>
      <c r="J113" s="148">
        <f>'2. KIADÁSOK MINDÖSSZESEN'!$F113/12</f>
        <v>0</v>
      </c>
      <c r="K113" s="148">
        <f>'2. KIADÁSOK MINDÖSSZESEN'!$F113/12</f>
        <v>0</v>
      </c>
      <c r="L113" s="148">
        <f>'2. KIADÁSOK MINDÖSSZESEN'!$F113/12</f>
        <v>0</v>
      </c>
      <c r="M113" s="148">
        <f>'2. KIADÁSOK MINDÖSSZESEN'!$F113/12</f>
        <v>0</v>
      </c>
      <c r="N113" s="148">
        <f>'2. KIADÁSOK MINDÖSSZESEN'!$F113/12</f>
        <v>0</v>
      </c>
      <c r="O113" s="175">
        <f t="shared" si="1"/>
        <v>0</v>
      </c>
      <c r="P113" s="3"/>
      <c r="Q113" s="3"/>
    </row>
    <row r="114" spans="1:17" ht="15">
      <c r="A114" s="36" t="s">
        <v>580</v>
      </c>
      <c r="B114" s="37" t="s">
        <v>392</v>
      </c>
      <c r="C114" s="148">
        <f>'2. KIADÁSOK MINDÖSSZESEN'!$F114/12</f>
        <v>0</v>
      </c>
      <c r="D114" s="148">
        <f>'2. KIADÁSOK MINDÖSSZESEN'!$F114/12</f>
        <v>0</v>
      </c>
      <c r="E114" s="148">
        <f>'2. KIADÁSOK MINDÖSSZESEN'!$F114/12</f>
        <v>0</v>
      </c>
      <c r="F114" s="148">
        <f>'2. KIADÁSOK MINDÖSSZESEN'!$F114/12</f>
        <v>0</v>
      </c>
      <c r="G114" s="148">
        <f>'2. KIADÁSOK MINDÖSSZESEN'!$F114/12</f>
        <v>0</v>
      </c>
      <c r="H114" s="148">
        <f>'2. KIADÁSOK MINDÖSSZESEN'!$F114/12</f>
        <v>0</v>
      </c>
      <c r="I114" s="148">
        <f>'2. KIADÁSOK MINDÖSSZESEN'!$F114/12</f>
        <v>0</v>
      </c>
      <c r="J114" s="148">
        <f>'2. KIADÁSOK MINDÖSSZESEN'!$F114/12</f>
        <v>0</v>
      </c>
      <c r="K114" s="148">
        <f>'2. KIADÁSOK MINDÖSSZESEN'!$F114/12</f>
        <v>0</v>
      </c>
      <c r="L114" s="148">
        <f>'2. KIADÁSOK MINDÖSSZESEN'!$F114/12</f>
        <v>0</v>
      </c>
      <c r="M114" s="148">
        <f>'2. KIADÁSOK MINDÖSSZESEN'!$F114/12</f>
        <v>0</v>
      </c>
      <c r="N114" s="148">
        <f>'2. KIADÁSOK MINDÖSSZESEN'!$F114/12</f>
        <v>0</v>
      </c>
      <c r="O114" s="175">
        <f t="shared" si="1"/>
        <v>0</v>
      </c>
      <c r="P114" s="3"/>
      <c r="Q114" s="3"/>
    </row>
    <row r="115" spans="1:17" ht="15">
      <c r="A115" s="35" t="s">
        <v>393</v>
      </c>
      <c r="B115" s="4" t="s">
        <v>394</v>
      </c>
      <c r="C115" s="148">
        <f>'2. KIADÁSOK MINDÖSSZESEN'!$F115/12</f>
        <v>0</v>
      </c>
      <c r="D115" s="148">
        <f>'2. KIADÁSOK MINDÖSSZESEN'!$F115/12</f>
        <v>0</v>
      </c>
      <c r="E115" s="148">
        <f>'2. KIADÁSOK MINDÖSSZESEN'!$F115/12</f>
        <v>0</v>
      </c>
      <c r="F115" s="148">
        <f>'2. KIADÁSOK MINDÖSSZESEN'!$F115/12</f>
        <v>0</v>
      </c>
      <c r="G115" s="148">
        <f>'2. KIADÁSOK MINDÖSSZESEN'!$F115/12</f>
        <v>0</v>
      </c>
      <c r="H115" s="148">
        <f>'2. KIADÁSOK MINDÖSSZESEN'!$F115/12</f>
        <v>0</v>
      </c>
      <c r="I115" s="148">
        <f>'2. KIADÁSOK MINDÖSSZESEN'!$F115/12</f>
        <v>0</v>
      </c>
      <c r="J115" s="148">
        <f>'2. KIADÁSOK MINDÖSSZESEN'!$F115/12</f>
        <v>0</v>
      </c>
      <c r="K115" s="148">
        <f>'2. KIADÁSOK MINDÖSSZESEN'!$F115/12</f>
        <v>0</v>
      </c>
      <c r="L115" s="148">
        <f>'2. KIADÁSOK MINDÖSSZESEN'!$F115/12</f>
        <v>0</v>
      </c>
      <c r="M115" s="148">
        <f>'2. KIADÁSOK MINDÖSSZESEN'!$F115/12</f>
        <v>0</v>
      </c>
      <c r="N115" s="148">
        <f>'2. KIADÁSOK MINDÖSSZESEN'!$F115/12</f>
        <v>0</v>
      </c>
      <c r="O115" s="175">
        <f t="shared" si="1"/>
        <v>0</v>
      </c>
      <c r="P115" s="3"/>
      <c r="Q115" s="3"/>
    </row>
    <row r="116" spans="1:17" ht="15">
      <c r="A116" s="12" t="s">
        <v>395</v>
      </c>
      <c r="B116" s="4" t="s">
        <v>396</v>
      </c>
      <c r="C116" s="148">
        <f>'2. KIADÁSOK MINDÖSSZESEN'!$F116/12</f>
        <v>0</v>
      </c>
      <c r="D116" s="148">
        <f>'2. KIADÁSOK MINDÖSSZESEN'!$F116/12</f>
        <v>0</v>
      </c>
      <c r="E116" s="148">
        <f>'2. KIADÁSOK MINDÖSSZESEN'!$F116/12</f>
        <v>0</v>
      </c>
      <c r="F116" s="148">
        <f>'2. KIADÁSOK MINDÖSSZESEN'!$F116/12</f>
        <v>0</v>
      </c>
      <c r="G116" s="148">
        <f>'2. KIADÁSOK MINDÖSSZESEN'!$F116/12</f>
        <v>0</v>
      </c>
      <c r="H116" s="148">
        <f>'2. KIADÁSOK MINDÖSSZESEN'!$F116/12</f>
        <v>0</v>
      </c>
      <c r="I116" s="148">
        <f>'2. KIADÁSOK MINDÖSSZESEN'!$F116/12</f>
        <v>0</v>
      </c>
      <c r="J116" s="148">
        <f>'2. KIADÁSOK MINDÖSSZESEN'!$F116/12</f>
        <v>0</v>
      </c>
      <c r="K116" s="148">
        <f>'2. KIADÁSOK MINDÖSSZESEN'!$F116/12</f>
        <v>0</v>
      </c>
      <c r="L116" s="148">
        <f>'2. KIADÁSOK MINDÖSSZESEN'!$F116/12</f>
        <v>0</v>
      </c>
      <c r="M116" s="148">
        <f>'2. KIADÁSOK MINDÖSSZESEN'!$F116/12</f>
        <v>0</v>
      </c>
      <c r="N116" s="148">
        <f>'2. KIADÁSOK MINDÖSSZESEN'!$F116/12</f>
        <v>0</v>
      </c>
      <c r="O116" s="175">
        <f t="shared" si="1"/>
        <v>0</v>
      </c>
      <c r="P116" s="3"/>
      <c r="Q116" s="3"/>
    </row>
    <row r="117" spans="1:17" ht="15">
      <c r="A117" s="35" t="s">
        <v>613</v>
      </c>
      <c r="B117" s="4" t="s">
        <v>397</v>
      </c>
      <c r="C117" s="148">
        <f>'2. KIADÁSOK MINDÖSSZESEN'!$F117/12</f>
        <v>0</v>
      </c>
      <c r="D117" s="148">
        <f>'2. KIADÁSOK MINDÖSSZESEN'!$F117/12</f>
        <v>0</v>
      </c>
      <c r="E117" s="148">
        <f>'2. KIADÁSOK MINDÖSSZESEN'!$F117/12</f>
        <v>0</v>
      </c>
      <c r="F117" s="148">
        <f>'2. KIADÁSOK MINDÖSSZESEN'!$F117/12</f>
        <v>0</v>
      </c>
      <c r="G117" s="148">
        <f>'2. KIADÁSOK MINDÖSSZESEN'!$F117/12</f>
        <v>0</v>
      </c>
      <c r="H117" s="148">
        <f>'2. KIADÁSOK MINDÖSSZESEN'!$F117/12</f>
        <v>0</v>
      </c>
      <c r="I117" s="148">
        <f>'2. KIADÁSOK MINDÖSSZESEN'!$F117/12</f>
        <v>0</v>
      </c>
      <c r="J117" s="148">
        <f>'2. KIADÁSOK MINDÖSSZESEN'!$F117/12</f>
        <v>0</v>
      </c>
      <c r="K117" s="148">
        <f>'2. KIADÁSOK MINDÖSSZESEN'!$F117/12</f>
        <v>0</v>
      </c>
      <c r="L117" s="148">
        <f>'2. KIADÁSOK MINDÖSSZESEN'!$F117/12</f>
        <v>0</v>
      </c>
      <c r="M117" s="148">
        <f>'2. KIADÁSOK MINDÖSSZESEN'!$F117/12</f>
        <v>0</v>
      </c>
      <c r="N117" s="148">
        <f>'2. KIADÁSOK MINDÖSSZESEN'!$F117/12</f>
        <v>0</v>
      </c>
      <c r="O117" s="175">
        <f t="shared" si="1"/>
        <v>0</v>
      </c>
      <c r="P117" s="3"/>
      <c r="Q117" s="3"/>
    </row>
    <row r="118" spans="1:17" ht="15">
      <c r="A118" s="35" t="s">
        <v>582</v>
      </c>
      <c r="B118" s="4" t="s">
        <v>398</v>
      </c>
      <c r="C118" s="148">
        <f>'2. KIADÁSOK MINDÖSSZESEN'!$F118/12</f>
        <v>0</v>
      </c>
      <c r="D118" s="148">
        <f>'2. KIADÁSOK MINDÖSSZESEN'!$F118/12</f>
        <v>0</v>
      </c>
      <c r="E118" s="148">
        <f>'2. KIADÁSOK MINDÖSSZESEN'!$F118/12</f>
        <v>0</v>
      </c>
      <c r="F118" s="148">
        <f>'2. KIADÁSOK MINDÖSSZESEN'!$F118/12</f>
        <v>0</v>
      </c>
      <c r="G118" s="148">
        <f>'2. KIADÁSOK MINDÖSSZESEN'!$F118/12</f>
        <v>0</v>
      </c>
      <c r="H118" s="148">
        <f>'2. KIADÁSOK MINDÖSSZESEN'!$F118/12</f>
        <v>0</v>
      </c>
      <c r="I118" s="148">
        <f>'2. KIADÁSOK MINDÖSSZESEN'!$F118/12</f>
        <v>0</v>
      </c>
      <c r="J118" s="148">
        <f>'2. KIADÁSOK MINDÖSSZESEN'!$F118/12</f>
        <v>0</v>
      </c>
      <c r="K118" s="148">
        <f>'2. KIADÁSOK MINDÖSSZESEN'!$F118/12</f>
        <v>0</v>
      </c>
      <c r="L118" s="148">
        <f>'2. KIADÁSOK MINDÖSSZESEN'!$F118/12</f>
        <v>0</v>
      </c>
      <c r="M118" s="148">
        <f>'2. KIADÁSOK MINDÖSSZESEN'!$F118/12</f>
        <v>0</v>
      </c>
      <c r="N118" s="148">
        <f>'2. KIADÁSOK MINDÖSSZESEN'!$F118/12</f>
        <v>0</v>
      </c>
      <c r="O118" s="175">
        <f t="shared" si="1"/>
        <v>0</v>
      </c>
      <c r="P118" s="3"/>
      <c r="Q118" s="3"/>
    </row>
    <row r="119" spans="1:17" ht="15">
      <c r="A119" s="36" t="s">
        <v>583</v>
      </c>
      <c r="B119" s="37" t="s">
        <v>402</v>
      </c>
      <c r="C119" s="148">
        <f>'2. KIADÁSOK MINDÖSSZESEN'!$F119/12</f>
        <v>0</v>
      </c>
      <c r="D119" s="148">
        <f>'2. KIADÁSOK MINDÖSSZESEN'!$F119/12</f>
        <v>0</v>
      </c>
      <c r="E119" s="148">
        <f>'2. KIADÁSOK MINDÖSSZESEN'!$F119/12</f>
        <v>0</v>
      </c>
      <c r="F119" s="148">
        <f>'2. KIADÁSOK MINDÖSSZESEN'!$F119/12</f>
        <v>0</v>
      </c>
      <c r="G119" s="148">
        <f>'2. KIADÁSOK MINDÖSSZESEN'!$F119/12</f>
        <v>0</v>
      </c>
      <c r="H119" s="148">
        <f>'2. KIADÁSOK MINDÖSSZESEN'!$F119/12</f>
        <v>0</v>
      </c>
      <c r="I119" s="148">
        <f>'2. KIADÁSOK MINDÖSSZESEN'!$F119/12</f>
        <v>0</v>
      </c>
      <c r="J119" s="148">
        <f>'2. KIADÁSOK MINDÖSSZESEN'!$F119/12</f>
        <v>0</v>
      </c>
      <c r="K119" s="148">
        <f>'2. KIADÁSOK MINDÖSSZESEN'!$F119/12</f>
        <v>0</v>
      </c>
      <c r="L119" s="148">
        <f>'2. KIADÁSOK MINDÖSSZESEN'!$F119/12</f>
        <v>0</v>
      </c>
      <c r="M119" s="148">
        <f>'2. KIADÁSOK MINDÖSSZESEN'!$F119/12</f>
        <v>0</v>
      </c>
      <c r="N119" s="148">
        <f>'2. KIADÁSOK MINDÖSSZESEN'!$F119/12</f>
        <v>0</v>
      </c>
      <c r="O119" s="175">
        <f t="shared" si="1"/>
        <v>0</v>
      </c>
      <c r="P119" s="3"/>
      <c r="Q119" s="3"/>
    </row>
    <row r="120" spans="1:17" ht="15">
      <c r="A120" s="12" t="s">
        <v>403</v>
      </c>
      <c r="B120" s="4" t="s">
        <v>404</v>
      </c>
      <c r="C120" s="148">
        <f>'2. KIADÁSOK MINDÖSSZESEN'!$F120/12</f>
        <v>0</v>
      </c>
      <c r="D120" s="148">
        <f>'2. KIADÁSOK MINDÖSSZESEN'!$F120/12</f>
        <v>0</v>
      </c>
      <c r="E120" s="148">
        <f>'2. KIADÁSOK MINDÖSSZESEN'!$F120/12</f>
        <v>0</v>
      </c>
      <c r="F120" s="148">
        <f>'2. KIADÁSOK MINDÖSSZESEN'!$F120/12</f>
        <v>0</v>
      </c>
      <c r="G120" s="148">
        <f>'2. KIADÁSOK MINDÖSSZESEN'!$F120/12</f>
        <v>0</v>
      </c>
      <c r="H120" s="148">
        <f>'2. KIADÁSOK MINDÖSSZESEN'!$F120/12</f>
        <v>0</v>
      </c>
      <c r="I120" s="148">
        <f>'2. KIADÁSOK MINDÖSSZESEN'!$F120/12</f>
        <v>0</v>
      </c>
      <c r="J120" s="148">
        <f>'2. KIADÁSOK MINDÖSSZESEN'!$F120/12</f>
        <v>0</v>
      </c>
      <c r="K120" s="148">
        <f>'2. KIADÁSOK MINDÖSSZESEN'!$F120/12</f>
        <v>0</v>
      </c>
      <c r="L120" s="148">
        <f>'2. KIADÁSOK MINDÖSSZESEN'!$F120/12</f>
        <v>0</v>
      </c>
      <c r="M120" s="148">
        <f>'2. KIADÁSOK MINDÖSSZESEN'!$F120/12</f>
        <v>0</v>
      </c>
      <c r="N120" s="148">
        <f>'2. KIADÁSOK MINDÖSSZESEN'!$F120/12</f>
        <v>0</v>
      </c>
      <c r="O120" s="175">
        <f t="shared" si="1"/>
        <v>0</v>
      </c>
      <c r="P120" s="3"/>
      <c r="Q120" s="3"/>
    </row>
    <row r="121" spans="1:17" ht="15.75">
      <c r="A121" s="38" t="s">
        <v>617</v>
      </c>
      <c r="B121" s="39" t="s">
        <v>405</v>
      </c>
      <c r="C121" s="148">
        <f>'2. KIADÁSOK MINDÖSSZESEN'!$F121/12</f>
        <v>29906072.166666668</v>
      </c>
      <c r="D121" s="148">
        <f>'2. KIADÁSOK MINDÖSSZESEN'!$F121/12</f>
        <v>29906072.166666668</v>
      </c>
      <c r="E121" s="148">
        <f>'2. KIADÁSOK MINDÖSSZESEN'!$F121/12</f>
        <v>29906072.166666668</v>
      </c>
      <c r="F121" s="148">
        <f>'2. KIADÁSOK MINDÖSSZESEN'!$F121/12</f>
        <v>29906072.166666668</v>
      </c>
      <c r="G121" s="148">
        <f>'2. KIADÁSOK MINDÖSSZESEN'!$F121/12</f>
        <v>29906072.166666668</v>
      </c>
      <c r="H121" s="148">
        <f>'2. KIADÁSOK MINDÖSSZESEN'!$F121/12</f>
        <v>29906072.166666668</v>
      </c>
      <c r="I121" s="148">
        <f>'2. KIADÁSOK MINDÖSSZESEN'!$F121/12</f>
        <v>29906072.166666668</v>
      </c>
      <c r="J121" s="148">
        <f>'2. KIADÁSOK MINDÖSSZESEN'!$F121/12</f>
        <v>29906072.166666668</v>
      </c>
      <c r="K121" s="148">
        <f>'2. KIADÁSOK MINDÖSSZESEN'!$F121/12</f>
        <v>29906072.166666668</v>
      </c>
      <c r="L121" s="148">
        <f>'2. KIADÁSOK MINDÖSSZESEN'!$F121/12</f>
        <v>29906072.166666668</v>
      </c>
      <c r="M121" s="148">
        <f>'2. KIADÁSOK MINDÖSSZESEN'!$F121/12</f>
        <v>29906072.166666668</v>
      </c>
      <c r="N121" s="148">
        <f>'2. KIADÁSOK MINDÖSSZESEN'!$F121/12</f>
        <v>29906072.166666668</v>
      </c>
      <c r="O121" s="175">
        <f t="shared" si="1"/>
        <v>358872866.00000006</v>
      </c>
      <c r="P121" s="3"/>
      <c r="Q121" s="3"/>
    </row>
    <row r="122" spans="1:17" ht="15.75">
      <c r="A122" s="43" t="s">
        <v>654</v>
      </c>
      <c r="B122" s="44"/>
      <c r="C122" s="148">
        <f>'2. KIADÁSOK MINDÖSSZESEN'!$F122/12</f>
        <v>133114833.16666667</v>
      </c>
      <c r="D122" s="148">
        <f>'2. KIADÁSOK MINDÖSSZESEN'!$F122/12</f>
        <v>133114833.16666667</v>
      </c>
      <c r="E122" s="148">
        <f>'2. KIADÁSOK MINDÖSSZESEN'!$F122/12</f>
        <v>133114833.16666667</v>
      </c>
      <c r="F122" s="148">
        <f>'2. KIADÁSOK MINDÖSSZESEN'!$F122/12</f>
        <v>133114833.16666667</v>
      </c>
      <c r="G122" s="148">
        <f>'2. KIADÁSOK MINDÖSSZESEN'!$F122/12</f>
        <v>133114833.16666667</v>
      </c>
      <c r="H122" s="148">
        <f>'2. KIADÁSOK MINDÖSSZESEN'!$F122/12</f>
        <v>133114833.16666667</v>
      </c>
      <c r="I122" s="148">
        <f>'2. KIADÁSOK MINDÖSSZESEN'!$F122/12</f>
        <v>133114833.16666667</v>
      </c>
      <c r="J122" s="148">
        <f>'2. KIADÁSOK MINDÖSSZESEN'!$F122/12</f>
        <v>133114833.16666667</v>
      </c>
      <c r="K122" s="148">
        <f>'2. KIADÁSOK MINDÖSSZESEN'!$F122/12</f>
        <v>133114833.16666667</v>
      </c>
      <c r="L122" s="148">
        <f>'2. KIADÁSOK MINDÖSSZESEN'!$F122/12</f>
        <v>133114833.16666667</v>
      </c>
      <c r="M122" s="148">
        <f>'2. KIADÁSOK MINDÖSSZESEN'!$F122/12</f>
        <v>133114833.16666667</v>
      </c>
      <c r="N122" s="148">
        <f>'2. KIADÁSOK MINDÖSSZESEN'!$F122/12</f>
        <v>133114833.16666667</v>
      </c>
      <c r="O122" s="175">
        <f t="shared" si="1"/>
        <v>1597377998.0000002</v>
      </c>
      <c r="P122" s="3"/>
      <c r="Q122" s="3"/>
    </row>
    <row r="123" spans="1:17" ht="25.5">
      <c r="A123" s="1" t="s">
        <v>195</v>
      </c>
      <c r="B123" s="2" t="s">
        <v>647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75"/>
      <c r="P123" s="3"/>
      <c r="Q123" s="3"/>
    </row>
    <row r="124" spans="1:17" ht="15">
      <c r="A124" s="29" t="s">
        <v>406</v>
      </c>
      <c r="B124" s="5" t="s">
        <v>407</v>
      </c>
      <c r="C124" s="148">
        <f>'8. BEVÉTELEK MINDÖSSZESEN'!$F6/12</f>
        <v>8388128.583333333</v>
      </c>
      <c r="D124" s="148">
        <f>'8. BEVÉTELEK MINDÖSSZESEN'!$F6/12</f>
        <v>8388128.583333333</v>
      </c>
      <c r="E124" s="148">
        <f>'8. BEVÉTELEK MINDÖSSZESEN'!$F6/12</f>
        <v>8388128.583333333</v>
      </c>
      <c r="F124" s="148">
        <f>'8. BEVÉTELEK MINDÖSSZESEN'!$F6/12</f>
        <v>8388128.583333333</v>
      </c>
      <c r="G124" s="148">
        <f>'8. BEVÉTELEK MINDÖSSZESEN'!$F6/12</f>
        <v>8388128.583333333</v>
      </c>
      <c r="H124" s="148">
        <f>'8. BEVÉTELEK MINDÖSSZESEN'!$F6/12</f>
        <v>8388128.583333333</v>
      </c>
      <c r="I124" s="148">
        <f>'8. BEVÉTELEK MINDÖSSZESEN'!$F6/12</f>
        <v>8388128.583333333</v>
      </c>
      <c r="J124" s="148">
        <f>'8. BEVÉTELEK MINDÖSSZESEN'!$F6/12</f>
        <v>8388128.583333333</v>
      </c>
      <c r="K124" s="148">
        <f>'8. BEVÉTELEK MINDÖSSZESEN'!$F6/12</f>
        <v>8388128.583333333</v>
      </c>
      <c r="L124" s="148">
        <f>'8. BEVÉTELEK MINDÖSSZESEN'!$F6/12</f>
        <v>8388128.583333333</v>
      </c>
      <c r="M124" s="148">
        <f>'8. BEVÉTELEK MINDÖSSZESEN'!$F6/12</f>
        <v>8388128.583333333</v>
      </c>
      <c r="N124" s="148">
        <f>'8. BEVÉTELEK MINDÖSSZESEN'!$F6/12</f>
        <v>8388128.583333333</v>
      </c>
      <c r="O124" s="175">
        <f t="shared" si="1"/>
        <v>100657542.99999999</v>
      </c>
      <c r="P124" s="3"/>
      <c r="Q124" s="3"/>
    </row>
    <row r="125" spans="1:17" ht="15">
      <c r="A125" s="4" t="s">
        <v>408</v>
      </c>
      <c r="B125" s="5" t="s">
        <v>409</v>
      </c>
      <c r="C125" s="148">
        <f>'8. BEVÉTELEK MINDÖSSZESEN'!$F7/12</f>
        <v>5339429.166666667</v>
      </c>
      <c r="D125" s="148">
        <f>'8. BEVÉTELEK MINDÖSSZESEN'!$F7/12</f>
        <v>5339429.166666667</v>
      </c>
      <c r="E125" s="148">
        <f>'8. BEVÉTELEK MINDÖSSZESEN'!$F7/12</f>
        <v>5339429.166666667</v>
      </c>
      <c r="F125" s="148">
        <f>'8. BEVÉTELEK MINDÖSSZESEN'!$F7/12</f>
        <v>5339429.166666667</v>
      </c>
      <c r="G125" s="148">
        <f>'8. BEVÉTELEK MINDÖSSZESEN'!$F7/12</f>
        <v>5339429.166666667</v>
      </c>
      <c r="H125" s="148">
        <f>'8. BEVÉTELEK MINDÖSSZESEN'!$F7/12</f>
        <v>5339429.166666667</v>
      </c>
      <c r="I125" s="148">
        <f>'8. BEVÉTELEK MINDÖSSZESEN'!$F7/12</f>
        <v>5339429.166666667</v>
      </c>
      <c r="J125" s="148">
        <f>'8. BEVÉTELEK MINDÖSSZESEN'!$F7/12</f>
        <v>5339429.166666667</v>
      </c>
      <c r="K125" s="148">
        <f>'8. BEVÉTELEK MINDÖSSZESEN'!$F7/12</f>
        <v>5339429.166666667</v>
      </c>
      <c r="L125" s="148">
        <f>'8. BEVÉTELEK MINDÖSSZESEN'!$F7/12</f>
        <v>5339429.166666667</v>
      </c>
      <c r="M125" s="148">
        <f>'8. BEVÉTELEK MINDÖSSZESEN'!$F7/12</f>
        <v>5339429.166666667</v>
      </c>
      <c r="N125" s="148">
        <f>'8. BEVÉTELEK MINDÖSSZESEN'!$F7/12</f>
        <v>5339429.166666667</v>
      </c>
      <c r="O125" s="175">
        <f t="shared" si="1"/>
        <v>64073149.99999999</v>
      </c>
      <c r="P125" s="3"/>
      <c r="Q125" s="3"/>
    </row>
    <row r="126" spans="1:17" ht="15">
      <c r="A126" s="4" t="s">
        <v>410</v>
      </c>
      <c r="B126" s="5" t="s">
        <v>411</v>
      </c>
      <c r="C126" s="148">
        <f>'8. BEVÉTELEK MINDÖSSZESEN'!$F8/12</f>
        <v>6410012.5</v>
      </c>
      <c r="D126" s="148">
        <f>'8. BEVÉTELEK MINDÖSSZESEN'!$F8/12</f>
        <v>6410012.5</v>
      </c>
      <c r="E126" s="148">
        <f>'8. BEVÉTELEK MINDÖSSZESEN'!$F8/12</f>
        <v>6410012.5</v>
      </c>
      <c r="F126" s="148">
        <f>'8. BEVÉTELEK MINDÖSSZESEN'!$F8/12</f>
        <v>6410012.5</v>
      </c>
      <c r="G126" s="148">
        <f>'8. BEVÉTELEK MINDÖSSZESEN'!$F8/12</f>
        <v>6410012.5</v>
      </c>
      <c r="H126" s="148">
        <f>'8. BEVÉTELEK MINDÖSSZESEN'!$F8/12</f>
        <v>6410012.5</v>
      </c>
      <c r="I126" s="148">
        <f>'8. BEVÉTELEK MINDÖSSZESEN'!$F8/12</f>
        <v>6410012.5</v>
      </c>
      <c r="J126" s="148">
        <f>'8. BEVÉTELEK MINDÖSSZESEN'!$F8/12</f>
        <v>6410012.5</v>
      </c>
      <c r="K126" s="148">
        <f>'8. BEVÉTELEK MINDÖSSZESEN'!$F8/12</f>
        <v>6410012.5</v>
      </c>
      <c r="L126" s="148">
        <f>'8. BEVÉTELEK MINDÖSSZESEN'!$F8/12</f>
        <v>6410012.5</v>
      </c>
      <c r="M126" s="148">
        <f>'8. BEVÉTELEK MINDÖSSZESEN'!$F8/12</f>
        <v>6410012.5</v>
      </c>
      <c r="N126" s="148">
        <f>'8. BEVÉTELEK MINDÖSSZESEN'!$F8/12</f>
        <v>6410012.5</v>
      </c>
      <c r="O126" s="175">
        <f t="shared" si="1"/>
        <v>76920150</v>
      </c>
      <c r="P126" s="3"/>
      <c r="Q126" s="3"/>
    </row>
    <row r="127" spans="1:17" ht="15">
      <c r="A127" s="4" t="s">
        <v>412</v>
      </c>
      <c r="B127" s="5" t="s">
        <v>413</v>
      </c>
      <c r="C127" s="148">
        <f>'8. BEVÉTELEK MINDÖSSZESEN'!$F9/12</f>
        <v>289710.75</v>
      </c>
      <c r="D127" s="148">
        <f>'8. BEVÉTELEK MINDÖSSZESEN'!$F9/12</f>
        <v>289710.75</v>
      </c>
      <c r="E127" s="148">
        <f>'8. BEVÉTELEK MINDÖSSZESEN'!$F9/12</f>
        <v>289710.75</v>
      </c>
      <c r="F127" s="148">
        <f>'8. BEVÉTELEK MINDÖSSZESEN'!$F9/12</f>
        <v>289710.75</v>
      </c>
      <c r="G127" s="148">
        <f>'8. BEVÉTELEK MINDÖSSZESEN'!$F9/12</f>
        <v>289710.75</v>
      </c>
      <c r="H127" s="148">
        <f>'8. BEVÉTELEK MINDÖSSZESEN'!$F9/12</f>
        <v>289710.75</v>
      </c>
      <c r="I127" s="148">
        <f>'8. BEVÉTELEK MINDÖSSZESEN'!$F9/12</f>
        <v>289710.75</v>
      </c>
      <c r="J127" s="148">
        <f>'8. BEVÉTELEK MINDÖSSZESEN'!$F9/12</f>
        <v>289710.75</v>
      </c>
      <c r="K127" s="148">
        <f>'8. BEVÉTELEK MINDÖSSZESEN'!$F9/12</f>
        <v>289710.75</v>
      </c>
      <c r="L127" s="148">
        <f>'8. BEVÉTELEK MINDÖSSZESEN'!$F9/12</f>
        <v>289710.75</v>
      </c>
      <c r="M127" s="148">
        <f>'8. BEVÉTELEK MINDÖSSZESEN'!$F9/12</f>
        <v>289710.75</v>
      </c>
      <c r="N127" s="148">
        <f>'8. BEVÉTELEK MINDÖSSZESEN'!$F9/12</f>
        <v>289710.75</v>
      </c>
      <c r="O127" s="175">
        <f t="shared" si="1"/>
        <v>3476529</v>
      </c>
      <c r="P127" s="3"/>
      <c r="Q127" s="3"/>
    </row>
    <row r="128" spans="1:17" ht="15">
      <c r="A128" s="4" t="s">
        <v>414</v>
      </c>
      <c r="B128" s="5" t="s">
        <v>415</v>
      </c>
      <c r="C128" s="148">
        <f>'8. BEVÉTELEK MINDÖSSZESEN'!$F10/12</f>
        <v>0</v>
      </c>
      <c r="D128" s="148">
        <f>'8. BEVÉTELEK MINDÖSSZESEN'!$F10/12</f>
        <v>0</v>
      </c>
      <c r="E128" s="148">
        <f>'8. BEVÉTELEK MINDÖSSZESEN'!$F10/12</f>
        <v>0</v>
      </c>
      <c r="F128" s="148">
        <f>'8. BEVÉTELEK MINDÖSSZESEN'!$F10/12</f>
        <v>0</v>
      </c>
      <c r="G128" s="148">
        <f>'8. BEVÉTELEK MINDÖSSZESEN'!$F10/12</f>
        <v>0</v>
      </c>
      <c r="H128" s="148">
        <f>'8. BEVÉTELEK MINDÖSSZESEN'!$F10/12</f>
        <v>0</v>
      </c>
      <c r="I128" s="148">
        <f>'8. BEVÉTELEK MINDÖSSZESEN'!$F10/12</f>
        <v>0</v>
      </c>
      <c r="J128" s="148">
        <f>'8. BEVÉTELEK MINDÖSSZESEN'!$F10/12</f>
        <v>0</v>
      </c>
      <c r="K128" s="148">
        <f>'8. BEVÉTELEK MINDÖSSZESEN'!$F10/12</f>
        <v>0</v>
      </c>
      <c r="L128" s="148">
        <f>'8. BEVÉTELEK MINDÖSSZESEN'!$F10/12</f>
        <v>0</v>
      </c>
      <c r="M128" s="148">
        <f>'8. BEVÉTELEK MINDÖSSZESEN'!$F10/12</f>
        <v>0</v>
      </c>
      <c r="N128" s="148">
        <f>'8. BEVÉTELEK MINDÖSSZESEN'!$F10/12</f>
        <v>0</v>
      </c>
      <c r="O128" s="175">
        <f t="shared" si="1"/>
        <v>0</v>
      </c>
      <c r="P128" s="3"/>
      <c r="Q128" s="3"/>
    </row>
    <row r="129" spans="1:17" ht="15">
      <c r="A129" s="4" t="s">
        <v>416</v>
      </c>
      <c r="B129" s="5" t="s">
        <v>417</v>
      </c>
      <c r="C129" s="148">
        <f>'8. BEVÉTELEK MINDÖSSZESEN'!$F11/12</f>
        <v>0</v>
      </c>
      <c r="D129" s="148">
        <f>'8. BEVÉTELEK MINDÖSSZESEN'!$F11/12</f>
        <v>0</v>
      </c>
      <c r="E129" s="148">
        <f>'8. BEVÉTELEK MINDÖSSZESEN'!$F11/12</f>
        <v>0</v>
      </c>
      <c r="F129" s="148">
        <f>'8. BEVÉTELEK MINDÖSSZESEN'!$F11/12</f>
        <v>0</v>
      </c>
      <c r="G129" s="148">
        <f>'8. BEVÉTELEK MINDÖSSZESEN'!$F11/12</f>
        <v>0</v>
      </c>
      <c r="H129" s="148">
        <f>'8. BEVÉTELEK MINDÖSSZESEN'!$F11/12</f>
        <v>0</v>
      </c>
      <c r="I129" s="148">
        <f>'8. BEVÉTELEK MINDÖSSZESEN'!$F11/12</f>
        <v>0</v>
      </c>
      <c r="J129" s="148">
        <f>'8. BEVÉTELEK MINDÖSSZESEN'!$F11/12</f>
        <v>0</v>
      </c>
      <c r="K129" s="148">
        <f>'8. BEVÉTELEK MINDÖSSZESEN'!$F11/12</f>
        <v>0</v>
      </c>
      <c r="L129" s="148">
        <f>'8. BEVÉTELEK MINDÖSSZESEN'!$F11/12</f>
        <v>0</v>
      </c>
      <c r="M129" s="148">
        <f>'8. BEVÉTELEK MINDÖSSZESEN'!$F11/12</f>
        <v>0</v>
      </c>
      <c r="N129" s="148">
        <f>'8. BEVÉTELEK MINDÖSSZESEN'!$F11/12</f>
        <v>0</v>
      </c>
      <c r="O129" s="175">
        <f t="shared" si="1"/>
        <v>0</v>
      </c>
      <c r="P129" s="3"/>
      <c r="Q129" s="3"/>
    </row>
    <row r="130" spans="1:17" ht="15">
      <c r="A130" s="6" t="s">
        <v>657</v>
      </c>
      <c r="B130" s="7" t="s">
        <v>418</v>
      </c>
      <c r="C130" s="148">
        <f>'8. BEVÉTELEK MINDÖSSZESEN'!$F12/12</f>
        <v>20427281</v>
      </c>
      <c r="D130" s="148">
        <f>'8. BEVÉTELEK MINDÖSSZESEN'!$F12/12</f>
        <v>20427281</v>
      </c>
      <c r="E130" s="148">
        <f>'8. BEVÉTELEK MINDÖSSZESEN'!$F12/12</f>
        <v>20427281</v>
      </c>
      <c r="F130" s="148">
        <f>'8. BEVÉTELEK MINDÖSSZESEN'!$F12/12</f>
        <v>20427281</v>
      </c>
      <c r="G130" s="148">
        <f>'8. BEVÉTELEK MINDÖSSZESEN'!$F12/12</f>
        <v>20427281</v>
      </c>
      <c r="H130" s="148">
        <f>'8. BEVÉTELEK MINDÖSSZESEN'!$F12/12</f>
        <v>20427281</v>
      </c>
      <c r="I130" s="148">
        <f>'8. BEVÉTELEK MINDÖSSZESEN'!$F12/12</f>
        <v>20427281</v>
      </c>
      <c r="J130" s="148">
        <f>'8. BEVÉTELEK MINDÖSSZESEN'!$F12/12</f>
        <v>20427281</v>
      </c>
      <c r="K130" s="148">
        <f>'8. BEVÉTELEK MINDÖSSZESEN'!$F12/12</f>
        <v>20427281</v>
      </c>
      <c r="L130" s="148">
        <f>'8. BEVÉTELEK MINDÖSSZESEN'!$F12/12</f>
        <v>20427281</v>
      </c>
      <c r="M130" s="148">
        <f>'8. BEVÉTELEK MINDÖSSZESEN'!$F12/12</f>
        <v>20427281</v>
      </c>
      <c r="N130" s="148">
        <f>'8. BEVÉTELEK MINDÖSSZESEN'!$F12/12</f>
        <v>20427281</v>
      </c>
      <c r="O130" s="175">
        <f t="shared" si="1"/>
        <v>245127372</v>
      </c>
      <c r="P130" s="3"/>
      <c r="Q130" s="3"/>
    </row>
    <row r="131" spans="1:17" ht="15">
      <c r="A131" s="4" t="s">
        <v>419</v>
      </c>
      <c r="B131" s="5" t="s">
        <v>420</v>
      </c>
      <c r="C131" s="148">
        <f>'8. BEVÉTELEK MINDÖSSZESEN'!$F13/12</f>
        <v>0</v>
      </c>
      <c r="D131" s="148">
        <f>'8. BEVÉTELEK MINDÖSSZESEN'!$F13/12</f>
        <v>0</v>
      </c>
      <c r="E131" s="148">
        <f>'8. BEVÉTELEK MINDÖSSZESEN'!$F13/12</f>
        <v>0</v>
      </c>
      <c r="F131" s="148">
        <f>'8. BEVÉTELEK MINDÖSSZESEN'!$F13/12</f>
        <v>0</v>
      </c>
      <c r="G131" s="148">
        <f>'8. BEVÉTELEK MINDÖSSZESEN'!$F13/12</f>
        <v>0</v>
      </c>
      <c r="H131" s="148">
        <f>'8. BEVÉTELEK MINDÖSSZESEN'!$F13/12</f>
        <v>0</v>
      </c>
      <c r="I131" s="148">
        <f>'8. BEVÉTELEK MINDÖSSZESEN'!$F13/12</f>
        <v>0</v>
      </c>
      <c r="J131" s="148">
        <f>'8. BEVÉTELEK MINDÖSSZESEN'!$F13/12</f>
        <v>0</v>
      </c>
      <c r="K131" s="148">
        <f>'8. BEVÉTELEK MINDÖSSZESEN'!$F13/12</f>
        <v>0</v>
      </c>
      <c r="L131" s="148">
        <f>'8. BEVÉTELEK MINDÖSSZESEN'!$F13/12</f>
        <v>0</v>
      </c>
      <c r="M131" s="148">
        <f>'8. BEVÉTELEK MINDÖSSZESEN'!$F13/12</f>
        <v>0</v>
      </c>
      <c r="N131" s="148">
        <f>'8. BEVÉTELEK MINDÖSSZESEN'!$F13/12</f>
        <v>0</v>
      </c>
      <c r="O131" s="175">
        <f t="shared" si="1"/>
        <v>0</v>
      </c>
      <c r="P131" s="3"/>
      <c r="Q131" s="3"/>
    </row>
    <row r="132" spans="1:17" ht="30">
      <c r="A132" s="4" t="s">
        <v>421</v>
      </c>
      <c r="B132" s="5" t="s">
        <v>422</v>
      </c>
      <c r="C132" s="148">
        <f>'8. BEVÉTELEK MINDÖSSZESEN'!$F14/12</f>
        <v>0</v>
      </c>
      <c r="D132" s="148">
        <f>'8. BEVÉTELEK MINDÖSSZESEN'!$F14/12</f>
        <v>0</v>
      </c>
      <c r="E132" s="148">
        <f>'8. BEVÉTELEK MINDÖSSZESEN'!$F14/12</f>
        <v>0</v>
      </c>
      <c r="F132" s="148">
        <f>'8. BEVÉTELEK MINDÖSSZESEN'!$F14/12</f>
        <v>0</v>
      </c>
      <c r="G132" s="148">
        <f>'8. BEVÉTELEK MINDÖSSZESEN'!$F14/12</f>
        <v>0</v>
      </c>
      <c r="H132" s="148">
        <f>'8. BEVÉTELEK MINDÖSSZESEN'!$F14/12</f>
        <v>0</v>
      </c>
      <c r="I132" s="148">
        <f>'8. BEVÉTELEK MINDÖSSZESEN'!$F14/12</f>
        <v>0</v>
      </c>
      <c r="J132" s="148">
        <f>'8. BEVÉTELEK MINDÖSSZESEN'!$F14/12</f>
        <v>0</v>
      </c>
      <c r="K132" s="148">
        <f>'8. BEVÉTELEK MINDÖSSZESEN'!$F14/12</f>
        <v>0</v>
      </c>
      <c r="L132" s="148">
        <f>'8. BEVÉTELEK MINDÖSSZESEN'!$F14/12</f>
        <v>0</v>
      </c>
      <c r="M132" s="148">
        <f>'8. BEVÉTELEK MINDÖSSZESEN'!$F14/12</f>
        <v>0</v>
      </c>
      <c r="N132" s="148">
        <f>'8. BEVÉTELEK MINDÖSSZESEN'!$F14/12</f>
        <v>0</v>
      </c>
      <c r="O132" s="175">
        <f t="shared" si="1"/>
        <v>0</v>
      </c>
      <c r="P132" s="3"/>
      <c r="Q132" s="3"/>
    </row>
    <row r="133" spans="1:17" ht="30">
      <c r="A133" s="4" t="s">
        <v>618</v>
      </c>
      <c r="B133" s="5" t="s">
        <v>423</v>
      </c>
      <c r="C133" s="148">
        <f>'8. BEVÉTELEK MINDÖSSZESEN'!$F15/12</f>
        <v>0</v>
      </c>
      <c r="D133" s="148">
        <f>'8. BEVÉTELEK MINDÖSSZESEN'!$F15/12</f>
        <v>0</v>
      </c>
      <c r="E133" s="148">
        <f>'8. BEVÉTELEK MINDÖSSZESEN'!$F15/12</f>
        <v>0</v>
      </c>
      <c r="F133" s="148">
        <f>'8. BEVÉTELEK MINDÖSSZESEN'!$F15/12</f>
        <v>0</v>
      </c>
      <c r="G133" s="148">
        <f>'8. BEVÉTELEK MINDÖSSZESEN'!$F15/12</f>
        <v>0</v>
      </c>
      <c r="H133" s="148">
        <f>'8. BEVÉTELEK MINDÖSSZESEN'!$F15/12</f>
        <v>0</v>
      </c>
      <c r="I133" s="148">
        <f>'8. BEVÉTELEK MINDÖSSZESEN'!$F15/12</f>
        <v>0</v>
      </c>
      <c r="J133" s="148">
        <f>'8. BEVÉTELEK MINDÖSSZESEN'!$F15/12</f>
        <v>0</v>
      </c>
      <c r="K133" s="148">
        <f>'8. BEVÉTELEK MINDÖSSZESEN'!$F15/12</f>
        <v>0</v>
      </c>
      <c r="L133" s="148">
        <f>'8. BEVÉTELEK MINDÖSSZESEN'!$F15/12</f>
        <v>0</v>
      </c>
      <c r="M133" s="148">
        <f>'8. BEVÉTELEK MINDÖSSZESEN'!$F15/12</f>
        <v>0</v>
      </c>
      <c r="N133" s="148">
        <f>'8. BEVÉTELEK MINDÖSSZESEN'!$F15/12</f>
        <v>0</v>
      </c>
      <c r="O133" s="175">
        <f t="shared" si="1"/>
        <v>0</v>
      </c>
      <c r="P133" s="3"/>
      <c r="Q133" s="3"/>
    </row>
    <row r="134" spans="1:17" ht="30">
      <c r="A134" s="4" t="s">
        <v>619</v>
      </c>
      <c r="B134" s="5" t="s">
        <v>424</v>
      </c>
      <c r="C134" s="148">
        <f>'8. BEVÉTELEK MINDÖSSZESEN'!$F16/12</f>
        <v>0</v>
      </c>
      <c r="D134" s="148">
        <f>'8. BEVÉTELEK MINDÖSSZESEN'!$F16/12</f>
        <v>0</v>
      </c>
      <c r="E134" s="148">
        <f>'8. BEVÉTELEK MINDÖSSZESEN'!$F16/12</f>
        <v>0</v>
      </c>
      <c r="F134" s="148">
        <f>'8. BEVÉTELEK MINDÖSSZESEN'!$F16/12</f>
        <v>0</v>
      </c>
      <c r="G134" s="148">
        <f>'8. BEVÉTELEK MINDÖSSZESEN'!$F16/12</f>
        <v>0</v>
      </c>
      <c r="H134" s="148">
        <f>'8. BEVÉTELEK MINDÖSSZESEN'!$F16/12</f>
        <v>0</v>
      </c>
      <c r="I134" s="148">
        <f>'8. BEVÉTELEK MINDÖSSZESEN'!$F16/12</f>
        <v>0</v>
      </c>
      <c r="J134" s="148">
        <f>'8. BEVÉTELEK MINDÖSSZESEN'!$F16/12</f>
        <v>0</v>
      </c>
      <c r="K134" s="148">
        <f>'8. BEVÉTELEK MINDÖSSZESEN'!$F16/12</f>
        <v>0</v>
      </c>
      <c r="L134" s="148">
        <f>'8. BEVÉTELEK MINDÖSSZESEN'!$F16/12</f>
        <v>0</v>
      </c>
      <c r="M134" s="148">
        <f>'8. BEVÉTELEK MINDÖSSZESEN'!$F16/12</f>
        <v>0</v>
      </c>
      <c r="N134" s="148">
        <f>'8. BEVÉTELEK MINDÖSSZESEN'!$F16/12</f>
        <v>0</v>
      </c>
      <c r="O134" s="175">
        <f t="shared" si="1"/>
        <v>0</v>
      </c>
      <c r="P134" s="3"/>
      <c r="Q134" s="3"/>
    </row>
    <row r="135" spans="1:17" ht="15">
      <c r="A135" s="4" t="s">
        <v>620</v>
      </c>
      <c r="B135" s="5" t="s">
        <v>425</v>
      </c>
      <c r="C135" s="148">
        <f>'8. BEVÉTELEK MINDÖSSZESEN'!$F17/12</f>
        <v>1123077.6666666667</v>
      </c>
      <c r="D135" s="148">
        <f>'8. BEVÉTELEK MINDÖSSZESEN'!$F17/12</f>
        <v>1123077.6666666667</v>
      </c>
      <c r="E135" s="148">
        <f>'8. BEVÉTELEK MINDÖSSZESEN'!$F17/12</f>
        <v>1123077.6666666667</v>
      </c>
      <c r="F135" s="148">
        <f>'8. BEVÉTELEK MINDÖSSZESEN'!$F17/12</f>
        <v>1123077.6666666667</v>
      </c>
      <c r="G135" s="148">
        <f>'8. BEVÉTELEK MINDÖSSZESEN'!$F17/12</f>
        <v>1123077.6666666667</v>
      </c>
      <c r="H135" s="148">
        <f>'8. BEVÉTELEK MINDÖSSZESEN'!$F17/12</f>
        <v>1123077.6666666667</v>
      </c>
      <c r="I135" s="148">
        <f>'8. BEVÉTELEK MINDÖSSZESEN'!$F17/12</f>
        <v>1123077.6666666667</v>
      </c>
      <c r="J135" s="148">
        <f>'8. BEVÉTELEK MINDÖSSZESEN'!$F17/12</f>
        <v>1123077.6666666667</v>
      </c>
      <c r="K135" s="148">
        <f>'8. BEVÉTELEK MINDÖSSZESEN'!$F17/12</f>
        <v>1123077.6666666667</v>
      </c>
      <c r="L135" s="148">
        <f>'8. BEVÉTELEK MINDÖSSZESEN'!$F17/12</f>
        <v>1123077.6666666667</v>
      </c>
      <c r="M135" s="148">
        <f>'8. BEVÉTELEK MINDÖSSZESEN'!$F17/12</f>
        <v>1123077.6666666667</v>
      </c>
      <c r="N135" s="148">
        <f>'8. BEVÉTELEK MINDÖSSZESEN'!$F17/12</f>
        <v>1123077.6666666667</v>
      </c>
      <c r="O135" s="175">
        <f aca="true" t="shared" si="2" ref="O135:O198">SUM(C135:N135)</f>
        <v>13476931.999999998</v>
      </c>
      <c r="P135" s="3"/>
      <c r="Q135" s="3"/>
    </row>
    <row r="136" spans="1:17" ht="15">
      <c r="A136" s="37" t="s">
        <v>658</v>
      </c>
      <c r="B136" s="50" t="s">
        <v>426</v>
      </c>
      <c r="C136" s="148">
        <f>'8. BEVÉTELEK MINDÖSSZESEN'!$F18/12</f>
        <v>21550358.666666668</v>
      </c>
      <c r="D136" s="148">
        <f>'8. BEVÉTELEK MINDÖSSZESEN'!$F18/12</f>
        <v>21550358.666666668</v>
      </c>
      <c r="E136" s="148">
        <f>'8. BEVÉTELEK MINDÖSSZESEN'!$F18/12</f>
        <v>21550358.666666668</v>
      </c>
      <c r="F136" s="148">
        <f>'8. BEVÉTELEK MINDÖSSZESEN'!$F18/12</f>
        <v>21550358.666666668</v>
      </c>
      <c r="G136" s="148">
        <f>'8. BEVÉTELEK MINDÖSSZESEN'!$F18/12</f>
        <v>21550358.666666668</v>
      </c>
      <c r="H136" s="148">
        <f>'8. BEVÉTELEK MINDÖSSZESEN'!$F18/12</f>
        <v>21550358.666666668</v>
      </c>
      <c r="I136" s="148">
        <f>'8. BEVÉTELEK MINDÖSSZESEN'!$F18/12</f>
        <v>21550358.666666668</v>
      </c>
      <c r="J136" s="148">
        <f>'8. BEVÉTELEK MINDÖSSZESEN'!$F18/12</f>
        <v>21550358.666666668</v>
      </c>
      <c r="K136" s="148">
        <f>'8. BEVÉTELEK MINDÖSSZESEN'!$F18/12</f>
        <v>21550358.666666668</v>
      </c>
      <c r="L136" s="148">
        <f>'8. BEVÉTELEK MINDÖSSZESEN'!$F18/12</f>
        <v>21550358.666666668</v>
      </c>
      <c r="M136" s="148">
        <f>'8. BEVÉTELEK MINDÖSSZESEN'!$F18/12</f>
        <v>21550358.666666668</v>
      </c>
      <c r="N136" s="148">
        <f>'8. BEVÉTELEK MINDÖSSZESEN'!$F18/12</f>
        <v>21550358.666666668</v>
      </c>
      <c r="O136" s="175">
        <f t="shared" si="2"/>
        <v>258604303.99999997</v>
      </c>
      <c r="P136" s="3"/>
      <c r="Q136" s="3"/>
    </row>
    <row r="137" spans="1:17" ht="15">
      <c r="A137" s="4" t="s">
        <v>624</v>
      </c>
      <c r="B137" s="5" t="s">
        <v>435</v>
      </c>
      <c r="C137" s="148">
        <f>'8. BEVÉTELEK MINDÖSSZESEN'!$F19/12</f>
        <v>0</v>
      </c>
      <c r="D137" s="148">
        <f>'8. BEVÉTELEK MINDÖSSZESEN'!$F19/12</f>
        <v>0</v>
      </c>
      <c r="E137" s="148">
        <f>'8. BEVÉTELEK MINDÖSSZESEN'!$F19/12</f>
        <v>0</v>
      </c>
      <c r="F137" s="148">
        <f>'8. BEVÉTELEK MINDÖSSZESEN'!$F19/12</f>
        <v>0</v>
      </c>
      <c r="G137" s="148">
        <f>'8. BEVÉTELEK MINDÖSSZESEN'!$F19/12</f>
        <v>0</v>
      </c>
      <c r="H137" s="148">
        <f>'8. BEVÉTELEK MINDÖSSZESEN'!$F19/12</f>
        <v>0</v>
      </c>
      <c r="I137" s="148">
        <f>'8. BEVÉTELEK MINDÖSSZESEN'!$F19/12</f>
        <v>0</v>
      </c>
      <c r="J137" s="148">
        <f>'8. BEVÉTELEK MINDÖSSZESEN'!$F19/12</f>
        <v>0</v>
      </c>
      <c r="K137" s="148">
        <f>'8. BEVÉTELEK MINDÖSSZESEN'!$F19/12</f>
        <v>0</v>
      </c>
      <c r="L137" s="148">
        <f>'8. BEVÉTELEK MINDÖSSZESEN'!$F19/12</f>
        <v>0</v>
      </c>
      <c r="M137" s="148">
        <f>'8. BEVÉTELEK MINDÖSSZESEN'!$F19/12</f>
        <v>0</v>
      </c>
      <c r="N137" s="148">
        <f>'8. BEVÉTELEK MINDÖSSZESEN'!$F19/12</f>
        <v>0</v>
      </c>
      <c r="O137" s="175">
        <f t="shared" si="2"/>
        <v>0</v>
      </c>
      <c r="P137" s="3"/>
      <c r="Q137" s="3"/>
    </row>
    <row r="138" spans="1:17" ht="15">
      <c r="A138" s="4" t="s">
        <v>625</v>
      </c>
      <c r="B138" s="5" t="s">
        <v>436</v>
      </c>
      <c r="C138" s="148">
        <f>'8. BEVÉTELEK MINDÖSSZESEN'!$F20/12</f>
        <v>0</v>
      </c>
      <c r="D138" s="148">
        <f>'8. BEVÉTELEK MINDÖSSZESEN'!$F20/12</f>
        <v>0</v>
      </c>
      <c r="E138" s="148">
        <f>'8. BEVÉTELEK MINDÖSSZESEN'!$F20/12</f>
        <v>0</v>
      </c>
      <c r="F138" s="148">
        <f>'8. BEVÉTELEK MINDÖSSZESEN'!$F20/12</f>
        <v>0</v>
      </c>
      <c r="G138" s="148">
        <f>'8. BEVÉTELEK MINDÖSSZESEN'!$F20/12</f>
        <v>0</v>
      </c>
      <c r="H138" s="148">
        <f>'8. BEVÉTELEK MINDÖSSZESEN'!$F20/12</f>
        <v>0</v>
      </c>
      <c r="I138" s="148">
        <f>'8. BEVÉTELEK MINDÖSSZESEN'!$F20/12</f>
        <v>0</v>
      </c>
      <c r="J138" s="148">
        <f>'8. BEVÉTELEK MINDÖSSZESEN'!$F20/12</f>
        <v>0</v>
      </c>
      <c r="K138" s="148">
        <f>'8. BEVÉTELEK MINDÖSSZESEN'!$F20/12</f>
        <v>0</v>
      </c>
      <c r="L138" s="148">
        <f>'8. BEVÉTELEK MINDÖSSZESEN'!$F20/12</f>
        <v>0</v>
      </c>
      <c r="M138" s="148">
        <f>'8. BEVÉTELEK MINDÖSSZESEN'!$F20/12</f>
        <v>0</v>
      </c>
      <c r="N138" s="148">
        <f>'8. BEVÉTELEK MINDÖSSZESEN'!$F20/12</f>
        <v>0</v>
      </c>
      <c r="O138" s="175">
        <f t="shared" si="2"/>
        <v>0</v>
      </c>
      <c r="P138" s="3"/>
      <c r="Q138" s="3"/>
    </row>
    <row r="139" spans="1:17" ht="15">
      <c r="A139" s="6" t="s">
        <v>660</v>
      </c>
      <c r="B139" s="7" t="s">
        <v>437</v>
      </c>
      <c r="C139" s="148">
        <f>'8. BEVÉTELEK MINDÖSSZESEN'!$F21/12</f>
        <v>0</v>
      </c>
      <c r="D139" s="148">
        <f>'8. BEVÉTELEK MINDÖSSZESEN'!$F21/12</f>
        <v>0</v>
      </c>
      <c r="E139" s="148">
        <f>'8. BEVÉTELEK MINDÖSSZESEN'!$F21/12</f>
        <v>0</v>
      </c>
      <c r="F139" s="148">
        <f>'8. BEVÉTELEK MINDÖSSZESEN'!$F21/12</f>
        <v>0</v>
      </c>
      <c r="G139" s="148">
        <f>'8. BEVÉTELEK MINDÖSSZESEN'!$F21/12</f>
        <v>0</v>
      </c>
      <c r="H139" s="148">
        <f>'8. BEVÉTELEK MINDÖSSZESEN'!$F21/12</f>
        <v>0</v>
      </c>
      <c r="I139" s="148">
        <f>'8. BEVÉTELEK MINDÖSSZESEN'!$F21/12</f>
        <v>0</v>
      </c>
      <c r="J139" s="148">
        <f>'8. BEVÉTELEK MINDÖSSZESEN'!$F21/12</f>
        <v>0</v>
      </c>
      <c r="K139" s="148">
        <f>'8. BEVÉTELEK MINDÖSSZESEN'!$F21/12</f>
        <v>0</v>
      </c>
      <c r="L139" s="148">
        <f>'8. BEVÉTELEK MINDÖSSZESEN'!$F21/12</f>
        <v>0</v>
      </c>
      <c r="M139" s="148">
        <f>'8. BEVÉTELEK MINDÖSSZESEN'!$F21/12</f>
        <v>0</v>
      </c>
      <c r="N139" s="148">
        <f>'8. BEVÉTELEK MINDÖSSZESEN'!$F21/12</f>
        <v>0</v>
      </c>
      <c r="O139" s="175">
        <f t="shared" si="2"/>
        <v>0</v>
      </c>
      <c r="P139" s="3"/>
      <c r="Q139" s="3"/>
    </row>
    <row r="140" spans="1:17" ht="15">
      <c r="A140" s="4" t="s">
        <v>626</v>
      </c>
      <c r="B140" s="5" t="s">
        <v>438</v>
      </c>
      <c r="C140" s="148">
        <f>'8. BEVÉTELEK MINDÖSSZESEN'!$F22/12</f>
        <v>0</v>
      </c>
      <c r="D140" s="148">
        <f>'8. BEVÉTELEK MINDÖSSZESEN'!$F22/12</f>
        <v>0</v>
      </c>
      <c r="E140" s="148">
        <f>'8. BEVÉTELEK MINDÖSSZESEN'!$F22/12</f>
        <v>0</v>
      </c>
      <c r="F140" s="148">
        <f>'8. BEVÉTELEK MINDÖSSZESEN'!$F22/12</f>
        <v>0</v>
      </c>
      <c r="G140" s="148">
        <f>'8. BEVÉTELEK MINDÖSSZESEN'!$F22/12</f>
        <v>0</v>
      </c>
      <c r="H140" s="148">
        <f>'8. BEVÉTELEK MINDÖSSZESEN'!$F22/12</f>
        <v>0</v>
      </c>
      <c r="I140" s="148">
        <f>'8. BEVÉTELEK MINDÖSSZESEN'!$F22/12</f>
        <v>0</v>
      </c>
      <c r="J140" s="148">
        <f>'8. BEVÉTELEK MINDÖSSZESEN'!$F22/12</f>
        <v>0</v>
      </c>
      <c r="K140" s="148">
        <f>'8. BEVÉTELEK MINDÖSSZESEN'!$F22/12</f>
        <v>0</v>
      </c>
      <c r="L140" s="148">
        <f>'8. BEVÉTELEK MINDÖSSZESEN'!$F22/12</f>
        <v>0</v>
      </c>
      <c r="M140" s="148">
        <f>'8. BEVÉTELEK MINDÖSSZESEN'!$F22/12</f>
        <v>0</v>
      </c>
      <c r="N140" s="148">
        <f>'8. BEVÉTELEK MINDÖSSZESEN'!$F22/12</f>
        <v>0</v>
      </c>
      <c r="O140" s="175">
        <f t="shared" si="2"/>
        <v>0</v>
      </c>
      <c r="P140" s="3"/>
      <c r="Q140" s="3"/>
    </row>
    <row r="141" spans="1:17" ht="15">
      <c r="A141" s="4" t="s">
        <v>627</v>
      </c>
      <c r="B141" s="5" t="s">
        <v>439</v>
      </c>
      <c r="C141" s="148">
        <f>'8. BEVÉTELEK MINDÖSSZESEN'!$F23/12</f>
        <v>0</v>
      </c>
      <c r="D141" s="148">
        <f>'8. BEVÉTELEK MINDÖSSZESEN'!$F23/12</f>
        <v>0</v>
      </c>
      <c r="E141" s="148">
        <f>'8. BEVÉTELEK MINDÖSSZESEN'!$F23/12</f>
        <v>0</v>
      </c>
      <c r="F141" s="148">
        <f>'8. BEVÉTELEK MINDÖSSZESEN'!$F23/12</f>
        <v>0</v>
      </c>
      <c r="G141" s="148">
        <f>'8. BEVÉTELEK MINDÖSSZESEN'!$F23/12</f>
        <v>0</v>
      </c>
      <c r="H141" s="148">
        <f>'8. BEVÉTELEK MINDÖSSZESEN'!$F23/12</f>
        <v>0</v>
      </c>
      <c r="I141" s="148">
        <f>'8. BEVÉTELEK MINDÖSSZESEN'!$F23/12</f>
        <v>0</v>
      </c>
      <c r="J141" s="148">
        <f>'8. BEVÉTELEK MINDÖSSZESEN'!$F23/12</f>
        <v>0</v>
      </c>
      <c r="K141" s="148">
        <f>'8. BEVÉTELEK MINDÖSSZESEN'!$F23/12</f>
        <v>0</v>
      </c>
      <c r="L141" s="148">
        <f>'8. BEVÉTELEK MINDÖSSZESEN'!$F23/12</f>
        <v>0</v>
      </c>
      <c r="M141" s="148">
        <f>'8. BEVÉTELEK MINDÖSSZESEN'!$F23/12</f>
        <v>0</v>
      </c>
      <c r="N141" s="148">
        <f>'8. BEVÉTELEK MINDÖSSZESEN'!$F23/12</f>
        <v>0</v>
      </c>
      <c r="O141" s="175">
        <f t="shared" si="2"/>
        <v>0</v>
      </c>
      <c r="P141" s="3"/>
      <c r="Q141" s="3"/>
    </row>
    <row r="142" spans="1:17" ht="15">
      <c r="A142" s="4" t="s">
        <v>628</v>
      </c>
      <c r="B142" s="5" t="s">
        <v>440</v>
      </c>
      <c r="C142" s="148">
        <f>'8. BEVÉTELEK MINDÖSSZESEN'!$F24/12</f>
        <v>8576426.25</v>
      </c>
      <c r="D142" s="148">
        <f>'8. BEVÉTELEK MINDÖSSZESEN'!$F24/12</f>
        <v>8576426.25</v>
      </c>
      <c r="E142" s="148">
        <f>'8. BEVÉTELEK MINDÖSSZESEN'!$F24/12</f>
        <v>8576426.25</v>
      </c>
      <c r="F142" s="148">
        <f>'8. BEVÉTELEK MINDÖSSZESEN'!$F24/12</f>
        <v>8576426.25</v>
      </c>
      <c r="G142" s="148">
        <f>'8. BEVÉTELEK MINDÖSSZESEN'!$F24/12</f>
        <v>8576426.25</v>
      </c>
      <c r="H142" s="148">
        <f>'8. BEVÉTELEK MINDÖSSZESEN'!$F24/12</f>
        <v>8576426.25</v>
      </c>
      <c r="I142" s="148">
        <f>'8. BEVÉTELEK MINDÖSSZESEN'!$F24/12</f>
        <v>8576426.25</v>
      </c>
      <c r="J142" s="148">
        <f>'8. BEVÉTELEK MINDÖSSZESEN'!$F24/12</f>
        <v>8576426.25</v>
      </c>
      <c r="K142" s="148">
        <f>'8. BEVÉTELEK MINDÖSSZESEN'!$F24/12</f>
        <v>8576426.25</v>
      </c>
      <c r="L142" s="148">
        <f>'8. BEVÉTELEK MINDÖSSZESEN'!$F24/12</f>
        <v>8576426.25</v>
      </c>
      <c r="M142" s="148">
        <f>'8. BEVÉTELEK MINDÖSSZESEN'!$F24/12</f>
        <v>8576426.25</v>
      </c>
      <c r="N142" s="148">
        <f>'8. BEVÉTELEK MINDÖSSZESEN'!$F24/12</f>
        <v>8576426.25</v>
      </c>
      <c r="O142" s="175">
        <f t="shared" si="2"/>
        <v>102917115</v>
      </c>
      <c r="P142" s="3"/>
      <c r="Q142" s="3"/>
    </row>
    <row r="143" spans="1:17" ht="15">
      <c r="A143" s="4" t="s">
        <v>629</v>
      </c>
      <c r="B143" s="5" t="s">
        <v>441</v>
      </c>
      <c r="C143" s="148">
        <f>'8. BEVÉTELEK MINDÖSSZESEN'!$F25/12</f>
        <v>3931966.9166666665</v>
      </c>
      <c r="D143" s="148">
        <f>'8. BEVÉTELEK MINDÖSSZESEN'!$F25/12</f>
        <v>3931966.9166666665</v>
      </c>
      <c r="E143" s="148">
        <f>'8. BEVÉTELEK MINDÖSSZESEN'!$F25/12</f>
        <v>3931966.9166666665</v>
      </c>
      <c r="F143" s="148">
        <f>'8. BEVÉTELEK MINDÖSSZESEN'!$F25/12</f>
        <v>3931966.9166666665</v>
      </c>
      <c r="G143" s="148">
        <f>'8. BEVÉTELEK MINDÖSSZESEN'!$F25/12</f>
        <v>3931966.9166666665</v>
      </c>
      <c r="H143" s="148">
        <f>'8. BEVÉTELEK MINDÖSSZESEN'!$F25/12</f>
        <v>3931966.9166666665</v>
      </c>
      <c r="I143" s="148">
        <f>'8. BEVÉTELEK MINDÖSSZESEN'!$F25/12</f>
        <v>3931966.9166666665</v>
      </c>
      <c r="J143" s="148">
        <f>'8. BEVÉTELEK MINDÖSSZESEN'!$F25/12</f>
        <v>3931966.9166666665</v>
      </c>
      <c r="K143" s="148">
        <f>'8. BEVÉTELEK MINDÖSSZESEN'!$F25/12</f>
        <v>3931966.9166666665</v>
      </c>
      <c r="L143" s="148">
        <f>'8. BEVÉTELEK MINDÖSSZESEN'!$F25/12</f>
        <v>3931966.9166666665</v>
      </c>
      <c r="M143" s="148">
        <f>'8. BEVÉTELEK MINDÖSSZESEN'!$F25/12</f>
        <v>3931966.9166666665</v>
      </c>
      <c r="N143" s="148">
        <f>'8. BEVÉTELEK MINDÖSSZESEN'!$F25/12</f>
        <v>3931966.9166666665</v>
      </c>
      <c r="O143" s="175">
        <f t="shared" si="2"/>
        <v>47183602.99999999</v>
      </c>
      <c r="P143" s="3"/>
      <c r="Q143" s="3"/>
    </row>
    <row r="144" spans="1:17" ht="15">
      <c r="A144" s="4" t="s">
        <v>630</v>
      </c>
      <c r="B144" s="5" t="s">
        <v>444</v>
      </c>
      <c r="C144" s="148">
        <f>'8. BEVÉTELEK MINDÖSSZESEN'!$F26/12</f>
        <v>0</v>
      </c>
      <c r="D144" s="148">
        <f>'8. BEVÉTELEK MINDÖSSZESEN'!$F26/12</f>
        <v>0</v>
      </c>
      <c r="E144" s="148">
        <f>'8. BEVÉTELEK MINDÖSSZESEN'!$F26/12</f>
        <v>0</v>
      </c>
      <c r="F144" s="148">
        <f>'8. BEVÉTELEK MINDÖSSZESEN'!$F26/12</f>
        <v>0</v>
      </c>
      <c r="G144" s="148">
        <f>'8. BEVÉTELEK MINDÖSSZESEN'!$F26/12</f>
        <v>0</v>
      </c>
      <c r="H144" s="148">
        <f>'8. BEVÉTELEK MINDÖSSZESEN'!$F26/12</f>
        <v>0</v>
      </c>
      <c r="I144" s="148">
        <f>'8. BEVÉTELEK MINDÖSSZESEN'!$F26/12</f>
        <v>0</v>
      </c>
      <c r="J144" s="148">
        <f>'8. BEVÉTELEK MINDÖSSZESEN'!$F26/12</f>
        <v>0</v>
      </c>
      <c r="K144" s="148">
        <f>'8. BEVÉTELEK MINDÖSSZESEN'!$F26/12</f>
        <v>0</v>
      </c>
      <c r="L144" s="148">
        <f>'8. BEVÉTELEK MINDÖSSZESEN'!$F26/12</f>
        <v>0</v>
      </c>
      <c r="M144" s="148">
        <f>'8. BEVÉTELEK MINDÖSSZESEN'!$F26/12</f>
        <v>0</v>
      </c>
      <c r="N144" s="148">
        <f>'8. BEVÉTELEK MINDÖSSZESEN'!$F26/12</f>
        <v>0</v>
      </c>
      <c r="O144" s="175">
        <f t="shared" si="2"/>
        <v>0</v>
      </c>
      <c r="P144" s="3"/>
      <c r="Q144" s="3"/>
    </row>
    <row r="145" spans="1:17" ht="15">
      <c r="A145" s="4" t="s">
        <v>445</v>
      </c>
      <c r="B145" s="5" t="s">
        <v>446</v>
      </c>
      <c r="C145" s="148">
        <f>'8. BEVÉTELEK MINDÖSSZESEN'!$F27/12</f>
        <v>0</v>
      </c>
      <c r="D145" s="148">
        <f>'8. BEVÉTELEK MINDÖSSZESEN'!$F27/12</f>
        <v>0</v>
      </c>
      <c r="E145" s="148">
        <f>'8. BEVÉTELEK MINDÖSSZESEN'!$F27/12</f>
        <v>0</v>
      </c>
      <c r="F145" s="148">
        <f>'8. BEVÉTELEK MINDÖSSZESEN'!$F27/12</f>
        <v>0</v>
      </c>
      <c r="G145" s="148">
        <f>'8. BEVÉTELEK MINDÖSSZESEN'!$F27/12</f>
        <v>0</v>
      </c>
      <c r="H145" s="148">
        <f>'8. BEVÉTELEK MINDÖSSZESEN'!$F27/12</f>
        <v>0</v>
      </c>
      <c r="I145" s="148">
        <f>'8. BEVÉTELEK MINDÖSSZESEN'!$F27/12</f>
        <v>0</v>
      </c>
      <c r="J145" s="148">
        <f>'8. BEVÉTELEK MINDÖSSZESEN'!$F27/12</f>
        <v>0</v>
      </c>
      <c r="K145" s="148">
        <f>'8. BEVÉTELEK MINDÖSSZESEN'!$F27/12</f>
        <v>0</v>
      </c>
      <c r="L145" s="148">
        <f>'8. BEVÉTELEK MINDÖSSZESEN'!$F27/12</f>
        <v>0</v>
      </c>
      <c r="M145" s="148">
        <f>'8. BEVÉTELEK MINDÖSSZESEN'!$F27/12</f>
        <v>0</v>
      </c>
      <c r="N145" s="148">
        <f>'8. BEVÉTELEK MINDÖSSZESEN'!$F27/12</f>
        <v>0</v>
      </c>
      <c r="O145" s="175">
        <f t="shared" si="2"/>
        <v>0</v>
      </c>
      <c r="P145" s="3"/>
      <c r="Q145" s="3"/>
    </row>
    <row r="146" spans="1:17" ht="15">
      <c r="A146" s="4" t="s">
        <v>631</v>
      </c>
      <c r="B146" s="5" t="s">
        <v>447</v>
      </c>
      <c r="C146" s="148">
        <f>'8. BEVÉTELEK MINDÖSSZESEN'!$F28/12</f>
        <v>854147.1666666666</v>
      </c>
      <c r="D146" s="148">
        <f>'8. BEVÉTELEK MINDÖSSZESEN'!$F28/12</f>
        <v>854147.1666666666</v>
      </c>
      <c r="E146" s="148">
        <f>'8. BEVÉTELEK MINDÖSSZESEN'!$F28/12</f>
        <v>854147.1666666666</v>
      </c>
      <c r="F146" s="148">
        <f>'8. BEVÉTELEK MINDÖSSZESEN'!$F28/12</f>
        <v>854147.1666666666</v>
      </c>
      <c r="G146" s="148">
        <f>'8. BEVÉTELEK MINDÖSSZESEN'!$F28/12</f>
        <v>854147.1666666666</v>
      </c>
      <c r="H146" s="148">
        <f>'8. BEVÉTELEK MINDÖSSZESEN'!$F28/12</f>
        <v>854147.1666666666</v>
      </c>
      <c r="I146" s="148">
        <f>'8. BEVÉTELEK MINDÖSSZESEN'!$F28/12</f>
        <v>854147.1666666666</v>
      </c>
      <c r="J146" s="148">
        <f>'8. BEVÉTELEK MINDÖSSZESEN'!$F28/12</f>
        <v>854147.1666666666</v>
      </c>
      <c r="K146" s="148">
        <f>'8. BEVÉTELEK MINDÖSSZESEN'!$F28/12</f>
        <v>854147.1666666666</v>
      </c>
      <c r="L146" s="148">
        <f>'8. BEVÉTELEK MINDÖSSZESEN'!$F28/12</f>
        <v>854147.1666666666</v>
      </c>
      <c r="M146" s="148">
        <f>'8. BEVÉTELEK MINDÖSSZESEN'!$F28/12</f>
        <v>854147.1666666666</v>
      </c>
      <c r="N146" s="148">
        <f>'8. BEVÉTELEK MINDÖSSZESEN'!$F28/12</f>
        <v>854147.1666666666</v>
      </c>
      <c r="O146" s="175">
        <f t="shared" si="2"/>
        <v>10249766</v>
      </c>
      <c r="P146" s="3"/>
      <c r="Q146" s="3"/>
    </row>
    <row r="147" spans="1:17" ht="15">
      <c r="A147" s="4" t="s">
        <v>632</v>
      </c>
      <c r="B147" s="5" t="s">
        <v>452</v>
      </c>
      <c r="C147" s="148">
        <f>'8. BEVÉTELEK MINDÖSSZESEN'!$F29/12</f>
        <v>250858.83333333334</v>
      </c>
      <c r="D147" s="148">
        <f>'8. BEVÉTELEK MINDÖSSZESEN'!$F29/12</f>
        <v>250858.83333333334</v>
      </c>
      <c r="E147" s="148">
        <f>'8. BEVÉTELEK MINDÖSSZESEN'!$F29/12</f>
        <v>250858.83333333334</v>
      </c>
      <c r="F147" s="148">
        <f>'8. BEVÉTELEK MINDÖSSZESEN'!$F29/12</f>
        <v>250858.83333333334</v>
      </c>
      <c r="G147" s="148">
        <f>'8. BEVÉTELEK MINDÖSSZESEN'!$F29/12</f>
        <v>250858.83333333334</v>
      </c>
      <c r="H147" s="148">
        <f>'8. BEVÉTELEK MINDÖSSZESEN'!$F29/12</f>
        <v>250858.83333333334</v>
      </c>
      <c r="I147" s="148">
        <f>'8. BEVÉTELEK MINDÖSSZESEN'!$F29/12</f>
        <v>250858.83333333334</v>
      </c>
      <c r="J147" s="148">
        <f>'8. BEVÉTELEK MINDÖSSZESEN'!$F29/12</f>
        <v>250858.83333333334</v>
      </c>
      <c r="K147" s="148">
        <f>'8. BEVÉTELEK MINDÖSSZESEN'!$F29/12</f>
        <v>250858.83333333334</v>
      </c>
      <c r="L147" s="148">
        <f>'8. BEVÉTELEK MINDÖSSZESEN'!$F29/12</f>
        <v>250858.83333333334</v>
      </c>
      <c r="M147" s="148">
        <f>'8. BEVÉTELEK MINDÖSSZESEN'!$F29/12</f>
        <v>250858.83333333334</v>
      </c>
      <c r="N147" s="148">
        <f>'8. BEVÉTELEK MINDÖSSZESEN'!$F29/12</f>
        <v>250858.83333333334</v>
      </c>
      <c r="O147" s="175">
        <f t="shared" si="2"/>
        <v>3010306.0000000005</v>
      </c>
      <c r="P147" s="3"/>
      <c r="Q147" s="3"/>
    </row>
    <row r="148" spans="1:17" ht="15">
      <c r="A148" s="6" t="s">
        <v>661</v>
      </c>
      <c r="B148" s="7" t="s">
        <v>455</v>
      </c>
      <c r="C148" s="148">
        <f>'8. BEVÉTELEK MINDÖSSZESEN'!$F30/12</f>
        <v>5036972.916666667</v>
      </c>
      <c r="D148" s="148">
        <f>'8. BEVÉTELEK MINDÖSSZESEN'!$F30/12</f>
        <v>5036972.916666667</v>
      </c>
      <c r="E148" s="148">
        <f>'8. BEVÉTELEK MINDÖSSZESEN'!$F30/12</f>
        <v>5036972.916666667</v>
      </c>
      <c r="F148" s="148">
        <f>'8. BEVÉTELEK MINDÖSSZESEN'!$F30/12</f>
        <v>5036972.916666667</v>
      </c>
      <c r="G148" s="148">
        <f>'8. BEVÉTELEK MINDÖSSZESEN'!$F30/12</f>
        <v>5036972.916666667</v>
      </c>
      <c r="H148" s="148">
        <f>'8. BEVÉTELEK MINDÖSSZESEN'!$F30/12</f>
        <v>5036972.916666667</v>
      </c>
      <c r="I148" s="148">
        <f>'8. BEVÉTELEK MINDÖSSZESEN'!$F30/12</f>
        <v>5036972.916666667</v>
      </c>
      <c r="J148" s="148">
        <f>'8. BEVÉTELEK MINDÖSSZESEN'!$F30/12</f>
        <v>5036972.916666667</v>
      </c>
      <c r="K148" s="148">
        <f>'8. BEVÉTELEK MINDÖSSZESEN'!$F30/12</f>
        <v>5036972.916666667</v>
      </c>
      <c r="L148" s="148">
        <f>'8. BEVÉTELEK MINDÖSSZESEN'!$F30/12</f>
        <v>5036972.916666667</v>
      </c>
      <c r="M148" s="148">
        <f>'8. BEVÉTELEK MINDÖSSZESEN'!$F30/12</f>
        <v>5036972.916666667</v>
      </c>
      <c r="N148" s="148">
        <f>'8. BEVÉTELEK MINDÖSSZESEN'!$F30/12</f>
        <v>5036972.916666667</v>
      </c>
      <c r="O148" s="175">
        <f t="shared" si="2"/>
        <v>60443674.99999999</v>
      </c>
      <c r="P148" s="3"/>
      <c r="Q148" s="3"/>
    </row>
    <row r="149" spans="1:17" ht="15">
      <c r="A149" s="4" t="s">
        <v>633</v>
      </c>
      <c r="B149" s="5" t="s">
        <v>456</v>
      </c>
      <c r="C149" s="148">
        <f>'8. BEVÉTELEK MINDÖSSZESEN'!$F31/12</f>
        <v>649644.6666666666</v>
      </c>
      <c r="D149" s="148">
        <f>'8. BEVÉTELEK MINDÖSSZESEN'!$F31/12</f>
        <v>649644.6666666666</v>
      </c>
      <c r="E149" s="148">
        <f>'8. BEVÉTELEK MINDÖSSZESEN'!$F31/12</f>
        <v>649644.6666666666</v>
      </c>
      <c r="F149" s="148">
        <f>'8. BEVÉTELEK MINDÖSSZESEN'!$F31/12</f>
        <v>649644.6666666666</v>
      </c>
      <c r="G149" s="148">
        <f>'8. BEVÉTELEK MINDÖSSZESEN'!$F31/12</f>
        <v>649644.6666666666</v>
      </c>
      <c r="H149" s="148">
        <f>'8. BEVÉTELEK MINDÖSSZESEN'!$F31/12</f>
        <v>649644.6666666666</v>
      </c>
      <c r="I149" s="148">
        <f>'8. BEVÉTELEK MINDÖSSZESEN'!$F31/12</f>
        <v>649644.6666666666</v>
      </c>
      <c r="J149" s="148">
        <f>'8. BEVÉTELEK MINDÖSSZESEN'!$F31/12</f>
        <v>649644.6666666666</v>
      </c>
      <c r="K149" s="148">
        <f>'8. BEVÉTELEK MINDÖSSZESEN'!$F31/12</f>
        <v>649644.6666666666</v>
      </c>
      <c r="L149" s="148">
        <f>'8. BEVÉTELEK MINDÖSSZESEN'!$F31/12</f>
        <v>649644.6666666666</v>
      </c>
      <c r="M149" s="148">
        <f>'8. BEVÉTELEK MINDÖSSZESEN'!$F31/12</f>
        <v>649644.6666666666</v>
      </c>
      <c r="N149" s="148">
        <f>'8. BEVÉTELEK MINDÖSSZESEN'!$F31/12</f>
        <v>649644.6666666666</v>
      </c>
      <c r="O149" s="175">
        <f t="shared" si="2"/>
        <v>7795736.000000001</v>
      </c>
      <c r="P149" s="3"/>
      <c r="Q149" s="3"/>
    </row>
    <row r="150" spans="1:17" ht="15">
      <c r="A150" s="37" t="s">
        <v>662</v>
      </c>
      <c r="B150" s="50" t="s">
        <v>457</v>
      </c>
      <c r="C150" s="148">
        <f>'8. BEVÉTELEK MINDÖSSZESEN'!$F32/12</f>
        <v>14263043.833333334</v>
      </c>
      <c r="D150" s="148">
        <f>'8. BEVÉTELEK MINDÖSSZESEN'!$F32/12</f>
        <v>14263043.833333334</v>
      </c>
      <c r="E150" s="148">
        <f>'8. BEVÉTELEK MINDÖSSZESEN'!$F32/12</f>
        <v>14263043.833333334</v>
      </c>
      <c r="F150" s="148">
        <f>'8. BEVÉTELEK MINDÖSSZESEN'!$F32/12</f>
        <v>14263043.833333334</v>
      </c>
      <c r="G150" s="148">
        <f>'8. BEVÉTELEK MINDÖSSZESEN'!$F32/12</f>
        <v>14263043.833333334</v>
      </c>
      <c r="H150" s="148">
        <f>'8. BEVÉTELEK MINDÖSSZESEN'!$F32/12</f>
        <v>14263043.833333334</v>
      </c>
      <c r="I150" s="148">
        <f>'8. BEVÉTELEK MINDÖSSZESEN'!$F32/12</f>
        <v>14263043.833333334</v>
      </c>
      <c r="J150" s="148">
        <f>'8. BEVÉTELEK MINDÖSSZESEN'!$F32/12</f>
        <v>14263043.833333334</v>
      </c>
      <c r="K150" s="148">
        <f>'8. BEVÉTELEK MINDÖSSZESEN'!$F32/12</f>
        <v>14263043.833333334</v>
      </c>
      <c r="L150" s="148">
        <f>'8. BEVÉTELEK MINDÖSSZESEN'!$F32/12</f>
        <v>14263043.833333334</v>
      </c>
      <c r="M150" s="148">
        <f>'8. BEVÉTELEK MINDÖSSZESEN'!$F32/12</f>
        <v>14263043.833333334</v>
      </c>
      <c r="N150" s="148">
        <f>'8. BEVÉTELEK MINDÖSSZESEN'!$F32/12</f>
        <v>14263043.833333334</v>
      </c>
      <c r="O150" s="175">
        <f t="shared" si="2"/>
        <v>171156526</v>
      </c>
      <c r="P150" s="3"/>
      <c r="Q150" s="3"/>
    </row>
    <row r="151" spans="1:17" ht="15">
      <c r="A151" s="12" t="s">
        <v>458</v>
      </c>
      <c r="B151" s="5" t="s">
        <v>459</v>
      </c>
      <c r="C151" s="148">
        <f>'8. BEVÉTELEK MINDÖSSZESEN'!$F33/12</f>
        <v>4385.5</v>
      </c>
      <c r="D151" s="148">
        <f>'8. BEVÉTELEK MINDÖSSZESEN'!$F33/12</f>
        <v>4385.5</v>
      </c>
      <c r="E151" s="148">
        <f>'8. BEVÉTELEK MINDÖSSZESEN'!$F33/12</f>
        <v>4385.5</v>
      </c>
      <c r="F151" s="148">
        <f>'8. BEVÉTELEK MINDÖSSZESEN'!$F33/12</f>
        <v>4385.5</v>
      </c>
      <c r="G151" s="148">
        <f>'8. BEVÉTELEK MINDÖSSZESEN'!$F33/12</f>
        <v>4385.5</v>
      </c>
      <c r="H151" s="148">
        <f>'8. BEVÉTELEK MINDÖSSZESEN'!$F33/12</f>
        <v>4385.5</v>
      </c>
      <c r="I151" s="148">
        <f>'8. BEVÉTELEK MINDÖSSZESEN'!$F33/12</f>
        <v>4385.5</v>
      </c>
      <c r="J151" s="148">
        <f>'8. BEVÉTELEK MINDÖSSZESEN'!$F33/12</f>
        <v>4385.5</v>
      </c>
      <c r="K151" s="148">
        <f>'8. BEVÉTELEK MINDÖSSZESEN'!$F33/12</f>
        <v>4385.5</v>
      </c>
      <c r="L151" s="148">
        <f>'8. BEVÉTELEK MINDÖSSZESEN'!$F33/12</f>
        <v>4385.5</v>
      </c>
      <c r="M151" s="148">
        <f>'8. BEVÉTELEK MINDÖSSZESEN'!$F33/12</f>
        <v>4385.5</v>
      </c>
      <c r="N151" s="148">
        <f>'8. BEVÉTELEK MINDÖSSZESEN'!$F33/12</f>
        <v>4385.5</v>
      </c>
      <c r="O151" s="175">
        <f t="shared" si="2"/>
        <v>52626</v>
      </c>
      <c r="P151" s="3"/>
      <c r="Q151" s="3"/>
    </row>
    <row r="152" spans="1:17" ht="15">
      <c r="A152" s="12" t="s">
        <v>634</v>
      </c>
      <c r="B152" s="5" t="s">
        <v>460</v>
      </c>
      <c r="C152" s="148">
        <f>'8. BEVÉTELEK MINDÖSSZESEN'!$F34/12</f>
        <v>3300887.1666666665</v>
      </c>
      <c r="D152" s="148">
        <f>'8. BEVÉTELEK MINDÖSSZESEN'!$F34/12</f>
        <v>3300887.1666666665</v>
      </c>
      <c r="E152" s="148">
        <f>'8. BEVÉTELEK MINDÖSSZESEN'!$F34/12</f>
        <v>3300887.1666666665</v>
      </c>
      <c r="F152" s="148">
        <f>'8. BEVÉTELEK MINDÖSSZESEN'!$F34/12</f>
        <v>3300887.1666666665</v>
      </c>
      <c r="G152" s="148">
        <f>'8. BEVÉTELEK MINDÖSSZESEN'!$F34/12</f>
        <v>3300887.1666666665</v>
      </c>
      <c r="H152" s="148">
        <f>'8. BEVÉTELEK MINDÖSSZESEN'!$F34/12</f>
        <v>3300887.1666666665</v>
      </c>
      <c r="I152" s="148">
        <f>'8. BEVÉTELEK MINDÖSSZESEN'!$F34/12</f>
        <v>3300887.1666666665</v>
      </c>
      <c r="J152" s="148">
        <f>'8. BEVÉTELEK MINDÖSSZESEN'!$F34/12</f>
        <v>3300887.1666666665</v>
      </c>
      <c r="K152" s="148">
        <f>'8. BEVÉTELEK MINDÖSSZESEN'!$F34/12</f>
        <v>3300887.1666666665</v>
      </c>
      <c r="L152" s="148">
        <f>'8. BEVÉTELEK MINDÖSSZESEN'!$F34/12</f>
        <v>3300887.1666666665</v>
      </c>
      <c r="M152" s="148">
        <f>'8. BEVÉTELEK MINDÖSSZESEN'!$F34/12</f>
        <v>3300887.1666666665</v>
      </c>
      <c r="N152" s="148">
        <f>'8. BEVÉTELEK MINDÖSSZESEN'!$F34/12</f>
        <v>3300887.1666666665</v>
      </c>
      <c r="O152" s="175">
        <f t="shared" si="2"/>
        <v>39610646</v>
      </c>
      <c r="P152" s="3"/>
      <c r="Q152" s="3"/>
    </row>
    <row r="153" spans="1:17" ht="15">
      <c r="A153" s="12" t="s">
        <v>635</v>
      </c>
      <c r="B153" s="5" t="s">
        <v>461</v>
      </c>
      <c r="C153" s="148">
        <f>'8. BEVÉTELEK MINDÖSSZESEN'!$F35/12</f>
        <v>10294</v>
      </c>
      <c r="D153" s="148">
        <f>'8. BEVÉTELEK MINDÖSSZESEN'!$F35/12</f>
        <v>10294</v>
      </c>
      <c r="E153" s="148">
        <f>'8. BEVÉTELEK MINDÖSSZESEN'!$F35/12</f>
        <v>10294</v>
      </c>
      <c r="F153" s="148">
        <f>'8. BEVÉTELEK MINDÖSSZESEN'!$F35/12</f>
        <v>10294</v>
      </c>
      <c r="G153" s="148">
        <f>'8. BEVÉTELEK MINDÖSSZESEN'!$F35/12</f>
        <v>10294</v>
      </c>
      <c r="H153" s="148">
        <f>'8. BEVÉTELEK MINDÖSSZESEN'!$F35/12</f>
        <v>10294</v>
      </c>
      <c r="I153" s="148">
        <f>'8. BEVÉTELEK MINDÖSSZESEN'!$F35/12</f>
        <v>10294</v>
      </c>
      <c r="J153" s="148">
        <f>'8. BEVÉTELEK MINDÖSSZESEN'!$F35/12</f>
        <v>10294</v>
      </c>
      <c r="K153" s="148">
        <f>'8. BEVÉTELEK MINDÖSSZESEN'!$F35/12</f>
        <v>10294</v>
      </c>
      <c r="L153" s="148">
        <f>'8. BEVÉTELEK MINDÖSSZESEN'!$F35/12</f>
        <v>10294</v>
      </c>
      <c r="M153" s="148">
        <f>'8. BEVÉTELEK MINDÖSSZESEN'!$F35/12</f>
        <v>10294</v>
      </c>
      <c r="N153" s="148">
        <f>'8. BEVÉTELEK MINDÖSSZESEN'!$F35/12</f>
        <v>10294</v>
      </c>
      <c r="O153" s="175">
        <f t="shared" si="2"/>
        <v>123528</v>
      </c>
      <c r="P153" s="3"/>
      <c r="Q153" s="3"/>
    </row>
    <row r="154" spans="1:17" ht="15">
      <c r="A154" s="12" t="s">
        <v>636</v>
      </c>
      <c r="B154" s="5" t="s">
        <v>462</v>
      </c>
      <c r="C154" s="148">
        <f>'8. BEVÉTELEK MINDÖSSZESEN'!$F36/12</f>
        <v>0</v>
      </c>
      <c r="D154" s="148">
        <f>'8. BEVÉTELEK MINDÖSSZESEN'!$F36/12</f>
        <v>0</v>
      </c>
      <c r="E154" s="148">
        <f>'8. BEVÉTELEK MINDÖSSZESEN'!$F36/12</f>
        <v>0</v>
      </c>
      <c r="F154" s="148">
        <f>'8. BEVÉTELEK MINDÖSSZESEN'!$F36/12</f>
        <v>0</v>
      </c>
      <c r="G154" s="148">
        <f>'8. BEVÉTELEK MINDÖSSZESEN'!$F36/12</f>
        <v>0</v>
      </c>
      <c r="H154" s="148">
        <f>'8. BEVÉTELEK MINDÖSSZESEN'!$F36/12</f>
        <v>0</v>
      </c>
      <c r="I154" s="148">
        <f>'8. BEVÉTELEK MINDÖSSZESEN'!$F36/12</f>
        <v>0</v>
      </c>
      <c r="J154" s="148">
        <f>'8. BEVÉTELEK MINDÖSSZESEN'!$F36/12</f>
        <v>0</v>
      </c>
      <c r="K154" s="148">
        <f>'8. BEVÉTELEK MINDÖSSZESEN'!$F36/12</f>
        <v>0</v>
      </c>
      <c r="L154" s="148">
        <f>'8. BEVÉTELEK MINDÖSSZESEN'!$F36/12</f>
        <v>0</v>
      </c>
      <c r="M154" s="148">
        <f>'8. BEVÉTELEK MINDÖSSZESEN'!$F36/12</f>
        <v>0</v>
      </c>
      <c r="N154" s="148">
        <f>'8. BEVÉTELEK MINDÖSSZESEN'!$F36/12</f>
        <v>0</v>
      </c>
      <c r="O154" s="175">
        <f t="shared" si="2"/>
        <v>0</v>
      </c>
      <c r="P154" s="3"/>
      <c r="Q154" s="3"/>
    </row>
    <row r="155" spans="1:17" ht="15">
      <c r="A155" s="12" t="s">
        <v>463</v>
      </c>
      <c r="B155" s="5" t="s">
        <v>464</v>
      </c>
      <c r="C155" s="148">
        <f>'8. BEVÉTELEK MINDÖSSZESEN'!$F37/12</f>
        <v>98477.5</v>
      </c>
      <c r="D155" s="148">
        <f>'8. BEVÉTELEK MINDÖSSZESEN'!$F37/12</f>
        <v>98477.5</v>
      </c>
      <c r="E155" s="148">
        <f>'8. BEVÉTELEK MINDÖSSZESEN'!$F37/12</f>
        <v>98477.5</v>
      </c>
      <c r="F155" s="148">
        <f>'8. BEVÉTELEK MINDÖSSZESEN'!$F37/12</f>
        <v>98477.5</v>
      </c>
      <c r="G155" s="148">
        <f>'8. BEVÉTELEK MINDÖSSZESEN'!$F37/12</f>
        <v>98477.5</v>
      </c>
      <c r="H155" s="148">
        <f>'8. BEVÉTELEK MINDÖSSZESEN'!$F37/12</f>
        <v>98477.5</v>
      </c>
      <c r="I155" s="148">
        <f>'8. BEVÉTELEK MINDÖSSZESEN'!$F37/12</f>
        <v>98477.5</v>
      </c>
      <c r="J155" s="148">
        <f>'8. BEVÉTELEK MINDÖSSZESEN'!$F37/12</f>
        <v>98477.5</v>
      </c>
      <c r="K155" s="148">
        <f>'8. BEVÉTELEK MINDÖSSZESEN'!$F37/12</f>
        <v>98477.5</v>
      </c>
      <c r="L155" s="148">
        <f>'8. BEVÉTELEK MINDÖSSZESEN'!$F37/12</f>
        <v>98477.5</v>
      </c>
      <c r="M155" s="148">
        <f>'8. BEVÉTELEK MINDÖSSZESEN'!$F37/12</f>
        <v>98477.5</v>
      </c>
      <c r="N155" s="148">
        <f>'8. BEVÉTELEK MINDÖSSZESEN'!$F37/12</f>
        <v>98477.5</v>
      </c>
      <c r="O155" s="175">
        <f t="shared" si="2"/>
        <v>1181730</v>
      </c>
      <c r="P155" s="3"/>
      <c r="Q155" s="3"/>
    </row>
    <row r="156" spans="1:17" ht="15">
      <c r="A156" s="12" t="s">
        <v>465</v>
      </c>
      <c r="B156" s="5" t="s">
        <v>466</v>
      </c>
      <c r="C156" s="148">
        <f>'8. BEVÉTELEK MINDÖSSZESEN'!$F38/12</f>
        <v>1625025</v>
      </c>
      <c r="D156" s="148">
        <f>'8. BEVÉTELEK MINDÖSSZESEN'!$F38/12</f>
        <v>1625025</v>
      </c>
      <c r="E156" s="148">
        <f>'8. BEVÉTELEK MINDÖSSZESEN'!$F38/12</f>
        <v>1625025</v>
      </c>
      <c r="F156" s="148">
        <f>'8. BEVÉTELEK MINDÖSSZESEN'!$F38/12</f>
        <v>1625025</v>
      </c>
      <c r="G156" s="148">
        <f>'8. BEVÉTELEK MINDÖSSZESEN'!$F38/12</f>
        <v>1625025</v>
      </c>
      <c r="H156" s="148">
        <f>'8. BEVÉTELEK MINDÖSSZESEN'!$F38/12</f>
        <v>1625025</v>
      </c>
      <c r="I156" s="148">
        <f>'8. BEVÉTELEK MINDÖSSZESEN'!$F38/12</f>
        <v>1625025</v>
      </c>
      <c r="J156" s="148">
        <f>'8. BEVÉTELEK MINDÖSSZESEN'!$F38/12</f>
        <v>1625025</v>
      </c>
      <c r="K156" s="148">
        <f>'8. BEVÉTELEK MINDÖSSZESEN'!$F38/12</f>
        <v>1625025</v>
      </c>
      <c r="L156" s="148">
        <f>'8. BEVÉTELEK MINDÖSSZESEN'!$F38/12</f>
        <v>1625025</v>
      </c>
      <c r="M156" s="148">
        <f>'8. BEVÉTELEK MINDÖSSZESEN'!$F38/12</f>
        <v>1625025</v>
      </c>
      <c r="N156" s="148">
        <f>'8. BEVÉTELEK MINDÖSSZESEN'!$F38/12</f>
        <v>1625025</v>
      </c>
      <c r="O156" s="175">
        <f t="shared" si="2"/>
        <v>19500300</v>
      </c>
      <c r="P156" s="3"/>
      <c r="Q156" s="3"/>
    </row>
    <row r="157" spans="1:17" ht="15">
      <c r="A157" s="12" t="s">
        <v>467</v>
      </c>
      <c r="B157" s="5" t="s">
        <v>468</v>
      </c>
      <c r="C157" s="148">
        <f>'8. BEVÉTELEK MINDÖSSZESEN'!$F39/12</f>
        <v>0</v>
      </c>
      <c r="D157" s="148">
        <f>'8. BEVÉTELEK MINDÖSSZESEN'!$F39/12</f>
        <v>0</v>
      </c>
      <c r="E157" s="148">
        <f>'8. BEVÉTELEK MINDÖSSZESEN'!$F39/12</f>
        <v>0</v>
      </c>
      <c r="F157" s="148">
        <f>'8. BEVÉTELEK MINDÖSSZESEN'!$F39/12</f>
        <v>0</v>
      </c>
      <c r="G157" s="148">
        <f>'8. BEVÉTELEK MINDÖSSZESEN'!$F39/12</f>
        <v>0</v>
      </c>
      <c r="H157" s="148">
        <f>'8. BEVÉTELEK MINDÖSSZESEN'!$F39/12</f>
        <v>0</v>
      </c>
      <c r="I157" s="148">
        <f>'8. BEVÉTELEK MINDÖSSZESEN'!$F39/12</f>
        <v>0</v>
      </c>
      <c r="J157" s="148">
        <f>'8. BEVÉTELEK MINDÖSSZESEN'!$F39/12</f>
        <v>0</v>
      </c>
      <c r="K157" s="148">
        <f>'8. BEVÉTELEK MINDÖSSZESEN'!$F39/12</f>
        <v>0</v>
      </c>
      <c r="L157" s="148">
        <f>'8. BEVÉTELEK MINDÖSSZESEN'!$F39/12</f>
        <v>0</v>
      </c>
      <c r="M157" s="148">
        <f>'8. BEVÉTELEK MINDÖSSZESEN'!$F39/12</f>
        <v>0</v>
      </c>
      <c r="N157" s="148">
        <f>'8. BEVÉTELEK MINDÖSSZESEN'!$F39/12</f>
        <v>0</v>
      </c>
      <c r="O157" s="175">
        <f t="shared" si="2"/>
        <v>0</v>
      </c>
      <c r="P157" s="3"/>
      <c r="Q157" s="3"/>
    </row>
    <row r="158" spans="1:17" ht="15">
      <c r="A158" s="12" t="s">
        <v>637</v>
      </c>
      <c r="B158" s="5" t="s">
        <v>469</v>
      </c>
      <c r="C158" s="148">
        <f>'8. BEVÉTELEK MINDÖSSZESEN'!$F40/12</f>
        <v>187.91666666666666</v>
      </c>
      <c r="D158" s="148">
        <f>'8. BEVÉTELEK MINDÖSSZESEN'!$F40/12</f>
        <v>187.91666666666666</v>
      </c>
      <c r="E158" s="148">
        <f>'8. BEVÉTELEK MINDÖSSZESEN'!$F40/12</f>
        <v>187.91666666666666</v>
      </c>
      <c r="F158" s="148">
        <f>'8. BEVÉTELEK MINDÖSSZESEN'!$F40/12</f>
        <v>187.91666666666666</v>
      </c>
      <c r="G158" s="148">
        <f>'8. BEVÉTELEK MINDÖSSZESEN'!$F40/12</f>
        <v>187.91666666666666</v>
      </c>
      <c r="H158" s="148">
        <f>'8. BEVÉTELEK MINDÖSSZESEN'!$F40/12</f>
        <v>187.91666666666666</v>
      </c>
      <c r="I158" s="148">
        <f>'8. BEVÉTELEK MINDÖSSZESEN'!$F40/12</f>
        <v>187.91666666666666</v>
      </c>
      <c r="J158" s="148">
        <f>'8. BEVÉTELEK MINDÖSSZESEN'!$F40/12</f>
        <v>187.91666666666666</v>
      </c>
      <c r="K158" s="148">
        <f>'8. BEVÉTELEK MINDÖSSZESEN'!$F40/12</f>
        <v>187.91666666666666</v>
      </c>
      <c r="L158" s="148">
        <f>'8. BEVÉTELEK MINDÖSSZESEN'!$F40/12</f>
        <v>187.91666666666666</v>
      </c>
      <c r="M158" s="148">
        <f>'8. BEVÉTELEK MINDÖSSZESEN'!$F40/12</f>
        <v>187.91666666666666</v>
      </c>
      <c r="N158" s="148">
        <f>'8. BEVÉTELEK MINDÖSSZESEN'!$F40/12</f>
        <v>187.91666666666666</v>
      </c>
      <c r="O158" s="175">
        <f t="shared" si="2"/>
        <v>2255</v>
      </c>
      <c r="P158" s="3"/>
      <c r="Q158" s="3"/>
    </row>
    <row r="159" spans="1:17" ht="15">
      <c r="A159" s="12" t="s">
        <v>638</v>
      </c>
      <c r="B159" s="5" t="s">
        <v>470</v>
      </c>
      <c r="C159" s="148">
        <f>'8. BEVÉTELEK MINDÖSSZESEN'!$F41/12</f>
        <v>0</v>
      </c>
      <c r="D159" s="148">
        <f>'8. BEVÉTELEK MINDÖSSZESEN'!$F41/12</f>
        <v>0</v>
      </c>
      <c r="E159" s="148">
        <f>'8. BEVÉTELEK MINDÖSSZESEN'!$F41/12</f>
        <v>0</v>
      </c>
      <c r="F159" s="148">
        <f>'8. BEVÉTELEK MINDÖSSZESEN'!$F41/12</f>
        <v>0</v>
      </c>
      <c r="G159" s="148">
        <f>'8. BEVÉTELEK MINDÖSSZESEN'!$F41/12</f>
        <v>0</v>
      </c>
      <c r="H159" s="148">
        <f>'8. BEVÉTELEK MINDÖSSZESEN'!$F41/12</f>
        <v>0</v>
      </c>
      <c r="I159" s="148">
        <f>'8. BEVÉTELEK MINDÖSSZESEN'!$F41/12</f>
        <v>0</v>
      </c>
      <c r="J159" s="148">
        <f>'8. BEVÉTELEK MINDÖSSZESEN'!$F41/12</f>
        <v>0</v>
      </c>
      <c r="K159" s="148">
        <f>'8. BEVÉTELEK MINDÖSSZESEN'!$F41/12</f>
        <v>0</v>
      </c>
      <c r="L159" s="148">
        <f>'8. BEVÉTELEK MINDÖSSZESEN'!$F41/12</f>
        <v>0</v>
      </c>
      <c r="M159" s="148">
        <f>'8. BEVÉTELEK MINDÖSSZESEN'!$F41/12</f>
        <v>0</v>
      </c>
      <c r="N159" s="148">
        <f>'8. BEVÉTELEK MINDÖSSZESEN'!$F41/12</f>
        <v>0</v>
      </c>
      <c r="O159" s="175">
        <f t="shared" si="2"/>
        <v>0</v>
      </c>
      <c r="P159" s="3"/>
      <c r="Q159" s="3"/>
    </row>
    <row r="160" spans="1:17" ht="15">
      <c r="A160" s="12" t="s">
        <v>639</v>
      </c>
      <c r="B160" s="5" t="s">
        <v>471</v>
      </c>
      <c r="C160" s="148">
        <f>'8. BEVÉTELEK MINDÖSSZESEN'!$F42/12</f>
        <v>9868.5</v>
      </c>
      <c r="D160" s="148">
        <f>'8. BEVÉTELEK MINDÖSSZESEN'!$F42/12</f>
        <v>9868.5</v>
      </c>
      <c r="E160" s="148">
        <f>'8. BEVÉTELEK MINDÖSSZESEN'!$F42/12</f>
        <v>9868.5</v>
      </c>
      <c r="F160" s="148">
        <f>'8. BEVÉTELEK MINDÖSSZESEN'!$F42/12</f>
        <v>9868.5</v>
      </c>
      <c r="G160" s="148">
        <f>'8. BEVÉTELEK MINDÖSSZESEN'!$F42/12</f>
        <v>9868.5</v>
      </c>
      <c r="H160" s="148">
        <f>'8. BEVÉTELEK MINDÖSSZESEN'!$F42/12</f>
        <v>9868.5</v>
      </c>
      <c r="I160" s="148">
        <f>'8. BEVÉTELEK MINDÖSSZESEN'!$F42/12</f>
        <v>9868.5</v>
      </c>
      <c r="J160" s="148">
        <f>'8. BEVÉTELEK MINDÖSSZESEN'!$F42/12</f>
        <v>9868.5</v>
      </c>
      <c r="K160" s="148">
        <f>'8. BEVÉTELEK MINDÖSSZESEN'!$F42/12</f>
        <v>9868.5</v>
      </c>
      <c r="L160" s="148">
        <f>'8. BEVÉTELEK MINDÖSSZESEN'!$F42/12</f>
        <v>9868.5</v>
      </c>
      <c r="M160" s="148">
        <f>'8. BEVÉTELEK MINDÖSSZESEN'!$F42/12</f>
        <v>9868.5</v>
      </c>
      <c r="N160" s="148">
        <f>'8. BEVÉTELEK MINDÖSSZESEN'!$F42/12</f>
        <v>9868.5</v>
      </c>
      <c r="O160" s="175">
        <f t="shared" si="2"/>
        <v>118422</v>
      </c>
      <c r="P160" s="3"/>
      <c r="Q160" s="3"/>
    </row>
    <row r="161" spans="1:17" ht="15">
      <c r="A161" s="49" t="s">
        <v>663</v>
      </c>
      <c r="B161" s="50" t="s">
        <v>472</v>
      </c>
      <c r="C161" s="148">
        <f>'8. BEVÉTELEK MINDÖSSZESEN'!$F43/12</f>
        <v>5049125.583333333</v>
      </c>
      <c r="D161" s="148">
        <f>'8. BEVÉTELEK MINDÖSSZESEN'!$F43/12</f>
        <v>5049125.583333333</v>
      </c>
      <c r="E161" s="148">
        <f>'8. BEVÉTELEK MINDÖSSZESEN'!$F43/12</f>
        <v>5049125.583333333</v>
      </c>
      <c r="F161" s="148">
        <f>'8. BEVÉTELEK MINDÖSSZESEN'!$F43/12</f>
        <v>5049125.583333333</v>
      </c>
      <c r="G161" s="148">
        <f>'8. BEVÉTELEK MINDÖSSZESEN'!$F43/12</f>
        <v>5049125.583333333</v>
      </c>
      <c r="H161" s="148">
        <f>'8. BEVÉTELEK MINDÖSSZESEN'!$F43/12</f>
        <v>5049125.583333333</v>
      </c>
      <c r="I161" s="148">
        <f>'8. BEVÉTELEK MINDÖSSZESEN'!$F43/12</f>
        <v>5049125.583333333</v>
      </c>
      <c r="J161" s="148">
        <f>'8. BEVÉTELEK MINDÖSSZESEN'!$F43/12</f>
        <v>5049125.583333333</v>
      </c>
      <c r="K161" s="148">
        <f>'8. BEVÉTELEK MINDÖSSZESEN'!$F43/12</f>
        <v>5049125.583333333</v>
      </c>
      <c r="L161" s="148">
        <f>'8. BEVÉTELEK MINDÖSSZESEN'!$F43/12</f>
        <v>5049125.583333333</v>
      </c>
      <c r="M161" s="148">
        <f>'8. BEVÉTELEK MINDÖSSZESEN'!$F43/12</f>
        <v>5049125.583333333</v>
      </c>
      <c r="N161" s="148">
        <f>'8. BEVÉTELEK MINDÖSSZESEN'!$F43/12</f>
        <v>5049125.583333333</v>
      </c>
      <c r="O161" s="175">
        <f t="shared" si="2"/>
        <v>60589507.00000001</v>
      </c>
      <c r="P161" s="3"/>
      <c r="Q161" s="3"/>
    </row>
    <row r="162" spans="1:17" ht="30">
      <c r="A162" s="12" t="s">
        <v>481</v>
      </c>
      <c r="B162" s="5" t="s">
        <v>482</v>
      </c>
      <c r="C162" s="148">
        <f>'8. BEVÉTELEK MINDÖSSZESEN'!$F44/12</f>
        <v>0</v>
      </c>
      <c r="D162" s="148">
        <f>'8. BEVÉTELEK MINDÖSSZESEN'!$F44/12</f>
        <v>0</v>
      </c>
      <c r="E162" s="148">
        <f>'8. BEVÉTELEK MINDÖSSZESEN'!$F44/12</f>
        <v>0</v>
      </c>
      <c r="F162" s="148">
        <f>'8. BEVÉTELEK MINDÖSSZESEN'!$F44/12</f>
        <v>0</v>
      </c>
      <c r="G162" s="148">
        <f>'8. BEVÉTELEK MINDÖSSZESEN'!$F44/12</f>
        <v>0</v>
      </c>
      <c r="H162" s="148">
        <f>'8. BEVÉTELEK MINDÖSSZESEN'!$F44/12</f>
        <v>0</v>
      </c>
      <c r="I162" s="148">
        <f>'8. BEVÉTELEK MINDÖSSZESEN'!$F44/12</f>
        <v>0</v>
      </c>
      <c r="J162" s="148">
        <f>'8. BEVÉTELEK MINDÖSSZESEN'!$F44/12</f>
        <v>0</v>
      </c>
      <c r="K162" s="148">
        <f>'8. BEVÉTELEK MINDÖSSZESEN'!$F44/12</f>
        <v>0</v>
      </c>
      <c r="L162" s="148">
        <f>'8. BEVÉTELEK MINDÖSSZESEN'!$F44/12</f>
        <v>0</v>
      </c>
      <c r="M162" s="148">
        <f>'8. BEVÉTELEK MINDÖSSZESEN'!$F44/12</f>
        <v>0</v>
      </c>
      <c r="N162" s="148">
        <f>'8. BEVÉTELEK MINDÖSSZESEN'!$F44/12</f>
        <v>0</v>
      </c>
      <c r="O162" s="175">
        <f t="shared" si="2"/>
        <v>0</v>
      </c>
      <c r="P162" s="3"/>
      <c r="Q162" s="3"/>
    </row>
    <row r="163" spans="1:17" ht="30">
      <c r="A163" s="4" t="s">
        <v>643</v>
      </c>
      <c r="B163" s="5" t="s">
        <v>483</v>
      </c>
      <c r="C163" s="148">
        <f>'8. BEVÉTELEK MINDÖSSZESEN'!$F45/12</f>
        <v>10200.416666666666</v>
      </c>
      <c r="D163" s="148">
        <f>'8. BEVÉTELEK MINDÖSSZESEN'!$F45/12</f>
        <v>10200.416666666666</v>
      </c>
      <c r="E163" s="148">
        <f>'8. BEVÉTELEK MINDÖSSZESEN'!$F45/12</f>
        <v>10200.416666666666</v>
      </c>
      <c r="F163" s="148">
        <f>'8. BEVÉTELEK MINDÖSSZESEN'!$F45/12</f>
        <v>10200.416666666666</v>
      </c>
      <c r="G163" s="148">
        <f>'8. BEVÉTELEK MINDÖSSZESEN'!$F45/12</f>
        <v>10200.416666666666</v>
      </c>
      <c r="H163" s="148">
        <f>'8. BEVÉTELEK MINDÖSSZESEN'!$F45/12</f>
        <v>10200.416666666666</v>
      </c>
      <c r="I163" s="148">
        <f>'8. BEVÉTELEK MINDÖSSZESEN'!$F45/12</f>
        <v>10200.416666666666</v>
      </c>
      <c r="J163" s="148">
        <f>'8. BEVÉTELEK MINDÖSSZESEN'!$F45/12</f>
        <v>10200.416666666666</v>
      </c>
      <c r="K163" s="148">
        <f>'8. BEVÉTELEK MINDÖSSZESEN'!$F45/12</f>
        <v>10200.416666666666</v>
      </c>
      <c r="L163" s="148">
        <f>'8. BEVÉTELEK MINDÖSSZESEN'!$F45/12</f>
        <v>10200.416666666666</v>
      </c>
      <c r="M163" s="148">
        <f>'8. BEVÉTELEK MINDÖSSZESEN'!$F45/12</f>
        <v>10200.416666666666</v>
      </c>
      <c r="N163" s="148">
        <f>'8. BEVÉTELEK MINDÖSSZESEN'!$F45/12</f>
        <v>10200.416666666666</v>
      </c>
      <c r="O163" s="175">
        <f t="shared" si="2"/>
        <v>122405.00000000001</v>
      </c>
      <c r="P163" s="3"/>
      <c r="Q163" s="3"/>
    </row>
    <row r="164" spans="1:17" ht="15">
      <c r="A164" s="12" t="s">
        <v>644</v>
      </c>
      <c r="B164" s="5" t="s">
        <v>484</v>
      </c>
      <c r="C164" s="148">
        <f>'8. BEVÉTELEK MINDÖSSZESEN'!$F46/12</f>
        <v>12804351.833333334</v>
      </c>
      <c r="D164" s="148">
        <f>'8. BEVÉTELEK MINDÖSSZESEN'!$F46/12</f>
        <v>12804351.833333334</v>
      </c>
      <c r="E164" s="148">
        <f>'8. BEVÉTELEK MINDÖSSZESEN'!$F46/12</f>
        <v>12804351.833333334</v>
      </c>
      <c r="F164" s="148">
        <f>'8. BEVÉTELEK MINDÖSSZESEN'!$F46/12</f>
        <v>12804351.833333334</v>
      </c>
      <c r="G164" s="148">
        <f>'8. BEVÉTELEK MINDÖSSZESEN'!$F46/12</f>
        <v>12804351.833333334</v>
      </c>
      <c r="H164" s="148">
        <f>'8. BEVÉTELEK MINDÖSSZESEN'!$F46/12</f>
        <v>12804351.833333334</v>
      </c>
      <c r="I164" s="148">
        <f>'8. BEVÉTELEK MINDÖSSZESEN'!$F46/12</f>
        <v>12804351.833333334</v>
      </c>
      <c r="J164" s="148">
        <f>'8. BEVÉTELEK MINDÖSSZESEN'!$F46/12</f>
        <v>12804351.833333334</v>
      </c>
      <c r="K164" s="148">
        <f>'8. BEVÉTELEK MINDÖSSZESEN'!$F46/12</f>
        <v>12804351.833333334</v>
      </c>
      <c r="L164" s="148">
        <f>'8. BEVÉTELEK MINDÖSSZESEN'!$F46/12</f>
        <v>12804351.833333334</v>
      </c>
      <c r="M164" s="148">
        <f>'8. BEVÉTELEK MINDÖSSZESEN'!$F46/12</f>
        <v>12804351.833333334</v>
      </c>
      <c r="N164" s="148">
        <f>'8. BEVÉTELEK MINDÖSSZESEN'!$F46/12</f>
        <v>12804351.833333334</v>
      </c>
      <c r="O164" s="175">
        <f t="shared" si="2"/>
        <v>153652222</v>
      </c>
      <c r="P164" s="3"/>
      <c r="Q164" s="3"/>
    </row>
    <row r="165" spans="1:17" ht="15">
      <c r="A165" s="37" t="s">
        <v>665</v>
      </c>
      <c r="B165" s="50" t="s">
        <v>485</v>
      </c>
      <c r="C165" s="148">
        <f>'8. BEVÉTELEK MINDÖSSZESEN'!$F47/12</f>
        <v>12814552.25</v>
      </c>
      <c r="D165" s="148">
        <f>'8. BEVÉTELEK MINDÖSSZESEN'!$F47/12</f>
        <v>12814552.25</v>
      </c>
      <c r="E165" s="148">
        <f>'8. BEVÉTELEK MINDÖSSZESEN'!$F47/12</f>
        <v>12814552.25</v>
      </c>
      <c r="F165" s="148">
        <f>'8. BEVÉTELEK MINDÖSSZESEN'!$F47/12</f>
        <v>12814552.25</v>
      </c>
      <c r="G165" s="148">
        <f>'8. BEVÉTELEK MINDÖSSZESEN'!$F47/12</f>
        <v>12814552.25</v>
      </c>
      <c r="H165" s="148">
        <f>'8. BEVÉTELEK MINDÖSSZESEN'!$F47/12</f>
        <v>12814552.25</v>
      </c>
      <c r="I165" s="148">
        <f>'8. BEVÉTELEK MINDÖSSZESEN'!$F47/12</f>
        <v>12814552.25</v>
      </c>
      <c r="J165" s="148">
        <f>'8. BEVÉTELEK MINDÖSSZESEN'!$F47/12</f>
        <v>12814552.25</v>
      </c>
      <c r="K165" s="148">
        <f>'8. BEVÉTELEK MINDÖSSZESEN'!$F47/12</f>
        <v>12814552.25</v>
      </c>
      <c r="L165" s="148">
        <f>'8. BEVÉTELEK MINDÖSSZESEN'!$F47/12</f>
        <v>12814552.25</v>
      </c>
      <c r="M165" s="148">
        <f>'8. BEVÉTELEK MINDÖSSZESEN'!$F47/12</f>
        <v>12814552.25</v>
      </c>
      <c r="N165" s="148">
        <f>'8. BEVÉTELEK MINDÖSSZESEN'!$F47/12</f>
        <v>12814552.25</v>
      </c>
      <c r="O165" s="175">
        <f t="shared" si="2"/>
        <v>153774627</v>
      </c>
      <c r="P165" s="3"/>
      <c r="Q165" s="3"/>
    </row>
    <row r="166" spans="1:17" ht="15.75">
      <c r="A166" s="56" t="s">
        <v>73</v>
      </c>
      <c r="B166" s="60"/>
      <c r="C166" s="148">
        <f>'8. BEVÉTELEK MINDÖSSZESEN'!$F48/12</f>
        <v>53677080.333333336</v>
      </c>
      <c r="D166" s="148">
        <f>'8. BEVÉTELEK MINDÖSSZESEN'!$F48/12</f>
        <v>53677080.333333336</v>
      </c>
      <c r="E166" s="148">
        <f>'8. BEVÉTELEK MINDÖSSZESEN'!$F48/12</f>
        <v>53677080.333333336</v>
      </c>
      <c r="F166" s="148">
        <f>'8. BEVÉTELEK MINDÖSSZESEN'!$F48/12</f>
        <v>53677080.333333336</v>
      </c>
      <c r="G166" s="148">
        <f>'8. BEVÉTELEK MINDÖSSZESEN'!$F48/12</f>
        <v>53677080.333333336</v>
      </c>
      <c r="H166" s="148">
        <f>'8. BEVÉTELEK MINDÖSSZESEN'!$F48/12</f>
        <v>53677080.333333336</v>
      </c>
      <c r="I166" s="148">
        <f>'8. BEVÉTELEK MINDÖSSZESEN'!$F48/12</f>
        <v>53677080.333333336</v>
      </c>
      <c r="J166" s="148">
        <f>'8. BEVÉTELEK MINDÖSSZESEN'!$F48/12</f>
        <v>53677080.333333336</v>
      </c>
      <c r="K166" s="148">
        <f>'8. BEVÉTELEK MINDÖSSZESEN'!$F48/12</f>
        <v>53677080.333333336</v>
      </c>
      <c r="L166" s="148">
        <f>'8. BEVÉTELEK MINDÖSSZESEN'!$F48/12</f>
        <v>53677080.333333336</v>
      </c>
      <c r="M166" s="148">
        <f>'8. BEVÉTELEK MINDÖSSZESEN'!$F48/12</f>
        <v>53677080.333333336</v>
      </c>
      <c r="N166" s="148">
        <f>'8. BEVÉTELEK MINDÖSSZESEN'!$F48/12</f>
        <v>53677080.333333336</v>
      </c>
      <c r="O166" s="175">
        <f t="shared" si="2"/>
        <v>644124964</v>
      </c>
      <c r="P166" s="3"/>
      <c r="Q166" s="3"/>
    </row>
    <row r="167" spans="1:17" ht="15">
      <c r="A167" s="4" t="s">
        <v>427</v>
      </c>
      <c r="B167" s="5" t="s">
        <v>428</v>
      </c>
      <c r="C167" s="148">
        <f>'8. BEVÉTELEK MINDÖSSZESEN'!$F49/12</f>
        <v>0</v>
      </c>
      <c r="D167" s="148">
        <f>'8. BEVÉTELEK MINDÖSSZESEN'!$F49/12</f>
        <v>0</v>
      </c>
      <c r="E167" s="148">
        <f>'8. BEVÉTELEK MINDÖSSZESEN'!$F49/12</f>
        <v>0</v>
      </c>
      <c r="F167" s="148">
        <f>'8. BEVÉTELEK MINDÖSSZESEN'!$F49/12</f>
        <v>0</v>
      </c>
      <c r="G167" s="148">
        <f>'8. BEVÉTELEK MINDÖSSZESEN'!$F49/12</f>
        <v>0</v>
      </c>
      <c r="H167" s="148">
        <f>'8. BEVÉTELEK MINDÖSSZESEN'!$F49/12</f>
        <v>0</v>
      </c>
      <c r="I167" s="148">
        <f>'8. BEVÉTELEK MINDÖSSZESEN'!$F49/12</f>
        <v>0</v>
      </c>
      <c r="J167" s="148">
        <f>'8. BEVÉTELEK MINDÖSSZESEN'!$F49/12</f>
        <v>0</v>
      </c>
      <c r="K167" s="148">
        <f>'8. BEVÉTELEK MINDÖSSZESEN'!$F49/12</f>
        <v>0</v>
      </c>
      <c r="L167" s="148">
        <f>'8. BEVÉTELEK MINDÖSSZESEN'!$F49/12</f>
        <v>0</v>
      </c>
      <c r="M167" s="148">
        <f>'8. BEVÉTELEK MINDÖSSZESEN'!$F49/12</f>
        <v>0</v>
      </c>
      <c r="N167" s="148">
        <f>'8. BEVÉTELEK MINDÖSSZESEN'!$F49/12</f>
        <v>0</v>
      </c>
      <c r="O167" s="175">
        <f t="shared" si="2"/>
        <v>0</v>
      </c>
      <c r="P167" s="3"/>
      <c r="Q167" s="3"/>
    </row>
    <row r="168" spans="1:17" ht="30">
      <c r="A168" s="4" t="s">
        <v>429</v>
      </c>
      <c r="B168" s="5" t="s">
        <v>430</v>
      </c>
      <c r="C168" s="148">
        <f>'8. BEVÉTELEK MINDÖSSZESEN'!$F50/12</f>
        <v>0</v>
      </c>
      <c r="D168" s="148">
        <f>'8. BEVÉTELEK MINDÖSSZESEN'!$F50/12</f>
        <v>0</v>
      </c>
      <c r="E168" s="148">
        <f>'8. BEVÉTELEK MINDÖSSZESEN'!$F50/12</f>
        <v>0</v>
      </c>
      <c r="F168" s="148">
        <f>'8. BEVÉTELEK MINDÖSSZESEN'!$F50/12</f>
        <v>0</v>
      </c>
      <c r="G168" s="148">
        <f>'8. BEVÉTELEK MINDÖSSZESEN'!$F50/12</f>
        <v>0</v>
      </c>
      <c r="H168" s="148">
        <f>'8. BEVÉTELEK MINDÖSSZESEN'!$F50/12</f>
        <v>0</v>
      </c>
      <c r="I168" s="148">
        <f>'8. BEVÉTELEK MINDÖSSZESEN'!$F50/12</f>
        <v>0</v>
      </c>
      <c r="J168" s="148">
        <f>'8. BEVÉTELEK MINDÖSSZESEN'!$F50/12</f>
        <v>0</v>
      </c>
      <c r="K168" s="148">
        <f>'8. BEVÉTELEK MINDÖSSZESEN'!$F50/12</f>
        <v>0</v>
      </c>
      <c r="L168" s="148">
        <f>'8. BEVÉTELEK MINDÖSSZESEN'!$F50/12</f>
        <v>0</v>
      </c>
      <c r="M168" s="148">
        <f>'8. BEVÉTELEK MINDÖSSZESEN'!$F50/12</f>
        <v>0</v>
      </c>
      <c r="N168" s="148">
        <f>'8. BEVÉTELEK MINDÖSSZESEN'!$F50/12</f>
        <v>0</v>
      </c>
      <c r="O168" s="175">
        <f t="shared" si="2"/>
        <v>0</v>
      </c>
      <c r="P168" s="3"/>
      <c r="Q168" s="3"/>
    </row>
    <row r="169" spans="1:17" ht="30">
      <c r="A169" s="4" t="s">
        <v>621</v>
      </c>
      <c r="B169" s="5" t="s">
        <v>431</v>
      </c>
      <c r="C169" s="148">
        <f>'8. BEVÉTELEK MINDÖSSZESEN'!$F51/12</f>
        <v>0</v>
      </c>
      <c r="D169" s="148">
        <f>'8. BEVÉTELEK MINDÖSSZESEN'!$F51/12</f>
        <v>0</v>
      </c>
      <c r="E169" s="148">
        <f>'8. BEVÉTELEK MINDÖSSZESEN'!$F51/12</f>
        <v>0</v>
      </c>
      <c r="F169" s="148">
        <f>'8. BEVÉTELEK MINDÖSSZESEN'!$F51/12</f>
        <v>0</v>
      </c>
      <c r="G169" s="148">
        <f>'8. BEVÉTELEK MINDÖSSZESEN'!$F51/12</f>
        <v>0</v>
      </c>
      <c r="H169" s="148">
        <f>'8. BEVÉTELEK MINDÖSSZESEN'!$F51/12</f>
        <v>0</v>
      </c>
      <c r="I169" s="148">
        <f>'8. BEVÉTELEK MINDÖSSZESEN'!$F51/12</f>
        <v>0</v>
      </c>
      <c r="J169" s="148">
        <f>'8. BEVÉTELEK MINDÖSSZESEN'!$F51/12</f>
        <v>0</v>
      </c>
      <c r="K169" s="148">
        <f>'8. BEVÉTELEK MINDÖSSZESEN'!$F51/12</f>
        <v>0</v>
      </c>
      <c r="L169" s="148">
        <f>'8. BEVÉTELEK MINDÖSSZESEN'!$F51/12</f>
        <v>0</v>
      </c>
      <c r="M169" s="148">
        <f>'8. BEVÉTELEK MINDÖSSZESEN'!$F51/12</f>
        <v>0</v>
      </c>
      <c r="N169" s="148">
        <f>'8. BEVÉTELEK MINDÖSSZESEN'!$F51/12</f>
        <v>0</v>
      </c>
      <c r="O169" s="175">
        <f t="shared" si="2"/>
        <v>0</v>
      </c>
      <c r="P169" s="3"/>
      <c r="Q169" s="3"/>
    </row>
    <row r="170" spans="1:17" ht="30">
      <c r="A170" s="4" t="s">
        <v>622</v>
      </c>
      <c r="B170" s="5" t="s">
        <v>432</v>
      </c>
      <c r="C170" s="148">
        <f>'8. BEVÉTELEK MINDÖSSZESEN'!$F52/12</f>
        <v>0</v>
      </c>
      <c r="D170" s="148">
        <f>'8. BEVÉTELEK MINDÖSSZESEN'!$F52/12</f>
        <v>0</v>
      </c>
      <c r="E170" s="148">
        <f>'8. BEVÉTELEK MINDÖSSZESEN'!$F52/12</f>
        <v>0</v>
      </c>
      <c r="F170" s="148">
        <f>'8. BEVÉTELEK MINDÖSSZESEN'!$F52/12</f>
        <v>0</v>
      </c>
      <c r="G170" s="148">
        <f>'8. BEVÉTELEK MINDÖSSZESEN'!$F52/12</f>
        <v>0</v>
      </c>
      <c r="H170" s="148">
        <f>'8. BEVÉTELEK MINDÖSSZESEN'!$F52/12</f>
        <v>0</v>
      </c>
      <c r="I170" s="148">
        <f>'8. BEVÉTELEK MINDÖSSZESEN'!$F52/12</f>
        <v>0</v>
      </c>
      <c r="J170" s="148">
        <f>'8. BEVÉTELEK MINDÖSSZESEN'!$F52/12</f>
        <v>0</v>
      </c>
      <c r="K170" s="148">
        <f>'8. BEVÉTELEK MINDÖSSZESEN'!$F52/12</f>
        <v>0</v>
      </c>
      <c r="L170" s="148">
        <f>'8. BEVÉTELEK MINDÖSSZESEN'!$F52/12</f>
        <v>0</v>
      </c>
      <c r="M170" s="148">
        <f>'8. BEVÉTELEK MINDÖSSZESEN'!$F52/12</f>
        <v>0</v>
      </c>
      <c r="N170" s="148">
        <f>'8. BEVÉTELEK MINDÖSSZESEN'!$F52/12</f>
        <v>0</v>
      </c>
      <c r="O170" s="175">
        <f t="shared" si="2"/>
        <v>0</v>
      </c>
      <c r="P170" s="3"/>
      <c r="Q170" s="3"/>
    </row>
    <row r="171" spans="1:17" ht="15">
      <c r="A171" s="4" t="s">
        <v>623</v>
      </c>
      <c r="B171" s="5" t="s">
        <v>433</v>
      </c>
      <c r="C171" s="148">
        <f>'8. BEVÉTELEK MINDÖSSZESEN'!$F53/12</f>
        <v>33718583</v>
      </c>
      <c r="D171" s="148">
        <f>'8. BEVÉTELEK MINDÖSSZESEN'!$F53/12</f>
        <v>33718583</v>
      </c>
      <c r="E171" s="148">
        <f>'8. BEVÉTELEK MINDÖSSZESEN'!$F53/12</f>
        <v>33718583</v>
      </c>
      <c r="F171" s="148">
        <f>'8. BEVÉTELEK MINDÖSSZESEN'!$F53/12</f>
        <v>33718583</v>
      </c>
      <c r="G171" s="148">
        <f>'8. BEVÉTELEK MINDÖSSZESEN'!$F53/12</f>
        <v>33718583</v>
      </c>
      <c r="H171" s="148">
        <f>'8. BEVÉTELEK MINDÖSSZESEN'!$F53/12</f>
        <v>33718583</v>
      </c>
      <c r="I171" s="148">
        <f>'8. BEVÉTELEK MINDÖSSZESEN'!$F53/12</f>
        <v>33718583</v>
      </c>
      <c r="J171" s="148">
        <f>'8. BEVÉTELEK MINDÖSSZESEN'!$F53/12</f>
        <v>33718583</v>
      </c>
      <c r="K171" s="148">
        <f>'8. BEVÉTELEK MINDÖSSZESEN'!$F53/12</f>
        <v>33718583</v>
      </c>
      <c r="L171" s="148">
        <f>'8. BEVÉTELEK MINDÖSSZESEN'!$F53/12</f>
        <v>33718583</v>
      </c>
      <c r="M171" s="148">
        <f>'8. BEVÉTELEK MINDÖSSZESEN'!$F53/12</f>
        <v>33718583</v>
      </c>
      <c r="N171" s="148">
        <f>'8. BEVÉTELEK MINDÖSSZESEN'!$F53/12</f>
        <v>33718583</v>
      </c>
      <c r="O171" s="175">
        <f t="shared" si="2"/>
        <v>404622996</v>
      </c>
      <c r="P171" s="3"/>
      <c r="Q171" s="3"/>
    </row>
    <row r="172" spans="1:17" ht="15">
      <c r="A172" s="37" t="s">
        <v>659</v>
      </c>
      <c r="B172" s="50" t="s">
        <v>434</v>
      </c>
      <c r="C172" s="148">
        <f>'8. BEVÉTELEK MINDÖSSZESEN'!$F54/12</f>
        <v>33718583</v>
      </c>
      <c r="D172" s="148">
        <f>'8. BEVÉTELEK MINDÖSSZESEN'!$F54/12</f>
        <v>33718583</v>
      </c>
      <c r="E172" s="148">
        <f>'8. BEVÉTELEK MINDÖSSZESEN'!$F54/12</f>
        <v>33718583</v>
      </c>
      <c r="F172" s="148">
        <f>'8. BEVÉTELEK MINDÖSSZESEN'!$F54/12</f>
        <v>33718583</v>
      </c>
      <c r="G172" s="148">
        <f>'8. BEVÉTELEK MINDÖSSZESEN'!$F54/12</f>
        <v>33718583</v>
      </c>
      <c r="H172" s="148">
        <f>'8. BEVÉTELEK MINDÖSSZESEN'!$F54/12</f>
        <v>33718583</v>
      </c>
      <c r="I172" s="148">
        <f>'8. BEVÉTELEK MINDÖSSZESEN'!$F54/12</f>
        <v>33718583</v>
      </c>
      <c r="J172" s="148">
        <f>'8. BEVÉTELEK MINDÖSSZESEN'!$F54/12</f>
        <v>33718583</v>
      </c>
      <c r="K172" s="148">
        <f>'8. BEVÉTELEK MINDÖSSZESEN'!$F54/12</f>
        <v>33718583</v>
      </c>
      <c r="L172" s="148">
        <f>'8. BEVÉTELEK MINDÖSSZESEN'!$F54/12</f>
        <v>33718583</v>
      </c>
      <c r="M172" s="148">
        <f>'8. BEVÉTELEK MINDÖSSZESEN'!$F54/12</f>
        <v>33718583</v>
      </c>
      <c r="N172" s="148">
        <f>'8. BEVÉTELEK MINDÖSSZESEN'!$F54/12</f>
        <v>33718583</v>
      </c>
      <c r="O172" s="175">
        <f t="shared" si="2"/>
        <v>404622996</v>
      </c>
      <c r="P172" s="3"/>
      <c r="Q172" s="3"/>
    </row>
    <row r="173" spans="1:17" ht="15">
      <c r="A173" s="12" t="s">
        <v>640</v>
      </c>
      <c r="B173" s="5" t="s">
        <v>473</v>
      </c>
      <c r="C173" s="148">
        <f>'8. BEVÉTELEK MINDÖSSZESEN'!$F55/12</f>
        <v>0</v>
      </c>
      <c r="D173" s="148">
        <f>'8. BEVÉTELEK MINDÖSSZESEN'!$F55/12</f>
        <v>0</v>
      </c>
      <c r="E173" s="148">
        <f>'8. BEVÉTELEK MINDÖSSZESEN'!$F55/12</f>
        <v>0</v>
      </c>
      <c r="F173" s="148">
        <f>'8. BEVÉTELEK MINDÖSSZESEN'!$F55/12</f>
        <v>0</v>
      </c>
      <c r="G173" s="148">
        <f>'8. BEVÉTELEK MINDÖSSZESEN'!$F55/12</f>
        <v>0</v>
      </c>
      <c r="H173" s="148">
        <f>'8. BEVÉTELEK MINDÖSSZESEN'!$F55/12</f>
        <v>0</v>
      </c>
      <c r="I173" s="148">
        <f>'8. BEVÉTELEK MINDÖSSZESEN'!$F55/12</f>
        <v>0</v>
      </c>
      <c r="J173" s="148">
        <f>'8. BEVÉTELEK MINDÖSSZESEN'!$F55/12</f>
        <v>0</v>
      </c>
      <c r="K173" s="148">
        <f>'8. BEVÉTELEK MINDÖSSZESEN'!$F55/12</f>
        <v>0</v>
      </c>
      <c r="L173" s="148">
        <f>'8. BEVÉTELEK MINDÖSSZESEN'!$F55/12</f>
        <v>0</v>
      </c>
      <c r="M173" s="148">
        <f>'8. BEVÉTELEK MINDÖSSZESEN'!$F55/12</f>
        <v>0</v>
      </c>
      <c r="N173" s="148">
        <f>'8. BEVÉTELEK MINDÖSSZESEN'!$F55/12</f>
        <v>0</v>
      </c>
      <c r="O173" s="175">
        <f t="shared" si="2"/>
        <v>0</v>
      </c>
      <c r="P173" s="3"/>
      <c r="Q173" s="3"/>
    </row>
    <row r="174" spans="1:17" ht="15">
      <c r="A174" s="12" t="s">
        <v>641</v>
      </c>
      <c r="B174" s="5" t="s">
        <v>474</v>
      </c>
      <c r="C174" s="148">
        <f>'8. BEVÉTELEK MINDÖSSZESEN'!$F56/12</f>
        <v>4416666.666666667</v>
      </c>
      <c r="D174" s="148">
        <f>'8. BEVÉTELEK MINDÖSSZESEN'!$F56/12</f>
        <v>4416666.666666667</v>
      </c>
      <c r="E174" s="148">
        <f>'8. BEVÉTELEK MINDÖSSZESEN'!$F56/12</f>
        <v>4416666.666666667</v>
      </c>
      <c r="F174" s="148">
        <f>'8. BEVÉTELEK MINDÖSSZESEN'!$F56/12</f>
        <v>4416666.666666667</v>
      </c>
      <c r="G174" s="148">
        <f>'8. BEVÉTELEK MINDÖSSZESEN'!$F56/12</f>
        <v>4416666.666666667</v>
      </c>
      <c r="H174" s="148">
        <f>'8. BEVÉTELEK MINDÖSSZESEN'!$F56/12</f>
        <v>4416666.666666667</v>
      </c>
      <c r="I174" s="148">
        <f>'8. BEVÉTELEK MINDÖSSZESEN'!$F56/12</f>
        <v>4416666.666666667</v>
      </c>
      <c r="J174" s="148">
        <f>'8. BEVÉTELEK MINDÖSSZESEN'!$F56/12</f>
        <v>4416666.666666667</v>
      </c>
      <c r="K174" s="148">
        <f>'8. BEVÉTELEK MINDÖSSZESEN'!$F56/12</f>
        <v>4416666.666666667</v>
      </c>
      <c r="L174" s="148">
        <f>'8. BEVÉTELEK MINDÖSSZESEN'!$F56/12</f>
        <v>4416666.666666667</v>
      </c>
      <c r="M174" s="148">
        <f>'8. BEVÉTELEK MINDÖSSZESEN'!$F56/12</f>
        <v>4416666.666666667</v>
      </c>
      <c r="N174" s="148">
        <f>'8. BEVÉTELEK MINDÖSSZESEN'!$F56/12</f>
        <v>4416666.666666667</v>
      </c>
      <c r="O174" s="175">
        <f t="shared" si="2"/>
        <v>52999999.99999999</v>
      </c>
      <c r="P174" s="3"/>
      <c r="Q174" s="3"/>
    </row>
    <row r="175" spans="1:17" ht="15">
      <c r="A175" s="12" t="s">
        <v>475</v>
      </c>
      <c r="B175" s="5" t="s">
        <v>476</v>
      </c>
      <c r="C175" s="148">
        <f>'8. BEVÉTELEK MINDÖSSZESEN'!$F57/12</f>
        <v>462614.1666666667</v>
      </c>
      <c r="D175" s="148">
        <f>'8. BEVÉTELEK MINDÖSSZESEN'!$F57/12</f>
        <v>462614.1666666667</v>
      </c>
      <c r="E175" s="148">
        <f>'8. BEVÉTELEK MINDÖSSZESEN'!$F57/12</f>
        <v>462614.1666666667</v>
      </c>
      <c r="F175" s="148">
        <f>'8. BEVÉTELEK MINDÖSSZESEN'!$F57/12</f>
        <v>462614.1666666667</v>
      </c>
      <c r="G175" s="148">
        <f>'8. BEVÉTELEK MINDÖSSZESEN'!$F57/12</f>
        <v>462614.1666666667</v>
      </c>
      <c r="H175" s="148">
        <f>'8. BEVÉTELEK MINDÖSSZESEN'!$F57/12</f>
        <v>462614.1666666667</v>
      </c>
      <c r="I175" s="148">
        <f>'8. BEVÉTELEK MINDÖSSZESEN'!$F57/12</f>
        <v>462614.1666666667</v>
      </c>
      <c r="J175" s="148">
        <f>'8. BEVÉTELEK MINDÖSSZESEN'!$F57/12</f>
        <v>462614.1666666667</v>
      </c>
      <c r="K175" s="148">
        <f>'8. BEVÉTELEK MINDÖSSZESEN'!$F57/12</f>
        <v>462614.1666666667</v>
      </c>
      <c r="L175" s="148">
        <f>'8. BEVÉTELEK MINDÖSSZESEN'!$F57/12</f>
        <v>462614.1666666667</v>
      </c>
      <c r="M175" s="148">
        <f>'8. BEVÉTELEK MINDÖSSZESEN'!$F57/12</f>
        <v>462614.1666666667</v>
      </c>
      <c r="N175" s="148">
        <f>'8. BEVÉTELEK MINDÖSSZESEN'!$F57/12</f>
        <v>462614.1666666667</v>
      </c>
      <c r="O175" s="175">
        <f t="shared" si="2"/>
        <v>5551370</v>
      </c>
      <c r="P175" s="3"/>
      <c r="Q175" s="3"/>
    </row>
    <row r="176" spans="1:17" ht="15">
      <c r="A176" s="12" t="s">
        <v>642</v>
      </c>
      <c r="B176" s="5" t="s">
        <v>477</v>
      </c>
      <c r="C176" s="148">
        <f>'8. BEVÉTELEK MINDÖSSZESEN'!$F58/12</f>
        <v>0</v>
      </c>
      <c r="D176" s="148">
        <f>'8. BEVÉTELEK MINDÖSSZESEN'!$F58/12</f>
        <v>0</v>
      </c>
      <c r="E176" s="148">
        <f>'8. BEVÉTELEK MINDÖSSZESEN'!$F58/12</f>
        <v>0</v>
      </c>
      <c r="F176" s="148">
        <f>'8. BEVÉTELEK MINDÖSSZESEN'!$F58/12</f>
        <v>0</v>
      </c>
      <c r="G176" s="148">
        <f>'8. BEVÉTELEK MINDÖSSZESEN'!$F58/12</f>
        <v>0</v>
      </c>
      <c r="H176" s="148">
        <f>'8. BEVÉTELEK MINDÖSSZESEN'!$F58/12</f>
        <v>0</v>
      </c>
      <c r="I176" s="148">
        <f>'8. BEVÉTELEK MINDÖSSZESEN'!$F58/12</f>
        <v>0</v>
      </c>
      <c r="J176" s="148">
        <f>'8. BEVÉTELEK MINDÖSSZESEN'!$F58/12</f>
        <v>0</v>
      </c>
      <c r="K176" s="148">
        <f>'8. BEVÉTELEK MINDÖSSZESEN'!$F58/12</f>
        <v>0</v>
      </c>
      <c r="L176" s="148">
        <f>'8. BEVÉTELEK MINDÖSSZESEN'!$F58/12</f>
        <v>0</v>
      </c>
      <c r="M176" s="148">
        <f>'8. BEVÉTELEK MINDÖSSZESEN'!$F58/12</f>
        <v>0</v>
      </c>
      <c r="N176" s="148">
        <f>'8. BEVÉTELEK MINDÖSSZESEN'!$F58/12</f>
        <v>0</v>
      </c>
      <c r="O176" s="175">
        <f t="shared" si="2"/>
        <v>0</v>
      </c>
      <c r="P176" s="3"/>
      <c r="Q176" s="3"/>
    </row>
    <row r="177" spans="1:17" ht="15">
      <c r="A177" s="12" t="s">
        <v>478</v>
      </c>
      <c r="B177" s="5" t="s">
        <v>479</v>
      </c>
      <c r="C177" s="148">
        <f>'8. BEVÉTELEK MINDÖSSZESEN'!$F59/12</f>
        <v>0</v>
      </c>
      <c r="D177" s="148">
        <f>'8. BEVÉTELEK MINDÖSSZESEN'!$F59/12</f>
        <v>0</v>
      </c>
      <c r="E177" s="148">
        <f>'8. BEVÉTELEK MINDÖSSZESEN'!$F59/12</f>
        <v>0</v>
      </c>
      <c r="F177" s="148">
        <f>'8. BEVÉTELEK MINDÖSSZESEN'!$F59/12</f>
        <v>0</v>
      </c>
      <c r="G177" s="148">
        <f>'8. BEVÉTELEK MINDÖSSZESEN'!$F59/12</f>
        <v>0</v>
      </c>
      <c r="H177" s="148">
        <f>'8. BEVÉTELEK MINDÖSSZESEN'!$F59/12</f>
        <v>0</v>
      </c>
      <c r="I177" s="148">
        <f>'8. BEVÉTELEK MINDÖSSZESEN'!$F59/12</f>
        <v>0</v>
      </c>
      <c r="J177" s="148">
        <f>'8. BEVÉTELEK MINDÖSSZESEN'!$F59/12</f>
        <v>0</v>
      </c>
      <c r="K177" s="148">
        <f>'8. BEVÉTELEK MINDÖSSZESEN'!$F59/12</f>
        <v>0</v>
      </c>
      <c r="L177" s="148">
        <f>'8. BEVÉTELEK MINDÖSSZESEN'!$F59/12</f>
        <v>0</v>
      </c>
      <c r="M177" s="148">
        <f>'8. BEVÉTELEK MINDÖSSZESEN'!$F59/12</f>
        <v>0</v>
      </c>
      <c r="N177" s="148">
        <f>'8. BEVÉTELEK MINDÖSSZESEN'!$F59/12</f>
        <v>0</v>
      </c>
      <c r="O177" s="175">
        <f t="shared" si="2"/>
        <v>0</v>
      </c>
      <c r="P177" s="3"/>
      <c r="Q177" s="3"/>
    </row>
    <row r="178" spans="1:17" ht="15">
      <c r="A178" s="37" t="s">
        <v>664</v>
      </c>
      <c r="B178" s="50" t="s">
        <v>480</v>
      </c>
      <c r="C178" s="148">
        <f>'8. BEVÉTELEK MINDÖSSZESEN'!$F60/12</f>
        <v>4879280.833333333</v>
      </c>
      <c r="D178" s="148">
        <f>'8. BEVÉTELEK MINDÖSSZESEN'!$F60/12</f>
        <v>4879280.833333333</v>
      </c>
      <c r="E178" s="148">
        <f>'8. BEVÉTELEK MINDÖSSZESEN'!$F60/12</f>
        <v>4879280.833333333</v>
      </c>
      <c r="F178" s="148">
        <f>'8. BEVÉTELEK MINDÖSSZESEN'!$F60/12</f>
        <v>4879280.833333333</v>
      </c>
      <c r="G178" s="148">
        <f>'8. BEVÉTELEK MINDÖSSZESEN'!$F60/12</f>
        <v>4879280.833333333</v>
      </c>
      <c r="H178" s="148">
        <f>'8. BEVÉTELEK MINDÖSSZESEN'!$F60/12</f>
        <v>4879280.833333333</v>
      </c>
      <c r="I178" s="148">
        <f>'8. BEVÉTELEK MINDÖSSZESEN'!$F60/12</f>
        <v>4879280.833333333</v>
      </c>
      <c r="J178" s="148">
        <f>'8. BEVÉTELEK MINDÖSSZESEN'!$F60/12</f>
        <v>4879280.833333333</v>
      </c>
      <c r="K178" s="148">
        <f>'8. BEVÉTELEK MINDÖSSZESEN'!$F60/12</f>
        <v>4879280.833333333</v>
      </c>
      <c r="L178" s="148">
        <f>'8. BEVÉTELEK MINDÖSSZESEN'!$F60/12</f>
        <v>4879280.833333333</v>
      </c>
      <c r="M178" s="148">
        <f>'8. BEVÉTELEK MINDÖSSZESEN'!$F60/12</f>
        <v>4879280.833333333</v>
      </c>
      <c r="N178" s="148">
        <f>'8. BEVÉTELEK MINDÖSSZESEN'!$F60/12</f>
        <v>4879280.833333333</v>
      </c>
      <c r="O178" s="175">
        <f t="shared" si="2"/>
        <v>58551370.00000001</v>
      </c>
      <c r="P178" s="3"/>
      <c r="Q178" s="3"/>
    </row>
    <row r="179" spans="1:17" ht="30">
      <c r="A179" s="12" t="s">
        <v>486</v>
      </c>
      <c r="B179" s="5" t="s">
        <v>487</v>
      </c>
      <c r="C179" s="148">
        <f>'8. BEVÉTELEK MINDÖSSZESEN'!$F61/12</f>
        <v>0</v>
      </c>
      <c r="D179" s="148">
        <f>'8. BEVÉTELEK MINDÖSSZESEN'!$F61/12</f>
        <v>0</v>
      </c>
      <c r="E179" s="148">
        <f>'8. BEVÉTELEK MINDÖSSZESEN'!$F61/12</f>
        <v>0</v>
      </c>
      <c r="F179" s="148">
        <f>'8. BEVÉTELEK MINDÖSSZESEN'!$F61/12</f>
        <v>0</v>
      </c>
      <c r="G179" s="148">
        <f>'8. BEVÉTELEK MINDÖSSZESEN'!$F61/12</f>
        <v>0</v>
      </c>
      <c r="H179" s="148">
        <f>'8. BEVÉTELEK MINDÖSSZESEN'!$F61/12</f>
        <v>0</v>
      </c>
      <c r="I179" s="148">
        <f>'8. BEVÉTELEK MINDÖSSZESEN'!$F61/12</f>
        <v>0</v>
      </c>
      <c r="J179" s="148">
        <f>'8. BEVÉTELEK MINDÖSSZESEN'!$F61/12</f>
        <v>0</v>
      </c>
      <c r="K179" s="148">
        <f>'8. BEVÉTELEK MINDÖSSZESEN'!$F61/12</f>
        <v>0</v>
      </c>
      <c r="L179" s="148">
        <f>'8. BEVÉTELEK MINDÖSSZESEN'!$F61/12</f>
        <v>0</v>
      </c>
      <c r="M179" s="148">
        <f>'8. BEVÉTELEK MINDÖSSZESEN'!$F61/12</f>
        <v>0</v>
      </c>
      <c r="N179" s="148">
        <f>'8. BEVÉTELEK MINDÖSSZESEN'!$F61/12</f>
        <v>0</v>
      </c>
      <c r="O179" s="175">
        <f t="shared" si="2"/>
        <v>0</v>
      </c>
      <c r="P179" s="3"/>
      <c r="Q179" s="3"/>
    </row>
    <row r="180" spans="1:17" ht="30">
      <c r="A180" s="4" t="s">
        <v>645</v>
      </c>
      <c r="B180" s="5" t="s">
        <v>488</v>
      </c>
      <c r="C180" s="148">
        <f>'8. BEVÉTELEK MINDÖSSZESEN'!$F62/12</f>
        <v>0</v>
      </c>
      <c r="D180" s="148">
        <f>'8. BEVÉTELEK MINDÖSSZESEN'!$F62/12</f>
        <v>0</v>
      </c>
      <c r="E180" s="148">
        <f>'8. BEVÉTELEK MINDÖSSZESEN'!$F62/12</f>
        <v>0</v>
      </c>
      <c r="F180" s="148">
        <f>'8. BEVÉTELEK MINDÖSSZESEN'!$F62/12</f>
        <v>0</v>
      </c>
      <c r="G180" s="148">
        <f>'8. BEVÉTELEK MINDÖSSZESEN'!$F62/12</f>
        <v>0</v>
      </c>
      <c r="H180" s="148">
        <f>'8. BEVÉTELEK MINDÖSSZESEN'!$F62/12</f>
        <v>0</v>
      </c>
      <c r="I180" s="148">
        <f>'8. BEVÉTELEK MINDÖSSZESEN'!$F62/12</f>
        <v>0</v>
      </c>
      <c r="J180" s="148">
        <f>'8. BEVÉTELEK MINDÖSSZESEN'!$F62/12</f>
        <v>0</v>
      </c>
      <c r="K180" s="148">
        <f>'8. BEVÉTELEK MINDÖSSZESEN'!$F62/12</f>
        <v>0</v>
      </c>
      <c r="L180" s="148">
        <f>'8. BEVÉTELEK MINDÖSSZESEN'!$F62/12</f>
        <v>0</v>
      </c>
      <c r="M180" s="148">
        <f>'8. BEVÉTELEK MINDÖSSZESEN'!$F62/12</f>
        <v>0</v>
      </c>
      <c r="N180" s="148">
        <f>'8. BEVÉTELEK MINDÖSSZESEN'!$F62/12</f>
        <v>0</v>
      </c>
      <c r="O180" s="175">
        <f t="shared" si="2"/>
        <v>0</v>
      </c>
      <c r="P180" s="3"/>
      <c r="Q180" s="3"/>
    </row>
    <row r="181" spans="1:17" ht="15">
      <c r="A181" s="12" t="s">
        <v>646</v>
      </c>
      <c r="B181" s="5" t="s">
        <v>489</v>
      </c>
      <c r="C181" s="148">
        <f>'8. BEVÉTELEK MINDÖSSZESEN'!$F63/12</f>
        <v>1294750.3333333333</v>
      </c>
      <c r="D181" s="148">
        <f>'8. BEVÉTELEK MINDÖSSZESEN'!$F63/12</f>
        <v>1294750.3333333333</v>
      </c>
      <c r="E181" s="148">
        <f>'8. BEVÉTELEK MINDÖSSZESEN'!$F63/12</f>
        <v>1294750.3333333333</v>
      </c>
      <c r="F181" s="148">
        <f>'8. BEVÉTELEK MINDÖSSZESEN'!$F63/12</f>
        <v>1294750.3333333333</v>
      </c>
      <c r="G181" s="148">
        <f>'8. BEVÉTELEK MINDÖSSZESEN'!$F63/12</f>
        <v>1294750.3333333333</v>
      </c>
      <c r="H181" s="148">
        <f>'8. BEVÉTELEK MINDÖSSZESEN'!$F63/12</f>
        <v>1294750.3333333333</v>
      </c>
      <c r="I181" s="148">
        <f>'8. BEVÉTELEK MINDÖSSZESEN'!$F63/12</f>
        <v>1294750.3333333333</v>
      </c>
      <c r="J181" s="148">
        <f>'8. BEVÉTELEK MINDÖSSZESEN'!$F63/12</f>
        <v>1294750.3333333333</v>
      </c>
      <c r="K181" s="148">
        <f>'8. BEVÉTELEK MINDÖSSZESEN'!$F63/12</f>
        <v>1294750.3333333333</v>
      </c>
      <c r="L181" s="148">
        <f>'8. BEVÉTELEK MINDÖSSZESEN'!$F63/12</f>
        <v>1294750.3333333333</v>
      </c>
      <c r="M181" s="148">
        <f>'8. BEVÉTELEK MINDÖSSZESEN'!$F63/12</f>
        <v>1294750.3333333333</v>
      </c>
      <c r="N181" s="148">
        <f>'8. BEVÉTELEK MINDÖSSZESEN'!$F63/12</f>
        <v>1294750.3333333333</v>
      </c>
      <c r="O181" s="175">
        <f t="shared" si="2"/>
        <v>15537004.000000002</v>
      </c>
      <c r="P181" s="3"/>
      <c r="Q181" s="3"/>
    </row>
    <row r="182" spans="1:17" ht="15">
      <c r="A182" s="37" t="s">
        <v>667</v>
      </c>
      <c r="B182" s="50" t="s">
        <v>490</v>
      </c>
      <c r="C182" s="148">
        <f>'8. BEVÉTELEK MINDÖSSZESEN'!$F64/12</f>
        <v>1294750.3333333333</v>
      </c>
      <c r="D182" s="148">
        <f>'8. BEVÉTELEK MINDÖSSZESEN'!$F64/12</f>
        <v>1294750.3333333333</v>
      </c>
      <c r="E182" s="148">
        <f>'8. BEVÉTELEK MINDÖSSZESEN'!$F64/12</f>
        <v>1294750.3333333333</v>
      </c>
      <c r="F182" s="148">
        <f>'8. BEVÉTELEK MINDÖSSZESEN'!$F64/12</f>
        <v>1294750.3333333333</v>
      </c>
      <c r="G182" s="148">
        <f>'8. BEVÉTELEK MINDÖSSZESEN'!$F64/12</f>
        <v>1294750.3333333333</v>
      </c>
      <c r="H182" s="148">
        <f>'8. BEVÉTELEK MINDÖSSZESEN'!$F64/12</f>
        <v>1294750.3333333333</v>
      </c>
      <c r="I182" s="148">
        <f>'8. BEVÉTELEK MINDÖSSZESEN'!$F64/12</f>
        <v>1294750.3333333333</v>
      </c>
      <c r="J182" s="148">
        <f>'8. BEVÉTELEK MINDÖSSZESEN'!$F64/12</f>
        <v>1294750.3333333333</v>
      </c>
      <c r="K182" s="148">
        <f>'8. BEVÉTELEK MINDÖSSZESEN'!$F64/12</f>
        <v>1294750.3333333333</v>
      </c>
      <c r="L182" s="148">
        <f>'8. BEVÉTELEK MINDÖSSZESEN'!$F64/12</f>
        <v>1294750.3333333333</v>
      </c>
      <c r="M182" s="148">
        <f>'8. BEVÉTELEK MINDÖSSZESEN'!$F64/12</f>
        <v>1294750.3333333333</v>
      </c>
      <c r="N182" s="148">
        <f>'8. BEVÉTELEK MINDÖSSZESEN'!$F64/12</f>
        <v>1294750.3333333333</v>
      </c>
      <c r="O182" s="175">
        <f t="shared" si="2"/>
        <v>15537004.000000002</v>
      </c>
      <c r="P182" s="3"/>
      <c r="Q182" s="3"/>
    </row>
    <row r="183" spans="1:17" ht="15.75">
      <c r="A183" s="56" t="s">
        <v>74</v>
      </c>
      <c r="B183" s="60"/>
      <c r="C183" s="148">
        <f>'8. BEVÉTELEK MINDÖSSZESEN'!$F65/12</f>
        <v>39892614.166666664</v>
      </c>
      <c r="D183" s="148">
        <f>'8. BEVÉTELEK MINDÖSSZESEN'!$F65/12</f>
        <v>39892614.166666664</v>
      </c>
      <c r="E183" s="148">
        <f>'8. BEVÉTELEK MINDÖSSZESEN'!$F65/12</f>
        <v>39892614.166666664</v>
      </c>
      <c r="F183" s="148">
        <f>'8. BEVÉTELEK MINDÖSSZESEN'!$F65/12</f>
        <v>39892614.166666664</v>
      </c>
      <c r="G183" s="148">
        <f>'8. BEVÉTELEK MINDÖSSZESEN'!$F65/12</f>
        <v>39892614.166666664</v>
      </c>
      <c r="H183" s="148">
        <f>'8. BEVÉTELEK MINDÖSSZESEN'!$F65/12</f>
        <v>39892614.166666664</v>
      </c>
      <c r="I183" s="148">
        <f>'8. BEVÉTELEK MINDÖSSZESEN'!$F65/12</f>
        <v>39892614.166666664</v>
      </c>
      <c r="J183" s="148">
        <f>'8. BEVÉTELEK MINDÖSSZESEN'!$F65/12</f>
        <v>39892614.166666664</v>
      </c>
      <c r="K183" s="148">
        <f>'8. BEVÉTELEK MINDÖSSZESEN'!$F65/12</f>
        <v>39892614.166666664</v>
      </c>
      <c r="L183" s="148">
        <f>'8. BEVÉTELEK MINDÖSSZESEN'!$F65/12</f>
        <v>39892614.166666664</v>
      </c>
      <c r="M183" s="148">
        <f>'8. BEVÉTELEK MINDÖSSZESEN'!$F65/12</f>
        <v>39892614.166666664</v>
      </c>
      <c r="N183" s="148">
        <f>'8. BEVÉTELEK MINDÖSSZESEN'!$F65/12</f>
        <v>39892614.166666664</v>
      </c>
      <c r="O183" s="175">
        <f t="shared" si="2"/>
        <v>478711370.00000006</v>
      </c>
      <c r="P183" s="3"/>
      <c r="Q183" s="3"/>
    </row>
    <row r="184" spans="1:17" ht="15.75">
      <c r="A184" s="47" t="s">
        <v>666</v>
      </c>
      <c r="B184" s="33" t="s">
        <v>491</v>
      </c>
      <c r="C184" s="148">
        <f>'8. BEVÉTELEK MINDÖSSZESEN'!$F66/12</f>
        <v>93569694.5</v>
      </c>
      <c r="D184" s="148">
        <f>'8. BEVÉTELEK MINDÖSSZESEN'!$F66/12</f>
        <v>93569694.5</v>
      </c>
      <c r="E184" s="148">
        <f>'8. BEVÉTELEK MINDÖSSZESEN'!$F66/12</f>
        <v>93569694.5</v>
      </c>
      <c r="F184" s="148">
        <f>'8. BEVÉTELEK MINDÖSSZESEN'!$F66/12</f>
        <v>93569694.5</v>
      </c>
      <c r="G184" s="148">
        <f>'8. BEVÉTELEK MINDÖSSZESEN'!$F66/12</f>
        <v>93569694.5</v>
      </c>
      <c r="H184" s="148">
        <f>'8. BEVÉTELEK MINDÖSSZESEN'!$F66/12</f>
        <v>93569694.5</v>
      </c>
      <c r="I184" s="148">
        <f>'8. BEVÉTELEK MINDÖSSZESEN'!$F66/12</f>
        <v>93569694.5</v>
      </c>
      <c r="J184" s="148">
        <f>'8. BEVÉTELEK MINDÖSSZESEN'!$F66/12</f>
        <v>93569694.5</v>
      </c>
      <c r="K184" s="148">
        <f>'8. BEVÉTELEK MINDÖSSZESEN'!$F66/12</f>
        <v>93569694.5</v>
      </c>
      <c r="L184" s="148">
        <f>'8. BEVÉTELEK MINDÖSSZESEN'!$F66/12</f>
        <v>93569694.5</v>
      </c>
      <c r="M184" s="148">
        <f>'8. BEVÉTELEK MINDÖSSZESEN'!$F66/12</f>
        <v>93569694.5</v>
      </c>
      <c r="N184" s="148">
        <f>'8. BEVÉTELEK MINDÖSSZESEN'!$F66/12</f>
        <v>93569694.5</v>
      </c>
      <c r="O184" s="175">
        <f t="shared" si="2"/>
        <v>1122836334</v>
      </c>
      <c r="P184" s="3"/>
      <c r="Q184" s="3"/>
    </row>
    <row r="185" spans="1:17" ht="15.75">
      <c r="A185" s="109" t="s">
        <v>75</v>
      </c>
      <c r="B185" s="59"/>
      <c r="C185" s="148">
        <f>'8. BEVÉTELEK MINDÖSSZESEN'!$F67/12</f>
        <v>23271078.5</v>
      </c>
      <c r="D185" s="148">
        <f>'8. BEVÉTELEK MINDÖSSZESEN'!$F67/12</f>
        <v>23271078.5</v>
      </c>
      <c r="E185" s="148">
        <f>'8. BEVÉTELEK MINDÖSSZESEN'!$F67/12</f>
        <v>23271078.5</v>
      </c>
      <c r="F185" s="148">
        <f>'8. BEVÉTELEK MINDÖSSZESEN'!$F67/12</f>
        <v>23271078.5</v>
      </c>
      <c r="G185" s="148">
        <f>'8. BEVÉTELEK MINDÖSSZESEN'!$F67/12</f>
        <v>23271078.5</v>
      </c>
      <c r="H185" s="148">
        <f>'8. BEVÉTELEK MINDÖSSZESEN'!$F67/12</f>
        <v>23271078.5</v>
      </c>
      <c r="I185" s="148">
        <f>'8. BEVÉTELEK MINDÖSSZESEN'!$F67/12</f>
        <v>23271078.5</v>
      </c>
      <c r="J185" s="148">
        <f>'8. BEVÉTELEK MINDÖSSZESEN'!$F67/12</f>
        <v>23271078.5</v>
      </c>
      <c r="K185" s="148">
        <f>'8. BEVÉTELEK MINDÖSSZESEN'!$F67/12</f>
        <v>23271078.5</v>
      </c>
      <c r="L185" s="148">
        <f>'8. BEVÉTELEK MINDÖSSZESEN'!$F67/12</f>
        <v>23271078.5</v>
      </c>
      <c r="M185" s="148">
        <f>'8. BEVÉTELEK MINDÖSSZESEN'!$F67/12</f>
        <v>23271078.5</v>
      </c>
      <c r="N185" s="148">
        <f>'8. BEVÉTELEK MINDÖSSZESEN'!$F67/12</f>
        <v>23271078.5</v>
      </c>
      <c r="O185" s="175">
        <f t="shared" si="2"/>
        <v>279252942</v>
      </c>
      <c r="P185" s="3"/>
      <c r="Q185" s="3"/>
    </row>
    <row r="186" spans="1:17" ht="15.75">
      <c r="A186" s="109" t="s">
        <v>76</v>
      </c>
      <c r="B186" s="59"/>
      <c r="C186" s="148">
        <f>'8. BEVÉTELEK MINDÖSSZESEN'!$F68/12</f>
        <v>39252743.666666664</v>
      </c>
      <c r="D186" s="148">
        <f>'8. BEVÉTELEK MINDÖSSZESEN'!$F68/12</f>
        <v>39252743.666666664</v>
      </c>
      <c r="E186" s="148">
        <f>'8. BEVÉTELEK MINDÖSSZESEN'!$F68/12</f>
        <v>39252743.666666664</v>
      </c>
      <c r="F186" s="148">
        <f>'8. BEVÉTELEK MINDÖSSZESEN'!$F68/12</f>
        <v>39252743.666666664</v>
      </c>
      <c r="G186" s="148">
        <f>'8. BEVÉTELEK MINDÖSSZESEN'!$F68/12</f>
        <v>39252743.666666664</v>
      </c>
      <c r="H186" s="148">
        <f>'8. BEVÉTELEK MINDÖSSZESEN'!$F68/12</f>
        <v>39252743.666666664</v>
      </c>
      <c r="I186" s="148">
        <f>'8. BEVÉTELEK MINDÖSSZESEN'!$F68/12</f>
        <v>39252743.666666664</v>
      </c>
      <c r="J186" s="148">
        <f>'8. BEVÉTELEK MINDÖSSZESEN'!$F68/12</f>
        <v>39252743.666666664</v>
      </c>
      <c r="K186" s="148">
        <f>'8. BEVÉTELEK MINDÖSSZESEN'!$F68/12</f>
        <v>39252743.666666664</v>
      </c>
      <c r="L186" s="148">
        <f>'8. BEVÉTELEK MINDÖSSZESEN'!$F68/12</f>
        <v>39252743.666666664</v>
      </c>
      <c r="M186" s="148">
        <f>'8. BEVÉTELEK MINDÖSSZESEN'!$F68/12</f>
        <v>39252743.666666664</v>
      </c>
      <c r="N186" s="148">
        <f>'8. BEVÉTELEK MINDÖSSZESEN'!$F68/12</f>
        <v>39252743.666666664</v>
      </c>
      <c r="O186" s="175">
        <f t="shared" si="2"/>
        <v>471032924.00000006</v>
      </c>
      <c r="P186" s="3"/>
      <c r="Q186" s="3"/>
    </row>
    <row r="187" spans="1:17" ht="15">
      <c r="A187" s="35" t="s">
        <v>648</v>
      </c>
      <c r="B187" s="4" t="s">
        <v>492</v>
      </c>
      <c r="C187" s="148">
        <f>'8. BEVÉTELEK MINDÖSSZESEN'!$F69/12</f>
        <v>0</v>
      </c>
      <c r="D187" s="148">
        <f>'8. BEVÉTELEK MINDÖSSZESEN'!$F69/12</f>
        <v>0</v>
      </c>
      <c r="E187" s="148">
        <f>'8. BEVÉTELEK MINDÖSSZESEN'!$F69/12</f>
        <v>0</v>
      </c>
      <c r="F187" s="148">
        <f>'8. BEVÉTELEK MINDÖSSZESEN'!$F69/12</f>
        <v>0</v>
      </c>
      <c r="G187" s="148">
        <f>'8. BEVÉTELEK MINDÖSSZESEN'!$F69/12</f>
        <v>0</v>
      </c>
      <c r="H187" s="148">
        <f>'8. BEVÉTELEK MINDÖSSZESEN'!$F69/12</f>
        <v>0</v>
      </c>
      <c r="I187" s="148">
        <f>'8. BEVÉTELEK MINDÖSSZESEN'!$F69/12</f>
        <v>0</v>
      </c>
      <c r="J187" s="148">
        <f>'8. BEVÉTELEK MINDÖSSZESEN'!$F69/12</f>
        <v>0</v>
      </c>
      <c r="K187" s="148">
        <f>'8. BEVÉTELEK MINDÖSSZESEN'!$F69/12</f>
        <v>0</v>
      </c>
      <c r="L187" s="148">
        <f>'8. BEVÉTELEK MINDÖSSZESEN'!$F69/12</f>
        <v>0</v>
      </c>
      <c r="M187" s="148">
        <f>'8. BEVÉTELEK MINDÖSSZESEN'!$F69/12</f>
        <v>0</v>
      </c>
      <c r="N187" s="148">
        <f>'8. BEVÉTELEK MINDÖSSZESEN'!$F69/12</f>
        <v>0</v>
      </c>
      <c r="O187" s="175">
        <f t="shared" si="2"/>
        <v>0</v>
      </c>
      <c r="P187" s="3"/>
      <c r="Q187" s="3"/>
    </row>
    <row r="188" spans="1:17" ht="15">
      <c r="A188" s="12" t="s">
        <v>493</v>
      </c>
      <c r="B188" s="4" t="s">
        <v>494</v>
      </c>
      <c r="C188" s="148">
        <f>'8. BEVÉTELEK MINDÖSSZESEN'!$F70/12</f>
        <v>0</v>
      </c>
      <c r="D188" s="148">
        <f>'8. BEVÉTELEK MINDÖSSZESEN'!$F70/12</f>
        <v>0</v>
      </c>
      <c r="E188" s="148">
        <f>'8. BEVÉTELEK MINDÖSSZESEN'!$F70/12</f>
        <v>0</v>
      </c>
      <c r="F188" s="148">
        <f>'8. BEVÉTELEK MINDÖSSZESEN'!$F70/12</f>
        <v>0</v>
      </c>
      <c r="G188" s="148">
        <f>'8. BEVÉTELEK MINDÖSSZESEN'!$F70/12</f>
        <v>0</v>
      </c>
      <c r="H188" s="148">
        <f>'8. BEVÉTELEK MINDÖSSZESEN'!$F70/12</f>
        <v>0</v>
      </c>
      <c r="I188" s="148">
        <f>'8. BEVÉTELEK MINDÖSSZESEN'!$F70/12</f>
        <v>0</v>
      </c>
      <c r="J188" s="148">
        <f>'8. BEVÉTELEK MINDÖSSZESEN'!$F70/12</f>
        <v>0</v>
      </c>
      <c r="K188" s="148">
        <f>'8. BEVÉTELEK MINDÖSSZESEN'!$F70/12</f>
        <v>0</v>
      </c>
      <c r="L188" s="148">
        <f>'8. BEVÉTELEK MINDÖSSZESEN'!$F70/12</f>
        <v>0</v>
      </c>
      <c r="M188" s="148">
        <f>'8. BEVÉTELEK MINDÖSSZESEN'!$F70/12</f>
        <v>0</v>
      </c>
      <c r="N188" s="148">
        <f>'8. BEVÉTELEK MINDÖSSZESEN'!$F70/12</f>
        <v>0</v>
      </c>
      <c r="O188" s="175">
        <f t="shared" si="2"/>
        <v>0</v>
      </c>
      <c r="P188" s="3"/>
      <c r="Q188" s="3"/>
    </row>
    <row r="189" spans="1:17" ht="15">
      <c r="A189" s="35" t="s">
        <v>649</v>
      </c>
      <c r="B189" s="4" t="s">
        <v>495</v>
      </c>
      <c r="C189" s="148">
        <f>'8. BEVÉTELEK MINDÖSSZESEN'!$F71/12</f>
        <v>0</v>
      </c>
      <c r="D189" s="148">
        <f>'8. BEVÉTELEK MINDÖSSZESEN'!$F71/12</f>
        <v>0</v>
      </c>
      <c r="E189" s="148">
        <f>'8. BEVÉTELEK MINDÖSSZESEN'!$F71/12</f>
        <v>0</v>
      </c>
      <c r="F189" s="148">
        <f>'8. BEVÉTELEK MINDÖSSZESEN'!$F71/12</f>
        <v>0</v>
      </c>
      <c r="G189" s="148">
        <f>'8. BEVÉTELEK MINDÖSSZESEN'!$F71/12</f>
        <v>0</v>
      </c>
      <c r="H189" s="148">
        <f>'8. BEVÉTELEK MINDÖSSZESEN'!$F71/12</f>
        <v>0</v>
      </c>
      <c r="I189" s="148">
        <f>'8. BEVÉTELEK MINDÖSSZESEN'!$F71/12</f>
        <v>0</v>
      </c>
      <c r="J189" s="148">
        <f>'8. BEVÉTELEK MINDÖSSZESEN'!$F71/12</f>
        <v>0</v>
      </c>
      <c r="K189" s="148">
        <f>'8. BEVÉTELEK MINDÖSSZESEN'!$F71/12</f>
        <v>0</v>
      </c>
      <c r="L189" s="148">
        <f>'8. BEVÉTELEK MINDÖSSZESEN'!$F71/12</f>
        <v>0</v>
      </c>
      <c r="M189" s="148">
        <f>'8. BEVÉTELEK MINDÖSSZESEN'!$F71/12</f>
        <v>0</v>
      </c>
      <c r="N189" s="148">
        <f>'8. BEVÉTELEK MINDÖSSZESEN'!$F71/12</f>
        <v>0</v>
      </c>
      <c r="O189" s="175">
        <f t="shared" si="2"/>
        <v>0</v>
      </c>
      <c r="P189" s="3"/>
      <c r="Q189" s="3"/>
    </row>
    <row r="190" spans="1:17" ht="15">
      <c r="A190" s="14" t="s">
        <v>668</v>
      </c>
      <c r="B190" s="6" t="s">
        <v>496</v>
      </c>
      <c r="C190" s="148">
        <f>'8. BEVÉTELEK MINDÖSSZESEN'!$F72/12</f>
        <v>0</v>
      </c>
      <c r="D190" s="148">
        <f>'8. BEVÉTELEK MINDÖSSZESEN'!$F72/12</f>
        <v>0</v>
      </c>
      <c r="E190" s="148">
        <f>'8. BEVÉTELEK MINDÖSSZESEN'!$F72/12</f>
        <v>0</v>
      </c>
      <c r="F190" s="148">
        <f>'8. BEVÉTELEK MINDÖSSZESEN'!$F72/12</f>
        <v>0</v>
      </c>
      <c r="G190" s="148">
        <f>'8. BEVÉTELEK MINDÖSSZESEN'!$F72/12</f>
        <v>0</v>
      </c>
      <c r="H190" s="148">
        <f>'8. BEVÉTELEK MINDÖSSZESEN'!$F72/12</f>
        <v>0</v>
      </c>
      <c r="I190" s="148">
        <f>'8. BEVÉTELEK MINDÖSSZESEN'!$F72/12</f>
        <v>0</v>
      </c>
      <c r="J190" s="148">
        <f>'8. BEVÉTELEK MINDÖSSZESEN'!$F72/12</f>
        <v>0</v>
      </c>
      <c r="K190" s="148">
        <f>'8. BEVÉTELEK MINDÖSSZESEN'!$F72/12</f>
        <v>0</v>
      </c>
      <c r="L190" s="148">
        <f>'8. BEVÉTELEK MINDÖSSZESEN'!$F72/12</f>
        <v>0</v>
      </c>
      <c r="M190" s="148">
        <f>'8. BEVÉTELEK MINDÖSSZESEN'!$F72/12</f>
        <v>0</v>
      </c>
      <c r="N190" s="148">
        <f>'8. BEVÉTELEK MINDÖSSZESEN'!$F72/12</f>
        <v>0</v>
      </c>
      <c r="O190" s="175">
        <f t="shared" si="2"/>
        <v>0</v>
      </c>
      <c r="P190" s="3"/>
      <c r="Q190" s="3"/>
    </row>
    <row r="191" spans="1:17" ht="15">
      <c r="A191" s="12" t="s">
        <v>650</v>
      </c>
      <c r="B191" s="4" t="s">
        <v>497</v>
      </c>
      <c r="C191" s="148">
        <f>'8. BEVÉTELEK MINDÖSSZESEN'!$F73/12</f>
        <v>0</v>
      </c>
      <c r="D191" s="148">
        <f>'8. BEVÉTELEK MINDÖSSZESEN'!$F73/12</f>
        <v>0</v>
      </c>
      <c r="E191" s="148">
        <f>'8. BEVÉTELEK MINDÖSSZESEN'!$F73/12</f>
        <v>0</v>
      </c>
      <c r="F191" s="148">
        <f>'8. BEVÉTELEK MINDÖSSZESEN'!$F73/12</f>
        <v>0</v>
      </c>
      <c r="G191" s="148">
        <f>'8. BEVÉTELEK MINDÖSSZESEN'!$F73/12</f>
        <v>0</v>
      </c>
      <c r="H191" s="148">
        <f>'8. BEVÉTELEK MINDÖSSZESEN'!$F73/12</f>
        <v>0</v>
      </c>
      <c r="I191" s="148">
        <f>'8. BEVÉTELEK MINDÖSSZESEN'!$F73/12</f>
        <v>0</v>
      </c>
      <c r="J191" s="148">
        <f>'8. BEVÉTELEK MINDÖSSZESEN'!$F73/12</f>
        <v>0</v>
      </c>
      <c r="K191" s="148">
        <f>'8. BEVÉTELEK MINDÖSSZESEN'!$F73/12</f>
        <v>0</v>
      </c>
      <c r="L191" s="148">
        <f>'8. BEVÉTELEK MINDÖSSZESEN'!$F73/12</f>
        <v>0</v>
      </c>
      <c r="M191" s="148">
        <f>'8. BEVÉTELEK MINDÖSSZESEN'!$F73/12</f>
        <v>0</v>
      </c>
      <c r="N191" s="148">
        <f>'8. BEVÉTELEK MINDÖSSZESEN'!$F73/12</f>
        <v>0</v>
      </c>
      <c r="O191" s="175">
        <f t="shared" si="2"/>
        <v>0</v>
      </c>
      <c r="P191" s="3"/>
      <c r="Q191" s="3"/>
    </row>
    <row r="192" spans="1:17" ht="15">
      <c r="A192" s="35" t="s">
        <v>498</v>
      </c>
      <c r="B192" s="4" t="s">
        <v>499</v>
      </c>
      <c r="C192" s="148">
        <f>'8. BEVÉTELEK MINDÖSSZESEN'!$F74/12</f>
        <v>0</v>
      </c>
      <c r="D192" s="148">
        <f>'8. BEVÉTELEK MINDÖSSZESEN'!$F74/12</f>
        <v>0</v>
      </c>
      <c r="E192" s="148">
        <f>'8. BEVÉTELEK MINDÖSSZESEN'!$F74/12</f>
        <v>0</v>
      </c>
      <c r="F192" s="148">
        <f>'8. BEVÉTELEK MINDÖSSZESEN'!$F74/12</f>
        <v>0</v>
      </c>
      <c r="G192" s="148">
        <f>'8. BEVÉTELEK MINDÖSSZESEN'!$F74/12</f>
        <v>0</v>
      </c>
      <c r="H192" s="148">
        <f>'8. BEVÉTELEK MINDÖSSZESEN'!$F74/12</f>
        <v>0</v>
      </c>
      <c r="I192" s="148">
        <f>'8. BEVÉTELEK MINDÖSSZESEN'!$F74/12</f>
        <v>0</v>
      </c>
      <c r="J192" s="148">
        <f>'8. BEVÉTELEK MINDÖSSZESEN'!$F74/12</f>
        <v>0</v>
      </c>
      <c r="K192" s="148">
        <f>'8. BEVÉTELEK MINDÖSSZESEN'!$F74/12</f>
        <v>0</v>
      </c>
      <c r="L192" s="148">
        <f>'8. BEVÉTELEK MINDÖSSZESEN'!$F74/12</f>
        <v>0</v>
      </c>
      <c r="M192" s="148">
        <f>'8. BEVÉTELEK MINDÖSSZESEN'!$F74/12</f>
        <v>0</v>
      </c>
      <c r="N192" s="148">
        <f>'8. BEVÉTELEK MINDÖSSZESEN'!$F74/12</f>
        <v>0</v>
      </c>
      <c r="O192" s="175">
        <f t="shared" si="2"/>
        <v>0</v>
      </c>
      <c r="P192" s="3"/>
      <c r="Q192" s="3"/>
    </row>
    <row r="193" spans="1:17" ht="15">
      <c r="A193" s="12" t="s">
        <v>651</v>
      </c>
      <c r="B193" s="4" t="s">
        <v>500</v>
      </c>
      <c r="C193" s="148">
        <f>'8. BEVÉTELEK MINDÖSSZESEN'!$F75/12</f>
        <v>0</v>
      </c>
      <c r="D193" s="148">
        <f>'8. BEVÉTELEK MINDÖSSZESEN'!$F75/12</f>
        <v>0</v>
      </c>
      <c r="E193" s="148">
        <f>'8. BEVÉTELEK MINDÖSSZESEN'!$F75/12</f>
        <v>0</v>
      </c>
      <c r="F193" s="148">
        <f>'8. BEVÉTELEK MINDÖSSZESEN'!$F75/12</f>
        <v>0</v>
      </c>
      <c r="G193" s="148">
        <f>'8. BEVÉTELEK MINDÖSSZESEN'!$F75/12</f>
        <v>0</v>
      </c>
      <c r="H193" s="148">
        <f>'8. BEVÉTELEK MINDÖSSZESEN'!$F75/12</f>
        <v>0</v>
      </c>
      <c r="I193" s="148">
        <f>'8. BEVÉTELEK MINDÖSSZESEN'!$F75/12</f>
        <v>0</v>
      </c>
      <c r="J193" s="148">
        <f>'8. BEVÉTELEK MINDÖSSZESEN'!$F75/12</f>
        <v>0</v>
      </c>
      <c r="K193" s="148">
        <f>'8. BEVÉTELEK MINDÖSSZESEN'!$F75/12</f>
        <v>0</v>
      </c>
      <c r="L193" s="148">
        <f>'8. BEVÉTELEK MINDÖSSZESEN'!$F75/12</f>
        <v>0</v>
      </c>
      <c r="M193" s="148">
        <f>'8. BEVÉTELEK MINDÖSSZESEN'!$F75/12</f>
        <v>0</v>
      </c>
      <c r="N193" s="148">
        <f>'8. BEVÉTELEK MINDÖSSZESEN'!$F75/12</f>
        <v>0</v>
      </c>
      <c r="O193" s="175">
        <f t="shared" si="2"/>
        <v>0</v>
      </c>
      <c r="P193" s="3"/>
      <c r="Q193" s="3"/>
    </row>
    <row r="194" spans="1:17" ht="15">
      <c r="A194" s="35" t="s">
        <v>501</v>
      </c>
      <c r="B194" s="4" t="s">
        <v>502</v>
      </c>
      <c r="C194" s="148">
        <f>'8. BEVÉTELEK MINDÖSSZESEN'!$F76/12</f>
        <v>0</v>
      </c>
      <c r="D194" s="148">
        <f>'8. BEVÉTELEK MINDÖSSZESEN'!$F76/12</f>
        <v>0</v>
      </c>
      <c r="E194" s="148">
        <f>'8. BEVÉTELEK MINDÖSSZESEN'!$F76/12</f>
        <v>0</v>
      </c>
      <c r="F194" s="148">
        <f>'8. BEVÉTELEK MINDÖSSZESEN'!$F76/12</f>
        <v>0</v>
      </c>
      <c r="G194" s="148">
        <f>'8. BEVÉTELEK MINDÖSSZESEN'!$F76/12</f>
        <v>0</v>
      </c>
      <c r="H194" s="148">
        <f>'8. BEVÉTELEK MINDÖSSZESEN'!$F76/12</f>
        <v>0</v>
      </c>
      <c r="I194" s="148">
        <f>'8. BEVÉTELEK MINDÖSSZESEN'!$F76/12</f>
        <v>0</v>
      </c>
      <c r="J194" s="148">
        <f>'8. BEVÉTELEK MINDÖSSZESEN'!$F76/12</f>
        <v>0</v>
      </c>
      <c r="K194" s="148">
        <f>'8. BEVÉTELEK MINDÖSSZESEN'!$F76/12</f>
        <v>0</v>
      </c>
      <c r="L194" s="148">
        <f>'8. BEVÉTELEK MINDÖSSZESEN'!$F76/12</f>
        <v>0</v>
      </c>
      <c r="M194" s="148">
        <f>'8. BEVÉTELEK MINDÖSSZESEN'!$F76/12</f>
        <v>0</v>
      </c>
      <c r="N194" s="148">
        <f>'8. BEVÉTELEK MINDÖSSZESEN'!$F76/12</f>
        <v>0</v>
      </c>
      <c r="O194" s="175">
        <f t="shared" si="2"/>
        <v>0</v>
      </c>
      <c r="P194" s="3"/>
      <c r="Q194" s="3"/>
    </row>
    <row r="195" spans="1:17" ht="15">
      <c r="A195" s="13" t="s">
        <v>669</v>
      </c>
      <c r="B195" s="6" t="s">
        <v>503</v>
      </c>
      <c r="C195" s="148">
        <f>'8. BEVÉTELEK MINDÖSSZESEN'!$F77/12</f>
        <v>0</v>
      </c>
      <c r="D195" s="148">
        <f>'8. BEVÉTELEK MINDÖSSZESEN'!$F77/12</f>
        <v>0</v>
      </c>
      <c r="E195" s="148">
        <f>'8. BEVÉTELEK MINDÖSSZESEN'!$F77/12</f>
        <v>0</v>
      </c>
      <c r="F195" s="148">
        <f>'8. BEVÉTELEK MINDÖSSZESEN'!$F77/12</f>
        <v>0</v>
      </c>
      <c r="G195" s="148">
        <f>'8. BEVÉTELEK MINDÖSSZESEN'!$F77/12</f>
        <v>0</v>
      </c>
      <c r="H195" s="148">
        <f>'8. BEVÉTELEK MINDÖSSZESEN'!$F77/12</f>
        <v>0</v>
      </c>
      <c r="I195" s="148">
        <f>'8. BEVÉTELEK MINDÖSSZESEN'!$F77/12</f>
        <v>0</v>
      </c>
      <c r="J195" s="148">
        <f>'8. BEVÉTELEK MINDÖSSZESEN'!$F77/12</f>
        <v>0</v>
      </c>
      <c r="K195" s="148">
        <f>'8. BEVÉTELEK MINDÖSSZESEN'!$F77/12</f>
        <v>0</v>
      </c>
      <c r="L195" s="148">
        <f>'8. BEVÉTELEK MINDÖSSZESEN'!$F77/12</f>
        <v>0</v>
      </c>
      <c r="M195" s="148">
        <f>'8. BEVÉTELEK MINDÖSSZESEN'!$F77/12</f>
        <v>0</v>
      </c>
      <c r="N195" s="148">
        <f>'8. BEVÉTELEK MINDÖSSZESEN'!$F77/12</f>
        <v>0</v>
      </c>
      <c r="O195" s="175">
        <f t="shared" si="2"/>
        <v>0</v>
      </c>
      <c r="P195" s="3"/>
      <c r="Q195" s="3"/>
    </row>
    <row r="196" spans="1:17" ht="15">
      <c r="A196" s="4" t="s">
        <v>755</v>
      </c>
      <c r="B196" s="4" t="s">
        <v>504</v>
      </c>
      <c r="C196" s="148">
        <f>'8. BEVÉTELEK MINDÖSSZESEN'!$F78/12</f>
        <v>10481895.75</v>
      </c>
      <c r="D196" s="148">
        <f>'8. BEVÉTELEK MINDÖSSZESEN'!$F78/12</f>
        <v>10481895.75</v>
      </c>
      <c r="E196" s="148">
        <f>'8. BEVÉTELEK MINDÖSSZESEN'!$F78/12</f>
        <v>10481895.75</v>
      </c>
      <c r="F196" s="148">
        <f>'8. BEVÉTELEK MINDÖSSZESEN'!$F78/12</f>
        <v>10481895.75</v>
      </c>
      <c r="G196" s="148">
        <f>'8. BEVÉTELEK MINDÖSSZESEN'!$F78/12</f>
        <v>10481895.75</v>
      </c>
      <c r="H196" s="148">
        <f>'8. BEVÉTELEK MINDÖSSZESEN'!$F78/12</f>
        <v>10481895.75</v>
      </c>
      <c r="I196" s="148">
        <f>'8. BEVÉTELEK MINDÖSSZESEN'!$F78/12</f>
        <v>10481895.75</v>
      </c>
      <c r="J196" s="148">
        <f>'8. BEVÉTELEK MINDÖSSZESEN'!$F78/12</f>
        <v>10481895.75</v>
      </c>
      <c r="K196" s="148">
        <f>'8. BEVÉTELEK MINDÖSSZESEN'!$F78/12</f>
        <v>10481895.75</v>
      </c>
      <c r="L196" s="148">
        <f>'8. BEVÉTELEK MINDÖSSZESEN'!$F78/12</f>
        <v>10481895.75</v>
      </c>
      <c r="M196" s="148">
        <f>'8. BEVÉTELEK MINDÖSSZESEN'!$F78/12</f>
        <v>10481895.75</v>
      </c>
      <c r="N196" s="148">
        <f>'8. BEVÉTELEK MINDÖSSZESEN'!$F78/12</f>
        <v>10481895.75</v>
      </c>
      <c r="O196" s="175">
        <f t="shared" si="2"/>
        <v>125782749</v>
      </c>
      <c r="P196" s="3"/>
      <c r="Q196" s="3"/>
    </row>
    <row r="197" spans="1:17" ht="15">
      <c r="A197" s="4" t="s">
        <v>756</v>
      </c>
      <c r="B197" s="4" t="s">
        <v>504</v>
      </c>
      <c r="C197" s="148">
        <f>'8. BEVÉTELEK MINDÖSSZESEN'!$F79/12</f>
        <v>0</v>
      </c>
      <c r="D197" s="148">
        <f>'8. BEVÉTELEK MINDÖSSZESEN'!$F79/12</f>
        <v>0</v>
      </c>
      <c r="E197" s="148">
        <f>'8. BEVÉTELEK MINDÖSSZESEN'!$F79/12</f>
        <v>0</v>
      </c>
      <c r="F197" s="148">
        <f>'8. BEVÉTELEK MINDÖSSZESEN'!$F79/12</f>
        <v>0</v>
      </c>
      <c r="G197" s="148">
        <f>'8. BEVÉTELEK MINDÖSSZESEN'!$F79/12</f>
        <v>0</v>
      </c>
      <c r="H197" s="148">
        <f>'8. BEVÉTELEK MINDÖSSZESEN'!$F79/12</f>
        <v>0</v>
      </c>
      <c r="I197" s="148">
        <f>'8. BEVÉTELEK MINDÖSSZESEN'!$F79/12</f>
        <v>0</v>
      </c>
      <c r="J197" s="148">
        <f>'8. BEVÉTELEK MINDÖSSZESEN'!$F79/12</f>
        <v>0</v>
      </c>
      <c r="K197" s="148">
        <f>'8. BEVÉTELEK MINDÖSSZESEN'!$F79/12</f>
        <v>0</v>
      </c>
      <c r="L197" s="148">
        <f>'8. BEVÉTELEK MINDÖSSZESEN'!$F79/12</f>
        <v>0</v>
      </c>
      <c r="M197" s="148">
        <f>'8. BEVÉTELEK MINDÖSSZESEN'!$F79/12</f>
        <v>0</v>
      </c>
      <c r="N197" s="148">
        <f>'8. BEVÉTELEK MINDÖSSZESEN'!$F79/12</f>
        <v>0</v>
      </c>
      <c r="O197" s="175">
        <f t="shared" si="2"/>
        <v>0</v>
      </c>
      <c r="P197" s="3"/>
      <c r="Q197" s="3"/>
    </row>
    <row r="198" spans="1:17" ht="15">
      <c r="A198" s="4" t="s">
        <v>750</v>
      </c>
      <c r="B198" s="4" t="s">
        <v>505</v>
      </c>
      <c r="C198" s="148">
        <f>'8. BEVÉTELEK MINDÖSSZESEN'!$F80/12</f>
        <v>0</v>
      </c>
      <c r="D198" s="148">
        <f>'8. BEVÉTELEK MINDÖSSZESEN'!$F80/12</f>
        <v>0</v>
      </c>
      <c r="E198" s="148">
        <f>'8. BEVÉTELEK MINDÖSSZESEN'!$F80/12</f>
        <v>0</v>
      </c>
      <c r="F198" s="148">
        <f>'8. BEVÉTELEK MINDÖSSZESEN'!$F80/12</f>
        <v>0</v>
      </c>
      <c r="G198" s="148">
        <f>'8. BEVÉTELEK MINDÖSSZESEN'!$F80/12</f>
        <v>0</v>
      </c>
      <c r="H198" s="148">
        <f>'8. BEVÉTELEK MINDÖSSZESEN'!$F80/12</f>
        <v>0</v>
      </c>
      <c r="I198" s="148">
        <f>'8. BEVÉTELEK MINDÖSSZESEN'!$F80/12</f>
        <v>0</v>
      </c>
      <c r="J198" s="148">
        <f>'8. BEVÉTELEK MINDÖSSZESEN'!$F80/12</f>
        <v>0</v>
      </c>
      <c r="K198" s="148">
        <f>'8. BEVÉTELEK MINDÖSSZESEN'!$F80/12</f>
        <v>0</v>
      </c>
      <c r="L198" s="148">
        <f>'8. BEVÉTELEK MINDÖSSZESEN'!$F80/12</f>
        <v>0</v>
      </c>
      <c r="M198" s="148">
        <f>'8. BEVÉTELEK MINDÖSSZESEN'!$F80/12</f>
        <v>0</v>
      </c>
      <c r="N198" s="148">
        <f>'8. BEVÉTELEK MINDÖSSZESEN'!$F80/12</f>
        <v>0</v>
      </c>
      <c r="O198" s="175">
        <f t="shared" si="2"/>
        <v>0</v>
      </c>
      <c r="P198" s="3"/>
      <c r="Q198" s="3"/>
    </row>
    <row r="199" spans="1:17" ht="15">
      <c r="A199" s="4" t="s">
        <v>754</v>
      </c>
      <c r="B199" s="4" t="s">
        <v>505</v>
      </c>
      <c r="C199" s="148">
        <f>'8. BEVÉTELEK MINDÖSSZESEN'!$F81/12</f>
        <v>0</v>
      </c>
      <c r="D199" s="148">
        <f>'8. BEVÉTELEK MINDÖSSZESEN'!$F81/12</f>
        <v>0</v>
      </c>
      <c r="E199" s="148">
        <f>'8. BEVÉTELEK MINDÖSSZESEN'!$F81/12</f>
        <v>0</v>
      </c>
      <c r="F199" s="148">
        <f>'8. BEVÉTELEK MINDÖSSZESEN'!$F81/12</f>
        <v>0</v>
      </c>
      <c r="G199" s="148">
        <f>'8. BEVÉTELEK MINDÖSSZESEN'!$F81/12</f>
        <v>0</v>
      </c>
      <c r="H199" s="148">
        <f>'8. BEVÉTELEK MINDÖSSZESEN'!$F81/12</f>
        <v>0</v>
      </c>
      <c r="I199" s="148">
        <f>'8. BEVÉTELEK MINDÖSSZESEN'!$F81/12</f>
        <v>0</v>
      </c>
      <c r="J199" s="148">
        <f>'8. BEVÉTELEK MINDÖSSZESEN'!$F81/12</f>
        <v>0</v>
      </c>
      <c r="K199" s="148">
        <f>'8. BEVÉTELEK MINDÖSSZESEN'!$F81/12</f>
        <v>0</v>
      </c>
      <c r="L199" s="148">
        <f>'8. BEVÉTELEK MINDÖSSZESEN'!$F81/12</f>
        <v>0</v>
      </c>
      <c r="M199" s="148">
        <f>'8. BEVÉTELEK MINDÖSSZESEN'!$F81/12</f>
        <v>0</v>
      </c>
      <c r="N199" s="148">
        <f>'8. BEVÉTELEK MINDÖSSZESEN'!$F81/12</f>
        <v>0</v>
      </c>
      <c r="O199" s="175">
        <f aca="true" t="shared" si="3" ref="O199:O214">SUM(C199:N199)</f>
        <v>0</v>
      </c>
      <c r="P199" s="3"/>
      <c r="Q199" s="3"/>
    </row>
    <row r="200" spans="1:17" ht="15">
      <c r="A200" s="6" t="s">
        <v>670</v>
      </c>
      <c r="B200" s="6" t="s">
        <v>506</v>
      </c>
      <c r="C200" s="148">
        <f>'8. BEVÉTELEK MINDÖSSZESEN'!$F82/12</f>
        <v>0</v>
      </c>
      <c r="D200" s="148">
        <f>'8. BEVÉTELEK MINDÖSSZESEN'!$F82/12</f>
        <v>0</v>
      </c>
      <c r="E200" s="148">
        <f>'8. BEVÉTELEK MINDÖSSZESEN'!$F82/12</f>
        <v>0</v>
      </c>
      <c r="F200" s="148">
        <f>'8. BEVÉTELEK MINDÖSSZESEN'!$F82/12</f>
        <v>0</v>
      </c>
      <c r="G200" s="148">
        <f>'8. BEVÉTELEK MINDÖSSZESEN'!$F82/12</f>
        <v>0</v>
      </c>
      <c r="H200" s="148">
        <f>'8. BEVÉTELEK MINDÖSSZESEN'!$F82/12</f>
        <v>0</v>
      </c>
      <c r="I200" s="148">
        <f>'8. BEVÉTELEK MINDÖSSZESEN'!$F82/12</f>
        <v>0</v>
      </c>
      <c r="J200" s="148">
        <f>'8. BEVÉTELEK MINDÖSSZESEN'!$F82/12</f>
        <v>0</v>
      </c>
      <c r="K200" s="148">
        <f>'8. BEVÉTELEK MINDÖSSZESEN'!$F82/12</f>
        <v>0</v>
      </c>
      <c r="L200" s="148">
        <f>'8. BEVÉTELEK MINDÖSSZESEN'!$F82/12</f>
        <v>0</v>
      </c>
      <c r="M200" s="148">
        <f>'8. BEVÉTELEK MINDÖSSZESEN'!$F82/12</f>
        <v>0</v>
      </c>
      <c r="N200" s="148">
        <f>'8. BEVÉTELEK MINDÖSSZESEN'!$F82/12</f>
        <v>0</v>
      </c>
      <c r="O200" s="175">
        <f t="shared" si="3"/>
        <v>0</v>
      </c>
      <c r="P200" s="3"/>
      <c r="Q200" s="3"/>
    </row>
    <row r="201" spans="1:17" ht="15">
      <c r="A201" s="35" t="s">
        <v>507</v>
      </c>
      <c r="B201" s="4" t="s">
        <v>508</v>
      </c>
      <c r="C201" s="148">
        <f>'8. BEVÉTELEK MINDÖSSZESEN'!$F83/12</f>
        <v>0</v>
      </c>
      <c r="D201" s="148">
        <f>'8. BEVÉTELEK MINDÖSSZESEN'!$F83/12</f>
        <v>0</v>
      </c>
      <c r="E201" s="148">
        <f>'8. BEVÉTELEK MINDÖSSZESEN'!$F83/12</f>
        <v>0</v>
      </c>
      <c r="F201" s="148">
        <f>'8. BEVÉTELEK MINDÖSSZESEN'!$F83/12</f>
        <v>0</v>
      </c>
      <c r="G201" s="148">
        <f>'8. BEVÉTELEK MINDÖSSZESEN'!$F83/12</f>
        <v>0</v>
      </c>
      <c r="H201" s="148">
        <f>'8. BEVÉTELEK MINDÖSSZESEN'!$F83/12</f>
        <v>0</v>
      </c>
      <c r="I201" s="148">
        <f>'8. BEVÉTELEK MINDÖSSZESEN'!$F83/12</f>
        <v>0</v>
      </c>
      <c r="J201" s="148">
        <f>'8. BEVÉTELEK MINDÖSSZESEN'!$F83/12</f>
        <v>0</v>
      </c>
      <c r="K201" s="148">
        <f>'8. BEVÉTELEK MINDÖSSZESEN'!$F83/12</f>
        <v>0</v>
      </c>
      <c r="L201" s="148">
        <f>'8. BEVÉTELEK MINDÖSSZESEN'!$F83/12</f>
        <v>0</v>
      </c>
      <c r="M201" s="148">
        <f>'8. BEVÉTELEK MINDÖSSZESEN'!$F83/12</f>
        <v>0</v>
      </c>
      <c r="N201" s="148">
        <f>'8. BEVÉTELEK MINDÖSSZESEN'!$F83/12</f>
        <v>0</v>
      </c>
      <c r="O201" s="175">
        <f t="shared" si="3"/>
        <v>0</v>
      </c>
      <c r="P201" s="3"/>
      <c r="Q201" s="3"/>
    </row>
    <row r="202" spans="1:17" ht="15">
      <c r="A202" s="35" t="s">
        <v>509</v>
      </c>
      <c r="B202" s="4" t="s">
        <v>510</v>
      </c>
      <c r="C202" s="148">
        <f>'8. BEVÉTELEK MINDÖSSZESEN'!$F84/12</f>
        <v>0</v>
      </c>
      <c r="D202" s="148">
        <f>'8. BEVÉTELEK MINDÖSSZESEN'!$F84/12</f>
        <v>0</v>
      </c>
      <c r="E202" s="148">
        <f>'8. BEVÉTELEK MINDÖSSZESEN'!$F84/12</f>
        <v>0</v>
      </c>
      <c r="F202" s="148">
        <f>'8. BEVÉTELEK MINDÖSSZESEN'!$F84/12</f>
        <v>0</v>
      </c>
      <c r="G202" s="148">
        <f>'8. BEVÉTELEK MINDÖSSZESEN'!$F84/12</f>
        <v>0</v>
      </c>
      <c r="H202" s="148">
        <f>'8. BEVÉTELEK MINDÖSSZESEN'!$F84/12</f>
        <v>0</v>
      </c>
      <c r="I202" s="148">
        <f>'8. BEVÉTELEK MINDÖSSZESEN'!$F84/12</f>
        <v>0</v>
      </c>
      <c r="J202" s="148">
        <f>'8. BEVÉTELEK MINDÖSSZESEN'!$F84/12</f>
        <v>0</v>
      </c>
      <c r="K202" s="148">
        <f>'8. BEVÉTELEK MINDÖSSZESEN'!$F84/12</f>
        <v>0</v>
      </c>
      <c r="L202" s="148">
        <f>'8. BEVÉTELEK MINDÖSSZESEN'!$F84/12</f>
        <v>0</v>
      </c>
      <c r="M202" s="148">
        <f>'8. BEVÉTELEK MINDÖSSZESEN'!$F84/12</f>
        <v>0</v>
      </c>
      <c r="N202" s="148">
        <f>'8. BEVÉTELEK MINDÖSSZESEN'!$F84/12</f>
        <v>0</v>
      </c>
      <c r="O202" s="175">
        <f t="shared" si="3"/>
        <v>0</v>
      </c>
      <c r="P202" s="3"/>
      <c r="Q202" s="3"/>
    </row>
    <row r="203" spans="1:17" ht="15">
      <c r="A203" s="35" t="s">
        <v>511</v>
      </c>
      <c r="B203" s="4" t="s">
        <v>512</v>
      </c>
      <c r="C203" s="148">
        <f>'8. BEVÉTELEK MINDÖSSZESEN'!$F85/12</f>
        <v>29063242.916666668</v>
      </c>
      <c r="D203" s="148">
        <f>'8. BEVÉTELEK MINDÖSSZESEN'!$F85/12</f>
        <v>29063242.916666668</v>
      </c>
      <c r="E203" s="148">
        <f>'8. BEVÉTELEK MINDÖSSZESEN'!$F85/12</f>
        <v>29063242.916666668</v>
      </c>
      <c r="F203" s="148">
        <f>'8. BEVÉTELEK MINDÖSSZESEN'!$F85/12</f>
        <v>29063242.916666668</v>
      </c>
      <c r="G203" s="148">
        <f>'8. BEVÉTELEK MINDÖSSZESEN'!$F85/12</f>
        <v>29063242.916666668</v>
      </c>
      <c r="H203" s="148">
        <f>'8. BEVÉTELEK MINDÖSSZESEN'!$F85/12</f>
        <v>29063242.916666668</v>
      </c>
      <c r="I203" s="148">
        <f>'8. BEVÉTELEK MINDÖSSZESEN'!$F85/12</f>
        <v>29063242.916666668</v>
      </c>
      <c r="J203" s="148">
        <f>'8. BEVÉTELEK MINDÖSSZESEN'!$F85/12</f>
        <v>29063242.916666668</v>
      </c>
      <c r="K203" s="148">
        <f>'8. BEVÉTELEK MINDÖSSZESEN'!$F85/12</f>
        <v>29063242.916666668</v>
      </c>
      <c r="L203" s="148">
        <f>'8. BEVÉTELEK MINDÖSSZESEN'!$F85/12</f>
        <v>29063242.916666668</v>
      </c>
      <c r="M203" s="148">
        <f>'8. BEVÉTELEK MINDÖSSZESEN'!$F85/12</f>
        <v>29063242.916666668</v>
      </c>
      <c r="N203" s="148">
        <f>'8. BEVÉTELEK MINDÖSSZESEN'!$F85/12</f>
        <v>29063242.916666668</v>
      </c>
      <c r="O203" s="175">
        <f t="shared" si="3"/>
        <v>348758915</v>
      </c>
      <c r="P203" s="3"/>
      <c r="Q203" s="3"/>
    </row>
    <row r="204" spans="1:17" ht="15">
      <c r="A204" s="35" t="s">
        <v>513</v>
      </c>
      <c r="B204" s="4" t="s">
        <v>514</v>
      </c>
      <c r="C204" s="148">
        <f>'8. BEVÉTELEK MINDÖSSZESEN'!$F86/12</f>
        <v>0</v>
      </c>
      <c r="D204" s="148">
        <f>'8. BEVÉTELEK MINDÖSSZESEN'!$F86/12</f>
        <v>0</v>
      </c>
      <c r="E204" s="148">
        <f>'8. BEVÉTELEK MINDÖSSZESEN'!$F86/12</f>
        <v>0</v>
      </c>
      <c r="F204" s="148">
        <f>'8. BEVÉTELEK MINDÖSSZESEN'!$F86/12</f>
        <v>0</v>
      </c>
      <c r="G204" s="148">
        <f>'8. BEVÉTELEK MINDÖSSZESEN'!$F86/12</f>
        <v>0</v>
      </c>
      <c r="H204" s="148">
        <f>'8. BEVÉTELEK MINDÖSSZESEN'!$F86/12</f>
        <v>0</v>
      </c>
      <c r="I204" s="148">
        <f>'8. BEVÉTELEK MINDÖSSZESEN'!$F86/12</f>
        <v>0</v>
      </c>
      <c r="J204" s="148">
        <f>'8. BEVÉTELEK MINDÖSSZESEN'!$F86/12</f>
        <v>0</v>
      </c>
      <c r="K204" s="148">
        <f>'8. BEVÉTELEK MINDÖSSZESEN'!$F86/12</f>
        <v>0</v>
      </c>
      <c r="L204" s="148">
        <f>'8. BEVÉTELEK MINDÖSSZESEN'!$F86/12</f>
        <v>0</v>
      </c>
      <c r="M204" s="148">
        <f>'8. BEVÉTELEK MINDÖSSZESEN'!$F86/12</f>
        <v>0</v>
      </c>
      <c r="N204" s="148">
        <f>'8. BEVÉTELEK MINDÖSSZESEN'!$F86/12</f>
        <v>0</v>
      </c>
      <c r="O204" s="175">
        <f t="shared" si="3"/>
        <v>0</v>
      </c>
      <c r="P204" s="3"/>
      <c r="Q204" s="3"/>
    </row>
    <row r="205" spans="1:17" ht="15">
      <c r="A205" s="12" t="s">
        <v>652</v>
      </c>
      <c r="B205" s="4" t="s">
        <v>515</v>
      </c>
      <c r="C205" s="148">
        <f>'8. BEVÉTELEK MINDÖSSZESEN'!$F87/12</f>
        <v>0</v>
      </c>
      <c r="D205" s="148">
        <f>'8. BEVÉTELEK MINDÖSSZESEN'!$F87/12</f>
        <v>0</v>
      </c>
      <c r="E205" s="148">
        <f>'8. BEVÉTELEK MINDÖSSZESEN'!$F87/12</f>
        <v>0</v>
      </c>
      <c r="F205" s="148">
        <f>'8. BEVÉTELEK MINDÖSSZESEN'!$F87/12</f>
        <v>0</v>
      </c>
      <c r="G205" s="148">
        <f>'8. BEVÉTELEK MINDÖSSZESEN'!$F87/12</f>
        <v>0</v>
      </c>
      <c r="H205" s="148">
        <f>'8. BEVÉTELEK MINDÖSSZESEN'!$F87/12</f>
        <v>0</v>
      </c>
      <c r="I205" s="148">
        <f>'8. BEVÉTELEK MINDÖSSZESEN'!$F87/12</f>
        <v>0</v>
      </c>
      <c r="J205" s="148">
        <f>'8. BEVÉTELEK MINDÖSSZESEN'!$F87/12</f>
        <v>0</v>
      </c>
      <c r="K205" s="148">
        <f>'8. BEVÉTELEK MINDÖSSZESEN'!$F87/12</f>
        <v>0</v>
      </c>
      <c r="L205" s="148">
        <f>'8. BEVÉTELEK MINDÖSSZESEN'!$F87/12</f>
        <v>0</v>
      </c>
      <c r="M205" s="148">
        <f>'8. BEVÉTELEK MINDÖSSZESEN'!$F87/12</f>
        <v>0</v>
      </c>
      <c r="N205" s="148">
        <f>'8. BEVÉTELEK MINDÖSSZESEN'!$F87/12</f>
        <v>0</v>
      </c>
      <c r="O205" s="175">
        <f t="shared" si="3"/>
        <v>0</v>
      </c>
      <c r="P205" s="3"/>
      <c r="Q205" s="3"/>
    </row>
    <row r="206" spans="1:17" ht="15">
      <c r="A206" s="14" t="s">
        <v>671</v>
      </c>
      <c r="B206" s="6" t="s">
        <v>516</v>
      </c>
      <c r="C206" s="148">
        <f>'8. BEVÉTELEK MINDÖSSZESEN'!$F88/12</f>
        <v>39545138.666666664</v>
      </c>
      <c r="D206" s="148">
        <f>'8. BEVÉTELEK MINDÖSSZESEN'!$F88/12</f>
        <v>39545138.666666664</v>
      </c>
      <c r="E206" s="148">
        <f>'8. BEVÉTELEK MINDÖSSZESEN'!$F88/12</f>
        <v>39545138.666666664</v>
      </c>
      <c r="F206" s="148">
        <f>'8. BEVÉTELEK MINDÖSSZESEN'!$F88/12</f>
        <v>39545138.666666664</v>
      </c>
      <c r="G206" s="148">
        <f>'8. BEVÉTELEK MINDÖSSZESEN'!$F88/12</f>
        <v>39545138.666666664</v>
      </c>
      <c r="H206" s="148">
        <f>'8. BEVÉTELEK MINDÖSSZESEN'!$F88/12</f>
        <v>39545138.666666664</v>
      </c>
      <c r="I206" s="148">
        <f>'8. BEVÉTELEK MINDÖSSZESEN'!$F88/12</f>
        <v>39545138.666666664</v>
      </c>
      <c r="J206" s="148">
        <f>'8. BEVÉTELEK MINDÖSSZESEN'!$F88/12</f>
        <v>39545138.666666664</v>
      </c>
      <c r="K206" s="148">
        <f>'8. BEVÉTELEK MINDÖSSZESEN'!$F88/12</f>
        <v>39545138.666666664</v>
      </c>
      <c r="L206" s="148">
        <f>'8. BEVÉTELEK MINDÖSSZESEN'!$F88/12</f>
        <v>39545138.666666664</v>
      </c>
      <c r="M206" s="148">
        <f>'8. BEVÉTELEK MINDÖSSZESEN'!$F88/12</f>
        <v>39545138.666666664</v>
      </c>
      <c r="N206" s="148">
        <f>'8. BEVÉTELEK MINDÖSSZESEN'!$F88/12</f>
        <v>39545138.666666664</v>
      </c>
      <c r="O206" s="175">
        <f t="shared" si="3"/>
        <v>474541664.00000006</v>
      </c>
      <c r="P206" s="3"/>
      <c r="Q206" s="3"/>
    </row>
    <row r="207" spans="1:17" ht="15">
      <c r="A207" s="12" t="s">
        <v>517</v>
      </c>
      <c r="B207" s="4" t="s">
        <v>518</v>
      </c>
      <c r="C207" s="148">
        <f>'8. BEVÉTELEK MINDÖSSZESEN'!$F89/12</f>
        <v>0</v>
      </c>
      <c r="D207" s="148">
        <f>'8. BEVÉTELEK MINDÖSSZESEN'!$F89/12</f>
        <v>0</v>
      </c>
      <c r="E207" s="148">
        <f>'8. BEVÉTELEK MINDÖSSZESEN'!$F89/12</f>
        <v>0</v>
      </c>
      <c r="F207" s="148">
        <f>'8. BEVÉTELEK MINDÖSSZESEN'!$F89/12</f>
        <v>0</v>
      </c>
      <c r="G207" s="148">
        <f>'8. BEVÉTELEK MINDÖSSZESEN'!$F89/12</f>
        <v>0</v>
      </c>
      <c r="H207" s="148">
        <f>'8. BEVÉTELEK MINDÖSSZESEN'!$F89/12</f>
        <v>0</v>
      </c>
      <c r="I207" s="148">
        <f>'8. BEVÉTELEK MINDÖSSZESEN'!$F89/12</f>
        <v>0</v>
      </c>
      <c r="J207" s="148">
        <f>'8. BEVÉTELEK MINDÖSSZESEN'!$F89/12</f>
        <v>0</v>
      </c>
      <c r="K207" s="148">
        <f>'8. BEVÉTELEK MINDÖSSZESEN'!$F89/12</f>
        <v>0</v>
      </c>
      <c r="L207" s="148">
        <f>'8. BEVÉTELEK MINDÖSSZESEN'!$F89/12</f>
        <v>0</v>
      </c>
      <c r="M207" s="148">
        <f>'8. BEVÉTELEK MINDÖSSZESEN'!$F89/12</f>
        <v>0</v>
      </c>
      <c r="N207" s="148">
        <f>'8. BEVÉTELEK MINDÖSSZESEN'!$F89/12</f>
        <v>0</v>
      </c>
      <c r="O207" s="175">
        <f t="shared" si="3"/>
        <v>0</v>
      </c>
      <c r="P207" s="3"/>
      <c r="Q207" s="3"/>
    </row>
    <row r="208" spans="1:17" ht="15">
      <c r="A208" s="12" t="s">
        <v>519</v>
      </c>
      <c r="B208" s="4" t="s">
        <v>520</v>
      </c>
      <c r="C208" s="148">
        <f>'8. BEVÉTELEK MINDÖSSZESEN'!$F90/12</f>
        <v>0</v>
      </c>
      <c r="D208" s="148">
        <f>'8. BEVÉTELEK MINDÖSSZESEN'!$F90/12</f>
        <v>0</v>
      </c>
      <c r="E208" s="148">
        <f>'8. BEVÉTELEK MINDÖSSZESEN'!$F90/12</f>
        <v>0</v>
      </c>
      <c r="F208" s="148">
        <f>'8. BEVÉTELEK MINDÖSSZESEN'!$F90/12</f>
        <v>0</v>
      </c>
      <c r="G208" s="148">
        <f>'8. BEVÉTELEK MINDÖSSZESEN'!$F90/12</f>
        <v>0</v>
      </c>
      <c r="H208" s="148">
        <f>'8. BEVÉTELEK MINDÖSSZESEN'!$F90/12</f>
        <v>0</v>
      </c>
      <c r="I208" s="148">
        <f>'8. BEVÉTELEK MINDÖSSZESEN'!$F90/12</f>
        <v>0</v>
      </c>
      <c r="J208" s="148">
        <f>'8. BEVÉTELEK MINDÖSSZESEN'!$F90/12</f>
        <v>0</v>
      </c>
      <c r="K208" s="148">
        <f>'8. BEVÉTELEK MINDÖSSZESEN'!$F90/12</f>
        <v>0</v>
      </c>
      <c r="L208" s="148">
        <f>'8. BEVÉTELEK MINDÖSSZESEN'!$F90/12</f>
        <v>0</v>
      </c>
      <c r="M208" s="148">
        <f>'8. BEVÉTELEK MINDÖSSZESEN'!$F90/12</f>
        <v>0</v>
      </c>
      <c r="N208" s="148">
        <f>'8. BEVÉTELEK MINDÖSSZESEN'!$F90/12</f>
        <v>0</v>
      </c>
      <c r="O208" s="175">
        <f t="shared" si="3"/>
        <v>0</v>
      </c>
      <c r="P208" s="3"/>
      <c r="Q208" s="3"/>
    </row>
    <row r="209" spans="1:17" ht="15">
      <c r="A209" s="35" t="s">
        <v>521</v>
      </c>
      <c r="B209" s="4" t="s">
        <v>522</v>
      </c>
      <c r="C209" s="148">
        <f>'8. BEVÉTELEK MINDÖSSZESEN'!$F91/12</f>
        <v>0</v>
      </c>
      <c r="D209" s="148">
        <f>'8. BEVÉTELEK MINDÖSSZESEN'!$F91/12</f>
        <v>0</v>
      </c>
      <c r="E209" s="148">
        <f>'8. BEVÉTELEK MINDÖSSZESEN'!$F91/12</f>
        <v>0</v>
      </c>
      <c r="F209" s="148">
        <f>'8. BEVÉTELEK MINDÖSSZESEN'!$F91/12</f>
        <v>0</v>
      </c>
      <c r="G209" s="148">
        <f>'8. BEVÉTELEK MINDÖSSZESEN'!$F91/12</f>
        <v>0</v>
      </c>
      <c r="H209" s="148">
        <f>'8. BEVÉTELEK MINDÖSSZESEN'!$F91/12</f>
        <v>0</v>
      </c>
      <c r="I209" s="148">
        <f>'8. BEVÉTELEK MINDÖSSZESEN'!$F91/12</f>
        <v>0</v>
      </c>
      <c r="J209" s="148">
        <f>'8. BEVÉTELEK MINDÖSSZESEN'!$F91/12</f>
        <v>0</v>
      </c>
      <c r="K209" s="148">
        <f>'8. BEVÉTELEK MINDÖSSZESEN'!$F91/12</f>
        <v>0</v>
      </c>
      <c r="L209" s="148">
        <f>'8. BEVÉTELEK MINDÖSSZESEN'!$F91/12</f>
        <v>0</v>
      </c>
      <c r="M209" s="148">
        <f>'8. BEVÉTELEK MINDÖSSZESEN'!$F91/12</f>
        <v>0</v>
      </c>
      <c r="N209" s="148">
        <f>'8. BEVÉTELEK MINDÖSSZESEN'!$F91/12</f>
        <v>0</v>
      </c>
      <c r="O209" s="175">
        <f t="shared" si="3"/>
        <v>0</v>
      </c>
      <c r="P209" s="3"/>
      <c r="Q209" s="3"/>
    </row>
    <row r="210" spans="1:17" ht="15">
      <c r="A210" s="35" t="s">
        <v>653</v>
      </c>
      <c r="B210" s="4" t="s">
        <v>523</v>
      </c>
      <c r="C210" s="148">
        <f>'8. BEVÉTELEK MINDÖSSZESEN'!$F92/12</f>
        <v>0</v>
      </c>
      <c r="D210" s="148">
        <f>'8. BEVÉTELEK MINDÖSSZESEN'!$F92/12</f>
        <v>0</v>
      </c>
      <c r="E210" s="148">
        <f>'8. BEVÉTELEK MINDÖSSZESEN'!$F92/12</f>
        <v>0</v>
      </c>
      <c r="F210" s="148">
        <f>'8. BEVÉTELEK MINDÖSSZESEN'!$F92/12</f>
        <v>0</v>
      </c>
      <c r="G210" s="148">
        <f>'8. BEVÉTELEK MINDÖSSZESEN'!$F92/12</f>
        <v>0</v>
      </c>
      <c r="H210" s="148">
        <f>'8. BEVÉTELEK MINDÖSSZESEN'!$F92/12</f>
        <v>0</v>
      </c>
      <c r="I210" s="148">
        <f>'8. BEVÉTELEK MINDÖSSZESEN'!$F92/12</f>
        <v>0</v>
      </c>
      <c r="J210" s="148">
        <f>'8. BEVÉTELEK MINDÖSSZESEN'!$F92/12</f>
        <v>0</v>
      </c>
      <c r="K210" s="148">
        <f>'8. BEVÉTELEK MINDÖSSZESEN'!$F92/12</f>
        <v>0</v>
      </c>
      <c r="L210" s="148">
        <f>'8. BEVÉTELEK MINDÖSSZESEN'!$F92/12</f>
        <v>0</v>
      </c>
      <c r="M210" s="148">
        <f>'8. BEVÉTELEK MINDÖSSZESEN'!$F92/12</f>
        <v>0</v>
      </c>
      <c r="N210" s="148">
        <f>'8. BEVÉTELEK MINDÖSSZESEN'!$F92/12</f>
        <v>0</v>
      </c>
      <c r="O210" s="175">
        <f t="shared" si="3"/>
        <v>0</v>
      </c>
      <c r="P210" s="3"/>
      <c r="Q210" s="3"/>
    </row>
    <row r="211" spans="1:17" ht="15">
      <c r="A211" s="13" t="s">
        <v>672</v>
      </c>
      <c r="B211" s="6" t="s">
        <v>524</v>
      </c>
      <c r="C211" s="148">
        <f>'8. BEVÉTELEK MINDÖSSZESEN'!$F93/12</f>
        <v>0</v>
      </c>
      <c r="D211" s="148">
        <f>'8. BEVÉTELEK MINDÖSSZESEN'!$F93/12</f>
        <v>0</v>
      </c>
      <c r="E211" s="148">
        <f>'8. BEVÉTELEK MINDÖSSZESEN'!$F93/12</f>
        <v>0</v>
      </c>
      <c r="F211" s="148">
        <f>'8. BEVÉTELEK MINDÖSSZESEN'!$F93/12</f>
        <v>0</v>
      </c>
      <c r="G211" s="148">
        <f>'8. BEVÉTELEK MINDÖSSZESEN'!$F93/12</f>
        <v>0</v>
      </c>
      <c r="H211" s="148">
        <f>'8. BEVÉTELEK MINDÖSSZESEN'!$F93/12</f>
        <v>0</v>
      </c>
      <c r="I211" s="148">
        <f>'8. BEVÉTELEK MINDÖSSZESEN'!$F93/12</f>
        <v>0</v>
      </c>
      <c r="J211" s="148">
        <f>'8. BEVÉTELEK MINDÖSSZESEN'!$F93/12</f>
        <v>0</v>
      </c>
      <c r="K211" s="148">
        <f>'8. BEVÉTELEK MINDÖSSZESEN'!$F93/12</f>
        <v>0</v>
      </c>
      <c r="L211" s="148">
        <f>'8. BEVÉTELEK MINDÖSSZESEN'!$F93/12</f>
        <v>0</v>
      </c>
      <c r="M211" s="148">
        <f>'8. BEVÉTELEK MINDÖSSZESEN'!$F93/12</f>
        <v>0</v>
      </c>
      <c r="N211" s="148">
        <f>'8. BEVÉTELEK MINDÖSSZESEN'!$F93/12</f>
        <v>0</v>
      </c>
      <c r="O211" s="175">
        <f t="shared" si="3"/>
        <v>0</v>
      </c>
      <c r="P211" s="3"/>
      <c r="Q211" s="3"/>
    </row>
    <row r="212" spans="1:17" ht="15">
      <c r="A212" s="14" t="s">
        <v>525</v>
      </c>
      <c r="B212" s="6" t="s">
        <v>526</v>
      </c>
      <c r="C212" s="148">
        <f>'8. BEVÉTELEK MINDÖSSZESEN'!$F94/12</f>
        <v>0</v>
      </c>
      <c r="D212" s="148">
        <f>'8. BEVÉTELEK MINDÖSSZESEN'!$F94/12</f>
        <v>0</v>
      </c>
      <c r="E212" s="148">
        <f>'8. BEVÉTELEK MINDÖSSZESEN'!$F94/12</f>
        <v>0</v>
      </c>
      <c r="F212" s="148">
        <f>'8. BEVÉTELEK MINDÖSSZESEN'!$F94/12</f>
        <v>0</v>
      </c>
      <c r="G212" s="148">
        <f>'8. BEVÉTELEK MINDÖSSZESEN'!$F94/12</f>
        <v>0</v>
      </c>
      <c r="H212" s="148">
        <f>'8. BEVÉTELEK MINDÖSSZESEN'!$F94/12</f>
        <v>0</v>
      </c>
      <c r="I212" s="148">
        <f>'8. BEVÉTELEK MINDÖSSZESEN'!$F94/12</f>
        <v>0</v>
      </c>
      <c r="J212" s="148">
        <f>'8. BEVÉTELEK MINDÖSSZESEN'!$F94/12</f>
        <v>0</v>
      </c>
      <c r="K212" s="148">
        <f>'8. BEVÉTELEK MINDÖSSZESEN'!$F94/12</f>
        <v>0</v>
      </c>
      <c r="L212" s="148">
        <f>'8. BEVÉTELEK MINDÖSSZESEN'!$F94/12</f>
        <v>0</v>
      </c>
      <c r="M212" s="148">
        <f>'8. BEVÉTELEK MINDÖSSZESEN'!$F94/12</f>
        <v>0</v>
      </c>
      <c r="N212" s="148">
        <f>'8. BEVÉTELEK MINDÖSSZESEN'!$F94/12</f>
        <v>0</v>
      </c>
      <c r="O212" s="175">
        <f t="shared" si="3"/>
        <v>0</v>
      </c>
      <c r="P212" s="3"/>
      <c r="Q212" s="3"/>
    </row>
    <row r="213" spans="1:17" ht="15.75">
      <c r="A213" s="38" t="s">
        <v>673</v>
      </c>
      <c r="B213" s="39" t="s">
        <v>527</v>
      </c>
      <c r="C213" s="148">
        <f>'8. BEVÉTELEK MINDÖSSZESEN'!$F95/12</f>
        <v>39545138.666666664</v>
      </c>
      <c r="D213" s="148">
        <f>'8. BEVÉTELEK MINDÖSSZESEN'!$F95/12</f>
        <v>39545138.666666664</v>
      </c>
      <c r="E213" s="148">
        <f>'8. BEVÉTELEK MINDÖSSZESEN'!$F95/12</f>
        <v>39545138.666666664</v>
      </c>
      <c r="F213" s="148">
        <f>'8. BEVÉTELEK MINDÖSSZESEN'!$F95/12</f>
        <v>39545138.666666664</v>
      </c>
      <c r="G213" s="148">
        <f>'8. BEVÉTELEK MINDÖSSZESEN'!$F95/12</f>
        <v>39545138.666666664</v>
      </c>
      <c r="H213" s="148">
        <f>'8. BEVÉTELEK MINDÖSSZESEN'!$F95/12</f>
        <v>39545138.666666664</v>
      </c>
      <c r="I213" s="148">
        <f>'8. BEVÉTELEK MINDÖSSZESEN'!$F95/12</f>
        <v>39545138.666666664</v>
      </c>
      <c r="J213" s="148">
        <f>'8. BEVÉTELEK MINDÖSSZESEN'!$F95/12</f>
        <v>39545138.666666664</v>
      </c>
      <c r="K213" s="148">
        <f>'8. BEVÉTELEK MINDÖSSZESEN'!$F95/12</f>
        <v>39545138.666666664</v>
      </c>
      <c r="L213" s="148">
        <f>'8. BEVÉTELEK MINDÖSSZESEN'!$F95/12</f>
        <v>39545138.666666664</v>
      </c>
      <c r="M213" s="148">
        <f>'8. BEVÉTELEK MINDÖSSZESEN'!$F95/12</f>
        <v>39545138.666666664</v>
      </c>
      <c r="N213" s="148">
        <f>'8. BEVÉTELEK MINDÖSSZESEN'!$F95/12</f>
        <v>39545138.666666664</v>
      </c>
      <c r="O213" s="175">
        <f t="shared" si="3"/>
        <v>474541664.00000006</v>
      </c>
      <c r="P213" s="3"/>
      <c r="Q213" s="3"/>
    </row>
    <row r="214" spans="1:17" ht="15.75">
      <c r="A214" s="43" t="s">
        <v>655</v>
      </c>
      <c r="B214" s="44"/>
      <c r="C214" s="148">
        <f>'8. BEVÉTELEK MINDÖSSZESEN'!$F96/12</f>
        <v>133114833.16666667</v>
      </c>
      <c r="D214" s="148">
        <f>'8. BEVÉTELEK MINDÖSSZESEN'!$F96/12</f>
        <v>133114833.16666667</v>
      </c>
      <c r="E214" s="148">
        <f>'8. BEVÉTELEK MINDÖSSZESEN'!$F96/12</f>
        <v>133114833.16666667</v>
      </c>
      <c r="F214" s="148">
        <f>'8. BEVÉTELEK MINDÖSSZESEN'!$F96/12</f>
        <v>133114833.16666667</v>
      </c>
      <c r="G214" s="148">
        <f>'8. BEVÉTELEK MINDÖSSZESEN'!$F96/12</f>
        <v>133114833.16666667</v>
      </c>
      <c r="H214" s="148">
        <f>'8. BEVÉTELEK MINDÖSSZESEN'!$F96/12</f>
        <v>133114833.16666667</v>
      </c>
      <c r="I214" s="148">
        <f>'8. BEVÉTELEK MINDÖSSZESEN'!$F96/12</f>
        <v>133114833.16666667</v>
      </c>
      <c r="J214" s="148">
        <f>'8. BEVÉTELEK MINDÖSSZESEN'!$F96/12</f>
        <v>133114833.16666667</v>
      </c>
      <c r="K214" s="148">
        <f>'8. BEVÉTELEK MINDÖSSZESEN'!$F96/12</f>
        <v>133114833.16666667</v>
      </c>
      <c r="L214" s="148">
        <f>'8. BEVÉTELEK MINDÖSSZESEN'!$F96/12</f>
        <v>133114833.16666667</v>
      </c>
      <c r="M214" s="148">
        <f>'8. BEVÉTELEK MINDÖSSZESEN'!$F96/12</f>
        <v>133114833.16666667</v>
      </c>
      <c r="N214" s="148">
        <f>'8. BEVÉTELEK MINDÖSSZESEN'!$F96/12</f>
        <v>133114833.16666667</v>
      </c>
      <c r="O214" s="175">
        <f t="shared" si="3"/>
        <v>1597377998.0000002</v>
      </c>
      <c r="P214" s="3"/>
      <c r="Q214" s="3"/>
    </row>
    <row r="215" spans="2:17" ht="15">
      <c r="B215" s="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3"/>
      <c r="P215" s="3"/>
      <c r="Q215" s="3"/>
    </row>
    <row r="216" spans="2:17" ht="15">
      <c r="B216" s="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3"/>
      <c r="P216" s="3"/>
      <c r="Q216" s="3"/>
    </row>
    <row r="217" spans="2:17" ht="15">
      <c r="B217" s="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3"/>
      <c r="P217" s="3"/>
      <c r="Q217" s="3"/>
    </row>
    <row r="218" spans="2:17" ht="15">
      <c r="B218" s="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3"/>
      <c r="P218" s="3"/>
      <c r="Q218" s="3"/>
    </row>
    <row r="219" spans="2:17" ht="15">
      <c r="B219" s="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3"/>
      <c r="P219" s="3"/>
      <c r="Q219" s="3"/>
    </row>
    <row r="220" spans="2:17" ht="15">
      <c r="B220" s="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3"/>
      <c r="P220" s="3"/>
      <c r="Q220" s="3"/>
    </row>
    <row r="221" spans="2:17" ht="15">
      <c r="B221" s="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3"/>
      <c r="P221" s="3"/>
      <c r="Q221" s="3"/>
    </row>
    <row r="222" spans="2:17" ht="15">
      <c r="B222" s="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3"/>
      <c r="P222" s="3"/>
      <c r="Q222" s="3"/>
    </row>
    <row r="223" spans="2:17" ht="15">
      <c r="B223" s="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3"/>
      <c r="P223" s="3"/>
      <c r="Q223" s="3"/>
    </row>
    <row r="224" spans="2:17" ht="15">
      <c r="B224" s="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3"/>
      <c r="P224" s="3"/>
      <c r="Q224" s="3"/>
    </row>
    <row r="225" spans="2:17" ht="15">
      <c r="B225" s="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3"/>
      <c r="P225" s="3"/>
      <c r="Q225" s="3"/>
    </row>
    <row r="226" spans="2:17" ht="15">
      <c r="B226" s="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3"/>
      <c r="P226" s="3"/>
      <c r="Q226" s="3"/>
    </row>
    <row r="227" spans="2:17" ht="15">
      <c r="B227" s="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3"/>
      <c r="P227" s="3"/>
      <c r="Q227" s="3"/>
    </row>
  </sheetData>
  <sheetProtection/>
  <mergeCells count="2">
    <mergeCell ref="A2:O2"/>
    <mergeCell ref="A3:O3"/>
  </mergeCells>
  <printOptions/>
  <pageMargins left="0.7086614173228347" right="0.7086614173228347" top="0.24" bottom="0.19" header="0.17" footer="0.11"/>
  <pageSetup fitToHeight="2" horizontalDpi="300" verticalDpi="300" orientation="landscape" paperSize="9" scale="30" r:id="rId1"/>
  <headerFooter>
    <oddHeader>&amp;R32.sz.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3"/>
  <sheetViews>
    <sheetView zoomScale="80" zoomScaleNormal="80" zoomScalePageLayoutView="0" workbookViewId="0" topLeftCell="A1">
      <selection activeCell="O22" sqref="O2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1" t="s">
        <v>29</v>
      </c>
      <c r="B1" s="82"/>
      <c r="C1" s="82"/>
      <c r="D1" s="82"/>
      <c r="E1" s="82"/>
      <c r="F1" s="82"/>
    </row>
    <row r="2" spans="1:9" ht="30.75" customHeight="1">
      <c r="A2" s="260" t="s">
        <v>783</v>
      </c>
      <c r="B2" s="265"/>
      <c r="C2" s="265"/>
      <c r="D2" s="265"/>
      <c r="E2" s="265"/>
      <c r="F2" s="265"/>
      <c r="G2" s="265"/>
      <c r="H2" s="265"/>
      <c r="I2" s="265"/>
    </row>
    <row r="3" spans="1:9" ht="23.25" customHeight="1">
      <c r="A3" s="263" t="s">
        <v>145</v>
      </c>
      <c r="B3" s="261"/>
      <c r="C3" s="261"/>
      <c r="D3" s="261"/>
      <c r="E3" s="261"/>
      <c r="F3" s="261"/>
      <c r="G3" s="261"/>
      <c r="H3" s="261"/>
      <c r="I3" s="261"/>
    </row>
    <row r="5" ht="15">
      <c r="A5" s="3" t="s">
        <v>5</v>
      </c>
    </row>
    <row r="6" spans="1:9" ht="36.75">
      <c r="A6" s="89" t="s">
        <v>51</v>
      </c>
      <c r="B6" s="90" t="s">
        <v>52</v>
      </c>
      <c r="C6" s="90" t="s">
        <v>53</v>
      </c>
      <c r="D6" s="90" t="s">
        <v>146</v>
      </c>
      <c r="E6" s="90" t="s">
        <v>166</v>
      </c>
      <c r="F6" s="90" t="s">
        <v>752</v>
      </c>
      <c r="G6" s="90" t="s">
        <v>147</v>
      </c>
      <c r="H6" s="90" t="s">
        <v>148</v>
      </c>
      <c r="I6" s="97" t="s">
        <v>54</v>
      </c>
    </row>
    <row r="7" spans="1:9" ht="15.75">
      <c r="A7" s="91"/>
      <c r="B7" s="91"/>
      <c r="C7" s="92"/>
      <c r="D7" s="92"/>
      <c r="E7" s="92"/>
      <c r="F7" s="92"/>
      <c r="G7" s="92"/>
      <c r="H7" s="92"/>
      <c r="I7" s="92"/>
    </row>
    <row r="8" spans="1:9" ht="15.75">
      <c r="A8" s="91"/>
      <c r="B8" s="91"/>
      <c r="C8" s="92"/>
      <c r="D8" s="92"/>
      <c r="E8" s="92"/>
      <c r="F8" s="92"/>
      <c r="G8" s="92"/>
      <c r="H8" s="92"/>
      <c r="I8" s="92"/>
    </row>
    <row r="9" spans="1:9" ht="15.75">
      <c r="A9" s="91"/>
      <c r="B9" s="91"/>
      <c r="C9" s="92"/>
      <c r="D9" s="92"/>
      <c r="E9" s="92"/>
      <c r="F9" s="92"/>
      <c r="G9" s="92"/>
      <c r="H9" s="92"/>
      <c r="I9" s="92"/>
    </row>
    <row r="10" spans="1:9" ht="15.75">
      <c r="A10" s="91"/>
      <c r="B10" s="91"/>
      <c r="C10" s="92"/>
      <c r="D10" s="92"/>
      <c r="E10" s="92"/>
      <c r="F10" s="92"/>
      <c r="G10" s="92"/>
      <c r="H10" s="92"/>
      <c r="I10" s="92"/>
    </row>
    <row r="11" spans="1:9" ht="15">
      <c r="A11" s="93" t="s">
        <v>55</v>
      </c>
      <c r="B11" s="93"/>
      <c r="C11" s="94"/>
      <c r="D11" s="94"/>
      <c r="E11" s="94"/>
      <c r="F11" s="94"/>
      <c r="G11" s="94"/>
      <c r="H11" s="94"/>
      <c r="I11" s="94"/>
    </row>
    <row r="12" spans="1:9" ht="15.75">
      <c r="A12" s="91"/>
      <c r="B12" s="91"/>
      <c r="C12" s="92"/>
      <c r="D12" s="92"/>
      <c r="E12" s="92"/>
      <c r="F12" s="92"/>
      <c r="G12" s="92"/>
      <c r="H12" s="92"/>
      <c r="I12" s="92"/>
    </row>
    <row r="13" spans="1:9" ht="15.75">
      <c r="A13" s="93" t="s">
        <v>158</v>
      </c>
      <c r="B13" s="91"/>
      <c r="C13" s="92"/>
      <c r="D13" s="92"/>
      <c r="E13" s="92"/>
      <c r="F13" s="92"/>
      <c r="G13" s="92"/>
      <c r="H13" s="92"/>
      <c r="I13" s="92"/>
    </row>
    <row r="14" spans="1:9" ht="15.75">
      <c r="A14" s="91" t="s">
        <v>159</v>
      </c>
      <c r="B14" s="91">
        <v>2011</v>
      </c>
      <c r="C14" s="92">
        <v>0</v>
      </c>
      <c r="D14" s="92"/>
      <c r="E14" s="92"/>
      <c r="F14" s="92"/>
      <c r="G14" s="92"/>
      <c r="H14" s="92"/>
      <c r="I14" s="92"/>
    </row>
    <row r="15" spans="1:9" ht="15.75">
      <c r="A15" s="91" t="s">
        <v>160</v>
      </c>
      <c r="B15" s="91">
        <v>2011</v>
      </c>
      <c r="C15" s="92">
        <v>0</v>
      </c>
      <c r="D15" s="92"/>
      <c r="E15" s="92"/>
      <c r="F15" s="92"/>
      <c r="G15" s="92"/>
      <c r="H15" s="92"/>
      <c r="I15" s="92"/>
    </row>
    <row r="16" spans="1:9" ht="15.75">
      <c r="A16" s="91"/>
      <c r="B16" s="91"/>
      <c r="C16" s="92"/>
      <c r="D16" s="92"/>
      <c r="E16" s="92"/>
      <c r="F16" s="92"/>
      <c r="G16" s="92"/>
      <c r="H16" s="92"/>
      <c r="I16" s="92"/>
    </row>
    <row r="17" spans="1:9" ht="15.75">
      <c r="A17" s="91"/>
      <c r="B17" s="91"/>
      <c r="C17" s="92"/>
      <c r="D17" s="92"/>
      <c r="E17" s="92"/>
      <c r="F17" s="92"/>
      <c r="G17" s="92"/>
      <c r="H17" s="92"/>
      <c r="I17" s="92"/>
    </row>
    <row r="18" spans="1:9" ht="15">
      <c r="A18" s="93" t="s">
        <v>56</v>
      </c>
      <c r="B18" s="93"/>
      <c r="C18" s="94"/>
      <c r="D18" s="94"/>
      <c r="E18" s="94"/>
      <c r="F18" s="94"/>
      <c r="G18" s="94"/>
      <c r="H18" s="94"/>
      <c r="I18" s="94"/>
    </row>
    <row r="19" spans="1:9" ht="15.75">
      <c r="A19" s="91"/>
      <c r="B19" s="91"/>
      <c r="C19" s="92"/>
      <c r="D19" s="92"/>
      <c r="E19" s="92"/>
      <c r="F19" s="92"/>
      <c r="G19" s="92"/>
      <c r="H19" s="92"/>
      <c r="I19" s="92"/>
    </row>
    <row r="20" spans="1:9" ht="15.75">
      <c r="A20" s="91"/>
      <c r="B20" s="91"/>
      <c r="C20" s="92"/>
      <c r="D20" s="92"/>
      <c r="E20" s="92"/>
      <c r="F20" s="92"/>
      <c r="G20" s="92"/>
      <c r="H20" s="92"/>
      <c r="I20" s="92"/>
    </row>
    <row r="21" spans="1:9" ht="15.75">
      <c r="A21" s="91"/>
      <c r="B21" s="91"/>
      <c r="C21" s="92"/>
      <c r="D21" s="92"/>
      <c r="E21" s="92"/>
      <c r="F21" s="92"/>
      <c r="G21" s="92"/>
      <c r="H21" s="92"/>
      <c r="I21" s="92"/>
    </row>
    <row r="22" spans="1:9" ht="15.75">
      <c r="A22" s="91"/>
      <c r="B22" s="91"/>
      <c r="C22" s="92"/>
      <c r="D22" s="92"/>
      <c r="E22" s="92"/>
      <c r="F22" s="92"/>
      <c r="G22" s="92"/>
      <c r="H22" s="92"/>
      <c r="I22" s="92"/>
    </row>
    <row r="23" spans="1:9" ht="15">
      <c r="A23" s="93" t="s">
        <v>57</v>
      </c>
      <c r="B23" s="93"/>
      <c r="C23" s="94"/>
      <c r="D23" s="94"/>
      <c r="E23" s="94"/>
      <c r="F23" s="94"/>
      <c r="G23" s="94"/>
      <c r="H23" s="94"/>
      <c r="I23" s="94"/>
    </row>
    <row r="24" spans="1:9" ht="15.75">
      <c r="A24" s="91"/>
      <c r="B24" s="91"/>
      <c r="C24" s="92"/>
      <c r="D24" s="92"/>
      <c r="E24" s="92"/>
      <c r="F24" s="92"/>
      <c r="G24" s="92"/>
      <c r="H24" s="92"/>
      <c r="I24" s="92"/>
    </row>
    <row r="25" spans="1:9" ht="15.75">
      <c r="A25" s="91"/>
      <c r="B25" s="91"/>
      <c r="C25" s="92"/>
      <c r="D25" s="92"/>
      <c r="E25" s="92"/>
      <c r="F25" s="92"/>
      <c r="G25" s="92"/>
      <c r="H25" s="92"/>
      <c r="I25" s="92"/>
    </row>
    <row r="26" spans="1:9" ht="15.75">
      <c r="A26" s="91"/>
      <c r="B26" s="91"/>
      <c r="C26" s="92"/>
      <c r="D26" s="92"/>
      <c r="E26" s="92"/>
      <c r="F26" s="92"/>
      <c r="G26" s="92"/>
      <c r="H26" s="92"/>
      <c r="I26" s="92"/>
    </row>
    <row r="27" spans="1:9" ht="15.75">
      <c r="A27" s="91"/>
      <c r="B27" s="91"/>
      <c r="C27" s="92"/>
      <c r="D27" s="92"/>
      <c r="E27" s="92"/>
      <c r="F27" s="92"/>
      <c r="G27" s="92"/>
      <c r="H27" s="92"/>
      <c r="I27" s="92"/>
    </row>
    <row r="28" spans="1:9" ht="15">
      <c r="A28" s="93" t="s">
        <v>58</v>
      </c>
      <c r="B28" s="93"/>
      <c r="C28" s="94"/>
      <c r="D28" s="94"/>
      <c r="E28" s="94"/>
      <c r="F28" s="94"/>
      <c r="G28" s="94"/>
      <c r="H28" s="94"/>
      <c r="I28" s="94"/>
    </row>
    <row r="29" spans="1:9" ht="15">
      <c r="A29" s="93"/>
      <c r="B29" s="93"/>
      <c r="C29" s="94"/>
      <c r="D29" s="94"/>
      <c r="E29" s="94"/>
      <c r="F29" s="94"/>
      <c r="G29" s="94"/>
      <c r="H29" s="94"/>
      <c r="I29" s="94"/>
    </row>
    <row r="30" spans="1:9" ht="15">
      <c r="A30" s="93"/>
      <c r="B30" s="93"/>
      <c r="C30" s="94"/>
      <c r="D30" s="94"/>
      <c r="E30" s="94"/>
      <c r="F30" s="94"/>
      <c r="G30" s="94"/>
      <c r="H30" s="94"/>
      <c r="I30" s="94"/>
    </row>
    <row r="31" spans="1:9" ht="15">
      <c r="A31" s="93"/>
      <c r="B31" s="93"/>
      <c r="C31" s="94"/>
      <c r="D31" s="94"/>
      <c r="E31" s="94"/>
      <c r="F31" s="94"/>
      <c r="G31" s="94"/>
      <c r="H31" s="94"/>
      <c r="I31" s="94"/>
    </row>
    <row r="32" spans="1:9" ht="15">
      <c r="A32" s="93"/>
      <c r="B32" s="93"/>
      <c r="C32" s="94"/>
      <c r="D32" s="94"/>
      <c r="E32" s="94"/>
      <c r="F32" s="94"/>
      <c r="G32" s="94"/>
      <c r="H32" s="94"/>
      <c r="I32" s="94"/>
    </row>
    <row r="33" spans="1:9" ht="16.5">
      <c r="A33" s="95" t="s">
        <v>59</v>
      </c>
      <c r="B33" s="91"/>
      <c r="C33" s="96"/>
      <c r="D33" s="96"/>
      <c r="E33" s="96"/>
      <c r="F33" s="96"/>
      <c r="G33" s="96"/>
      <c r="H33" s="96"/>
      <c r="I33" s="96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>
    <oddHeader>&amp;R33.sz.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20.421875" style="0" customWidth="1"/>
  </cols>
  <sheetData>
    <row r="1" spans="1:4" ht="15">
      <c r="A1" s="81" t="s">
        <v>29</v>
      </c>
      <c r="B1" s="82"/>
      <c r="C1" s="82"/>
      <c r="D1" s="82"/>
    </row>
    <row r="2" spans="1:5" ht="27" customHeight="1">
      <c r="A2" s="260" t="s">
        <v>783</v>
      </c>
      <c r="B2" s="265"/>
      <c r="C2" s="265"/>
      <c r="D2" s="265"/>
      <c r="E2" s="265"/>
    </row>
    <row r="3" spans="1:5" ht="22.5" customHeight="1">
      <c r="A3" s="263" t="s">
        <v>149</v>
      </c>
      <c r="B3" s="261"/>
      <c r="C3" s="261"/>
      <c r="D3" s="261"/>
      <c r="E3" s="261"/>
    </row>
    <row r="4" ht="18">
      <c r="A4" s="74"/>
    </row>
    <row r="5" ht="15">
      <c r="A5" s="3" t="s">
        <v>5</v>
      </c>
    </row>
    <row r="6" spans="1:5" ht="31.5" customHeight="1">
      <c r="A6" s="75" t="s">
        <v>195</v>
      </c>
      <c r="B6" s="76" t="s">
        <v>196</v>
      </c>
      <c r="C6" s="66" t="s">
        <v>38</v>
      </c>
      <c r="D6" s="66" t="s">
        <v>39</v>
      </c>
      <c r="E6" s="66" t="s">
        <v>40</v>
      </c>
    </row>
    <row r="7" spans="1:5" ht="15" customHeight="1">
      <c r="A7" s="77"/>
      <c r="B7" s="40"/>
      <c r="C7" s="40"/>
      <c r="D7" s="40"/>
      <c r="E7" s="40"/>
    </row>
    <row r="8" spans="1:5" ht="15" customHeight="1">
      <c r="A8" s="77"/>
      <c r="B8" s="40"/>
      <c r="C8" s="40"/>
      <c r="D8" s="40"/>
      <c r="E8" s="40"/>
    </row>
    <row r="9" spans="1:5" ht="15" customHeight="1">
      <c r="A9" s="77"/>
      <c r="B9" s="40"/>
      <c r="C9" s="40"/>
      <c r="D9" s="40"/>
      <c r="E9" s="40"/>
    </row>
    <row r="10" spans="1:5" ht="15" customHeight="1">
      <c r="A10" s="40"/>
      <c r="B10" s="40"/>
      <c r="C10" s="40"/>
      <c r="D10" s="40"/>
      <c r="E10" s="40"/>
    </row>
    <row r="11" spans="1:5" ht="29.25" customHeight="1">
      <c r="A11" s="78" t="s">
        <v>31</v>
      </c>
      <c r="B11" s="50" t="s">
        <v>460</v>
      </c>
      <c r="C11" s="148">
        <f>'8. BEVÉTELEK MINDÖSSZESEN'!H34</f>
        <v>39610646</v>
      </c>
      <c r="D11" s="148">
        <f>C11*0.03</f>
        <v>1188319.38</v>
      </c>
      <c r="E11" s="148">
        <f>C11-D11</f>
        <v>38422326.62</v>
      </c>
    </row>
    <row r="12" spans="1:5" ht="29.25" customHeight="1">
      <c r="A12" s="78"/>
      <c r="B12" s="40"/>
      <c r="C12" s="40"/>
      <c r="D12" s="40"/>
      <c r="E12" s="40"/>
    </row>
    <row r="13" spans="1:5" ht="15" customHeight="1">
      <c r="A13" s="78"/>
      <c r="B13" s="40"/>
      <c r="C13" s="40"/>
      <c r="D13" s="40"/>
      <c r="E13" s="40"/>
    </row>
    <row r="14" spans="1:5" ht="15" customHeight="1">
      <c r="A14" s="79"/>
      <c r="B14" s="40"/>
      <c r="C14" s="40"/>
      <c r="D14" s="40"/>
      <c r="E14" s="40"/>
    </row>
    <row r="15" spans="1:5" ht="15" customHeight="1">
      <c r="A15" s="79"/>
      <c r="B15" s="40"/>
      <c r="C15" s="40"/>
      <c r="D15" s="40"/>
      <c r="E15" s="40"/>
    </row>
    <row r="16" spans="1:5" ht="30.75" customHeight="1">
      <c r="A16" s="78" t="s">
        <v>32</v>
      </c>
      <c r="B16" s="37" t="s">
        <v>488</v>
      </c>
      <c r="C16" s="40"/>
      <c r="D16" s="40"/>
      <c r="E16" s="40"/>
    </row>
    <row r="17" spans="1:5" ht="15" customHeight="1">
      <c r="A17" s="71" t="s">
        <v>678</v>
      </c>
      <c r="B17" s="71" t="s">
        <v>440</v>
      </c>
      <c r="C17" s="40"/>
      <c r="D17" s="40"/>
      <c r="E17" s="40"/>
    </row>
    <row r="18" spans="1:5" ht="15" customHeight="1">
      <c r="A18" s="71" t="s">
        <v>679</v>
      </c>
      <c r="B18" s="71" t="s">
        <v>440</v>
      </c>
      <c r="C18" s="40"/>
      <c r="D18" s="40"/>
      <c r="E18" s="40"/>
    </row>
    <row r="19" spans="1:5" ht="15" customHeight="1">
      <c r="A19" s="71" t="s">
        <v>680</v>
      </c>
      <c r="B19" s="71" t="s">
        <v>440</v>
      </c>
      <c r="C19" s="40"/>
      <c r="D19" s="40"/>
      <c r="E19" s="40"/>
    </row>
    <row r="20" spans="1:5" ht="15" customHeight="1">
      <c r="A20" s="71" t="s">
        <v>681</v>
      </c>
      <c r="B20" s="71" t="s">
        <v>440</v>
      </c>
      <c r="C20" s="40"/>
      <c r="D20" s="40"/>
      <c r="E20" s="40"/>
    </row>
    <row r="21" spans="1:5" ht="15" customHeight="1">
      <c r="A21" s="71" t="s">
        <v>631</v>
      </c>
      <c r="B21" s="80" t="s">
        <v>447</v>
      </c>
      <c r="C21" s="40"/>
      <c r="D21" s="40"/>
      <c r="E21" s="40"/>
    </row>
    <row r="22" spans="1:5" ht="15" customHeight="1">
      <c r="A22" s="71" t="s">
        <v>629</v>
      </c>
      <c r="B22" s="80" t="s">
        <v>441</v>
      </c>
      <c r="C22" s="40"/>
      <c r="D22" s="40"/>
      <c r="E22" s="40"/>
    </row>
    <row r="23" spans="1:5" ht="15" customHeight="1">
      <c r="A23" s="79"/>
      <c r="B23" s="40"/>
      <c r="C23" s="40"/>
      <c r="D23" s="40"/>
      <c r="E23" s="40"/>
    </row>
    <row r="24" spans="1:5" ht="27.75" customHeight="1">
      <c r="A24" s="78" t="s">
        <v>33</v>
      </c>
      <c r="B24" s="41" t="s">
        <v>36</v>
      </c>
      <c r="C24" s="40"/>
      <c r="D24" s="40"/>
      <c r="E24" s="40"/>
    </row>
    <row r="25" spans="1:5" ht="15" customHeight="1">
      <c r="A25" s="78"/>
      <c r="B25" s="40" t="s">
        <v>460</v>
      </c>
      <c r="C25" s="40"/>
      <c r="D25" s="40"/>
      <c r="E25" s="40"/>
    </row>
    <row r="26" spans="1:5" ht="15" customHeight="1">
      <c r="A26" s="78"/>
      <c r="B26" s="40" t="s">
        <v>480</v>
      </c>
      <c r="C26" s="40"/>
      <c r="D26" s="40"/>
      <c r="E26" s="40"/>
    </row>
    <row r="27" spans="1:5" ht="15" customHeight="1">
      <c r="A27" s="79"/>
      <c r="B27" s="40"/>
      <c r="C27" s="40"/>
      <c r="D27" s="40"/>
      <c r="E27" s="40"/>
    </row>
    <row r="28" spans="1:5" ht="15" customHeight="1">
      <c r="A28" s="79"/>
      <c r="B28" s="40"/>
      <c r="C28" s="40"/>
      <c r="D28" s="40"/>
      <c r="E28" s="40"/>
    </row>
    <row r="29" spans="1:5" ht="31.5" customHeight="1">
      <c r="A29" s="78" t="s">
        <v>34</v>
      </c>
      <c r="B29" s="41" t="s">
        <v>37</v>
      </c>
      <c r="C29" s="40"/>
      <c r="D29" s="40"/>
      <c r="E29" s="40"/>
    </row>
    <row r="30" spans="1:5" ht="15" customHeight="1">
      <c r="A30" s="78"/>
      <c r="B30" s="40"/>
      <c r="C30" s="40"/>
      <c r="D30" s="40"/>
      <c r="E30" s="40"/>
    </row>
    <row r="31" spans="1:5" ht="15" customHeight="1">
      <c r="A31" s="78"/>
      <c r="B31" s="40"/>
      <c r="C31" s="40"/>
      <c r="D31" s="40"/>
      <c r="E31" s="40"/>
    </row>
    <row r="32" spans="1:5" ht="15" customHeight="1">
      <c r="A32" s="79"/>
      <c r="B32" s="40"/>
      <c r="C32" s="40"/>
      <c r="D32" s="40"/>
      <c r="E32" s="40"/>
    </row>
    <row r="33" spans="1:5" ht="15" customHeight="1">
      <c r="A33" s="79"/>
      <c r="B33" s="40"/>
      <c r="C33" s="40"/>
      <c r="D33" s="40"/>
      <c r="E33" s="40"/>
    </row>
    <row r="34" spans="1:5" ht="15" customHeight="1">
      <c r="A34" s="78" t="s">
        <v>35</v>
      </c>
      <c r="B34" s="41"/>
      <c r="C34" s="40"/>
      <c r="D34" s="40"/>
      <c r="E34" s="40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&amp;R34.sz. melléklet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2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105.140625" style="0" customWidth="1"/>
    <col min="3" max="3" width="21.7109375" style="135" customWidth="1"/>
    <col min="4" max="4" width="22.57421875" style="0" customWidth="1"/>
    <col min="5" max="5" width="21.140625" style="0" customWidth="1"/>
    <col min="6" max="6" width="20.140625" style="0" customWidth="1"/>
  </cols>
  <sheetData>
    <row r="1" spans="1:6" ht="15">
      <c r="A1" s="81" t="s">
        <v>29</v>
      </c>
      <c r="B1" s="81"/>
      <c r="C1" s="176"/>
      <c r="D1" s="81"/>
      <c r="E1" s="81"/>
      <c r="F1" s="81"/>
    </row>
    <row r="2" spans="1:6" ht="21" customHeight="1">
      <c r="A2" s="260" t="s">
        <v>783</v>
      </c>
      <c r="B2" s="265"/>
      <c r="C2" s="265"/>
      <c r="D2" s="265"/>
      <c r="E2" s="265"/>
      <c r="F2" s="262"/>
    </row>
    <row r="3" spans="1:6" ht="18.75" customHeight="1">
      <c r="A3" s="263" t="s">
        <v>130</v>
      </c>
      <c r="B3" s="261"/>
      <c r="C3" s="261"/>
      <c r="D3" s="261"/>
      <c r="E3" s="261"/>
      <c r="F3" s="262"/>
    </row>
    <row r="4" ht="18">
      <c r="A4" s="48"/>
    </row>
    <row r="5" ht="15">
      <c r="A5" s="3" t="s">
        <v>69</v>
      </c>
    </row>
    <row r="6" spans="1:6" ht="25.5">
      <c r="A6" s="1" t="s">
        <v>195</v>
      </c>
      <c r="B6" s="2" t="s">
        <v>196</v>
      </c>
      <c r="C6" s="128" t="s">
        <v>150</v>
      </c>
      <c r="D6" s="128" t="s">
        <v>776</v>
      </c>
      <c r="E6" s="129" t="s">
        <v>777</v>
      </c>
      <c r="F6" s="129" t="s">
        <v>785</v>
      </c>
    </row>
    <row r="7" spans="1:6" ht="15">
      <c r="A7" s="26" t="s">
        <v>197</v>
      </c>
      <c r="B7" s="27" t="s">
        <v>198</v>
      </c>
      <c r="C7" s="148">
        <f>'2. KIADÁSOK MINDÖSSZESEN'!H6</f>
        <v>235452981</v>
      </c>
      <c r="D7" s="175">
        <f>C7*1.03</f>
        <v>242516570.43</v>
      </c>
      <c r="E7" s="175">
        <f>D7*1.02</f>
        <v>247366901.8386</v>
      </c>
      <c r="F7" s="144">
        <f>E7*1.01</f>
        <v>249840570.85698602</v>
      </c>
    </row>
    <row r="8" spans="1:6" ht="15">
      <c r="A8" s="26" t="s">
        <v>199</v>
      </c>
      <c r="B8" s="28" t="s">
        <v>200</v>
      </c>
      <c r="C8" s="148">
        <f>'2. KIADÁSOK MINDÖSSZESEN'!H7</f>
        <v>0</v>
      </c>
      <c r="D8" s="175">
        <f aca="true" t="shared" si="0" ref="D8:D71">C8*1.03</f>
        <v>0</v>
      </c>
      <c r="E8" s="175">
        <f aca="true" t="shared" si="1" ref="E8:E71">D8*1.02</f>
        <v>0</v>
      </c>
      <c r="F8" s="144">
        <f aca="true" t="shared" si="2" ref="F8:F71">E8*1.01</f>
        <v>0</v>
      </c>
    </row>
    <row r="9" spans="1:6" ht="15">
      <c r="A9" s="26" t="s">
        <v>201</v>
      </c>
      <c r="B9" s="28" t="s">
        <v>202</v>
      </c>
      <c r="C9" s="148">
        <f>'2. KIADÁSOK MINDÖSSZESEN'!H8</f>
        <v>2362000</v>
      </c>
      <c r="D9" s="175">
        <f t="shared" si="0"/>
        <v>2432860</v>
      </c>
      <c r="E9" s="175">
        <f t="shared" si="1"/>
        <v>2481517.2</v>
      </c>
      <c r="F9" s="144">
        <f t="shared" si="2"/>
        <v>2506332.3720000004</v>
      </c>
    </row>
    <row r="10" spans="1:6" ht="15">
      <c r="A10" s="29" t="s">
        <v>203</v>
      </c>
      <c r="B10" s="28" t="s">
        <v>204</v>
      </c>
      <c r="C10" s="148">
        <f>'2. KIADÁSOK MINDÖSSZESEN'!H9</f>
        <v>4204040</v>
      </c>
      <c r="D10" s="175">
        <f t="shared" si="0"/>
        <v>4330161.2</v>
      </c>
      <c r="E10" s="175">
        <f t="shared" si="1"/>
        <v>4416764.424000001</v>
      </c>
      <c r="F10" s="144">
        <f t="shared" si="2"/>
        <v>4460932.068240001</v>
      </c>
    </row>
    <row r="11" spans="1:6" ht="15">
      <c r="A11" s="29" t="s">
        <v>205</v>
      </c>
      <c r="B11" s="28" t="s">
        <v>206</v>
      </c>
      <c r="C11" s="148">
        <f>'2. KIADÁSOK MINDÖSSZESEN'!H10</f>
        <v>0</v>
      </c>
      <c r="D11" s="175">
        <f t="shared" si="0"/>
        <v>0</v>
      </c>
      <c r="E11" s="175">
        <f t="shared" si="1"/>
        <v>0</v>
      </c>
      <c r="F11" s="144">
        <f t="shared" si="2"/>
        <v>0</v>
      </c>
    </row>
    <row r="12" spans="1:6" ht="15">
      <c r="A12" s="29" t="s">
        <v>240</v>
      </c>
      <c r="B12" s="28" t="s">
        <v>241</v>
      </c>
      <c r="C12" s="148">
        <f>'2. KIADÁSOK MINDÖSSZESEN'!H11</f>
        <v>3252966</v>
      </c>
      <c r="D12" s="175">
        <f t="shared" si="0"/>
        <v>3350554.98</v>
      </c>
      <c r="E12" s="175">
        <f t="shared" si="1"/>
        <v>3417566.0796</v>
      </c>
      <c r="F12" s="144">
        <f t="shared" si="2"/>
        <v>3451741.740396</v>
      </c>
    </row>
    <row r="13" spans="1:6" ht="15">
      <c r="A13" s="29" t="s">
        <v>242</v>
      </c>
      <c r="B13" s="28" t="s">
        <v>243</v>
      </c>
      <c r="C13" s="148">
        <f>'2. KIADÁSOK MINDÖSSZESEN'!H12</f>
        <v>12030431</v>
      </c>
      <c r="D13" s="175">
        <f t="shared" si="0"/>
        <v>12391343.93</v>
      </c>
      <c r="E13" s="175">
        <f t="shared" si="1"/>
        <v>12639170.8086</v>
      </c>
      <c r="F13" s="144">
        <f t="shared" si="2"/>
        <v>12765562.516686</v>
      </c>
    </row>
    <row r="14" spans="1:6" ht="15">
      <c r="A14" s="29" t="s">
        <v>244</v>
      </c>
      <c r="B14" s="28" t="s">
        <v>245</v>
      </c>
      <c r="C14" s="148">
        <f>'2. KIADÁSOK MINDÖSSZESEN'!H13</f>
        <v>0</v>
      </c>
      <c r="D14" s="175">
        <f t="shared" si="0"/>
        <v>0</v>
      </c>
      <c r="E14" s="175">
        <f t="shared" si="1"/>
        <v>0</v>
      </c>
      <c r="F14" s="144">
        <f t="shared" si="2"/>
        <v>0</v>
      </c>
    </row>
    <row r="15" spans="1:6" ht="15">
      <c r="A15" s="4" t="s">
        <v>246</v>
      </c>
      <c r="B15" s="28" t="s">
        <v>247</v>
      </c>
      <c r="C15" s="148">
        <f>'2. KIADÁSOK MINDÖSSZESEN'!H14</f>
        <v>963387</v>
      </c>
      <c r="D15" s="175">
        <f t="shared" si="0"/>
        <v>992288.61</v>
      </c>
      <c r="E15" s="175">
        <f t="shared" si="1"/>
        <v>1012134.3822</v>
      </c>
      <c r="F15" s="144">
        <f t="shared" si="2"/>
        <v>1022255.726022</v>
      </c>
    </row>
    <row r="16" spans="1:6" ht="15">
      <c r="A16" s="4" t="s">
        <v>248</v>
      </c>
      <c r="B16" s="28" t="s">
        <v>249</v>
      </c>
      <c r="C16" s="148">
        <f>'2. KIADÁSOK MINDÖSSZESEN'!H15</f>
        <v>800544</v>
      </c>
      <c r="D16" s="175">
        <f t="shared" si="0"/>
        <v>824560.3200000001</v>
      </c>
      <c r="E16" s="175">
        <f t="shared" si="1"/>
        <v>841051.5264000001</v>
      </c>
      <c r="F16" s="144">
        <f t="shared" si="2"/>
        <v>849462.0416640001</v>
      </c>
    </row>
    <row r="17" spans="1:6" ht="15">
      <c r="A17" s="4" t="s">
        <v>250</v>
      </c>
      <c r="B17" s="28" t="s">
        <v>251</v>
      </c>
      <c r="C17" s="148">
        <f>'2. KIADÁSOK MINDÖSSZESEN'!H16</f>
        <v>0</v>
      </c>
      <c r="D17" s="175">
        <f t="shared" si="0"/>
        <v>0</v>
      </c>
      <c r="E17" s="175">
        <f t="shared" si="1"/>
        <v>0</v>
      </c>
      <c r="F17" s="144">
        <f t="shared" si="2"/>
        <v>0</v>
      </c>
    </row>
    <row r="18" spans="1:6" ht="15">
      <c r="A18" s="4" t="s">
        <v>252</v>
      </c>
      <c r="B18" s="28" t="s">
        <v>253</v>
      </c>
      <c r="C18" s="148">
        <f>'2. KIADÁSOK MINDÖSSZESEN'!H17</f>
        <v>0</v>
      </c>
      <c r="D18" s="175">
        <f t="shared" si="0"/>
        <v>0</v>
      </c>
      <c r="E18" s="175">
        <f t="shared" si="1"/>
        <v>0</v>
      </c>
      <c r="F18" s="144">
        <f t="shared" si="2"/>
        <v>0</v>
      </c>
    </row>
    <row r="19" spans="1:6" ht="15">
      <c r="A19" s="4" t="s">
        <v>584</v>
      </c>
      <c r="B19" s="28" t="s">
        <v>254</v>
      </c>
      <c r="C19" s="148">
        <f>'2. KIADÁSOK MINDÖSSZESEN'!H18</f>
        <v>5020454</v>
      </c>
      <c r="D19" s="175">
        <f t="shared" si="0"/>
        <v>5171067.62</v>
      </c>
      <c r="E19" s="175">
        <f t="shared" si="1"/>
        <v>5274488.9724</v>
      </c>
      <c r="F19" s="144">
        <f t="shared" si="2"/>
        <v>5327233.862124001</v>
      </c>
    </row>
    <row r="20" spans="1:6" ht="15">
      <c r="A20" s="30" t="s">
        <v>528</v>
      </c>
      <c r="B20" s="31" t="s">
        <v>255</v>
      </c>
      <c r="C20" s="148">
        <f>'2. KIADÁSOK MINDÖSSZESEN'!H19</f>
        <v>264086803</v>
      </c>
      <c r="D20" s="175">
        <f t="shared" si="0"/>
        <v>272009407.09000003</v>
      </c>
      <c r="E20" s="175">
        <f t="shared" si="1"/>
        <v>277449595.2318</v>
      </c>
      <c r="F20" s="144">
        <f t="shared" si="2"/>
        <v>280224091.18411803</v>
      </c>
    </row>
    <row r="21" spans="1:6" ht="15">
      <c r="A21" s="4" t="s">
        <v>256</v>
      </c>
      <c r="B21" s="28" t="s">
        <v>257</v>
      </c>
      <c r="C21" s="148">
        <f>'2. KIADÁSOK MINDÖSSZESEN'!H20</f>
        <v>13552487</v>
      </c>
      <c r="D21" s="175">
        <f t="shared" si="0"/>
        <v>13959061.610000001</v>
      </c>
      <c r="E21" s="175">
        <f t="shared" si="1"/>
        <v>14238242.842200002</v>
      </c>
      <c r="F21" s="144">
        <f t="shared" si="2"/>
        <v>14380625.270622002</v>
      </c>
    </row>
    <row r="22" spans="1:6" ht="15">
      <c r="A22" s="4" t="s">
        <v>258</v>
      </c>
      <c r="B22" s="28" t="s">
        <v>259</v>
      </c>
      <c r="C22" s="148">
        <f>'2. KIADÁSOK MINDÖSSZESEN'!H21</f>
        <v>8974824</v>
      </c>
      <c r="D22" s="175">
        <f t="shared" si="0"/>
        <v>9244068.72</v>
      </c>
      <c r="E22" s="175">
        <f t="shared" si="1"/>
        <v>9428950.094400002</v>
      </c>
      <c r="F22" s="144">
        <f t="shared" si="2"/>
        <v>9523239.595344001</v>
      </c>
    </row>
    <row r="23" spans="1:6" ht="15">
      <c r="A23" s="5" t="s">
        <v>260</v>
      </c>
      <c r="B23" s="28" t="s">
        <v>261</v>
      </c>
      <c r="C23" s="148">
        <f>'2. KIADÁSOK MINDÖSSZESEN'!H22</f>
        <v>3943246</v>
      </c>
      <c r="D23" s="175">
        <f t="shared" si="0"/>
        <v>4061543.38</v>
      </c>
      <c r="E23" s="175">
        <f t="shared" si="1"/>
        <v>4142774.2476</v>
      </c>
      <c r="F23" s="144">
        <f t="shared" si="2"/>
        <v>4184201.990076</v>
      </c>
    </row>
    <row r="24" spans="1:6" ht="15">
      <c r="A24" s="6" t="s">
        <v>529</v>
      </c>
      <c r="B24" s="31" t="s">
        <v>262</v>
      </c>
      <c r="C24" s="148">
        <f>'2. KIADÁSOK MINDÖSSZESEN'!H23</f>
        <v>26470557</v>
      </c>
      <c r="D24" s="175">
        <f t="shared" si="0"/>
        <v>27264673.71</v>
      </c>
      <c r="E24" s="175">
        <f t="shared" si="1"/>
        <v>27809967.1842</v>
      </c>
      <c r="F24" s="144">
        <f t="shared" si="2"/>
        <v>28088066.856042</v>
      </c>
    </row>
    <row r="25" spans="1:6" ht="15">
      <c r="A25" s="51" t="s">
        <v>614</v>
      </c>
      <c r="B25" s="52" t="s">
        <v>263</v>
      </c>
      <c r="C25" s="148">
        <f>'2. KIADÁSOK MINDÖSSZESEN'!H24</f>
        <v>290557360</v>
      </c>
      <c r="D25" s="175">
        <f t="shared" si="0"/>
        <v>299274080.8</v>
      </c>
      <c r="E25" s="175">
        <f t="shared" si="1"/>
        <v>305259562.416</v>
      </c>
      <c r="F25" s="144">
        <f t="shared" si="2"/>
        <v>308312158.04016</v>
      </c>
    </row>
    <row r="26" spans="1:6" ht="15">
      <c r="A26" s="37" t="s">
        <v>585</v>
      </c>
      <c r="B26" s="52" t="s">
        <v>264</v>
      </c>
      <c r="C26" s="148">
        <f>'2. KIADÁSOK MINDÖSSZESEN'!H25</f>
        <v>52095842</v>
      </c>
      <c r="D26" s="175">
        <f t="shared" si="0"/>
        <v>53658717.26</v>
      </c>
      <c r="E26" s="175">
        <f t="shared" si="1"/>
        <v>54731891.6052</v>
      </c>
      <c r="F26" s="144">
        <f t="shared" si="2"/>
        <v>55279210.521252</v>
      </c>
    </row>
    <row r="27" spans="1:6" ht="15">
      <c r="A27" s="4" t="s">
        <v>265</v>
      </c>
      <c r="B27" s="28" t="s">
        <v>266</v>
      </c>
      <c r="C27" s="148">
        <f>'2. KIADÁSOK MINDÖSSZESEN'!H26</f>
        <v>3463165</v>
      </c>
      <c r="D27" s="175">
        <f t="shared" si="0"/>
        <v>3567059.95</v>
      </c>
      <c r="E27" s="175">
        <f t="shared" si="1"/>
        <v>3638401.149</v>
      </c>
      <c r="F27" s="144">
        <f t="shared" si="2"/>
        <v>3674785.16049</v>
      </c>
    </row>
    <row r="28" spans="1:6" ht="15">
      <c r="A28" s="4" t="s">
        <v>267</v>
      </c>
      <c r="B28" s="28" t="s">
        <v>268</v>
      </c>
      <c r="C28" s="148">
        <f>'2. KIADÁSOK MINDÖSSZESEN'!H27</f>
        <v>42907406</v>
      </c>
      <c r="D28" s="175">
        <f t="shared" si="0"/>
        <v>44194628.18</v>
      </c>
      <c r="E28" s="175">
        <f t="shared" si="1"/>
        <v>45078520.7436</v>
      </c>
      <c r="F28" s="144">
        <f t="shared" si="2"/>
        <v>45529305.951036006</v>
      </c>
    </row>
    <row r="29" spans="1:6" ht="15">
      <c r="A29" s="4" t="s">
        <v>269</v>
      </c>
      <c r="B29" s="28" t="s">
        <v>270</v>
      </c>
      <c r="C29" s="148">
        <f>'2. KIADÁSOK MINDÖSSZESEN'!H28</f>
        <v>0</v>
      </c>
      <c r="D29" s="175">
        <f t="shared" si="0"/>
        <v>0</v>
      </c>
      <c r="E29" s="175">
        <f t="shared" si="1"/>
        <v>0</v>
      </c>
      <c r="F29" s="144">
        <f t="shared" si="2"/>
        <v>0</v>
      </c>
    </row>
    <row r="30" spans="1:6" ht="15">
      <c r="A30" s="6" t="s">
        <v>530</v>
      </c>
      <c r="B30" s="31" t="s">
        <v>271</v>
      </c>
      <c r="C30" s="148">
        <f>'2. KIADÁSOK MINDÖSSZESEN'!H29</f>
        <v>46370571</v>
      </c>
      <c r="D30" s="175">
        <f t="shared" si="0"/>
        <v>47761688.13</v>
      </c>
      <c r="E30" s="175">
        <f t="shared" si="1"/>
        <v>48716921.8926</v>
      </c>
      <c r="F30" s="144">
        <f t="shared" si="2"/>
        <v>49204091.111526</v>
      </c>
    </row>
    <row r="31" spans="1:6" ht="15">
      <c r="A31" s="4" t="s">
        <v>272</v>
      </c>
      <c r="B31" s="28" t="s">
        <v>273</v>
      </c>
      <c r="C31" s="148">
        <f>'2. KIADÁSOK MINDÖSSZESEN'!H30</f>
        <v>1934610</v>
      </c>
      <c r="D31" s="175">
        <f t="shared" si="0"/>
        <v>1992648.3</v>
      </c>
      <c r="E31" s="175">
        <f t="shared" si="1"/>
        <v>2032501.266</v>
      </c>
      <c r="F31" s="144">
        <f t="shared" si="2"/>
        <v>2052826.27866</v>
      </c>
    </row>
    <row r="32" spans="1:6" ht="15">
      <c r="A32" s="4" t="s">
        <v>274</v>
      </c>
      <c r="B32" s="28" t="s">
        <v>275</v>
      </c>
      <c r="C32" s="148">
        <f>'2. KIADÁSOK MINDÖSSZESEN'!H31</f>
        <v>2140689</v>
      </c>
      <c r="D32" s="175">
        <f t="shared" si="0"/>
        <v>2204909.67</v>
      </c>
      <c r="E32" s="175">
        <f t="shared" si="1"/>
        <v>2249007.8634</v>
      </c>
      <c r="F32" s="144">
        <f t="shared" si="2"/>
        <v>2271497.942034</v>
      </c>
    </row>
    <row r="33" spans="1:6" ht="15" customHeight="1">
      <c r="A33" s="6" t="s">
        <v>615</v>
      </c>
      <c r="B33" s="31" t="s">
        <v>276</v>
      </c>
      <c r="C33" s="148">
        <f>'2. KIADÁSOK MINDÖSSZESEN'!H32</f>
        <v>4075299</v>
      </c>
      <c r="D33" s="175">
        <f t="shared" si="0"/>
        <v>4197557.97</v>
      </c>
      <c r="E33" s="175">
        <f t="shared" si="1"/>
        <v>4281509.1294</v>
      </c>
      <c r="F33" s="144">
        <f t="shared" si="2"/>
        <v>4324324.220694</v>
      </c>
    </row>
    <row r="34" spans="1:6" ht="15">
      <c r="A34" s="4" t="s">
        <v>277</v>
      </c>
      <c r="B34" s="28" t="s">
        <v>278</v>
      </c>
      <c r="C34" s="148">
        <f>'2. KIADÁSOK MINDÖSSZESEN'!H33</f>
        <v>24258197</v>
      </c>
      <c r="D34" s="175">
        <f t="shared" si="0"/>
        <v>24985942.91</v>
      </c>
      <c r="E34" s="175">
        <f t="shared" si="1"/>
        <v>25485661.7682</v>
      </c>
      <c r="F34" s="144">
        <f t="shared" si="2"/>
        <v>25740518.385881998</v>
      </c>
    </row>
    <row r="35" spans="1:6" ht="15">
      <c r="A35" s="4" t="s">
        <v>279</v>
      </c>
      <c r="B35" s="28" t="s">
        <v>280</v>
      </c>
      <c r="C35" s="148">
        <f>'2. KIADÁSOK MINDÖSSZESEN'!H34</f>
        <v>250000</v>
      </c>
      <c r="D35" s="175">
        <f t="shared" si="0"/>
        <v>257500</v>
      </c>
      <c r="E35" s="175">
        <f t="shared" si="1"/>
        <v>262650</v>
      </c>
      <c r="F35" s="144">
        <f t="shared" si="2"/>
        <v>265276.5</v>
      </c>
    </row>
    <row r="36" spans="1:6" ht="15">
      <c r="A36" s="4" t="s">
        <v>586</v>
      </c>
      <c r="B36" s="28" t="s">
        <v>281</v>
      </c>
      <c r="C36" s="148">
        <f>'2. KIADÁSOK MINDÖSSZESEN'!H35</f>
        <v>4335192</v>
      </c>
      <c r="D36" s="175">
        <f t="shared" si="0"/>
        <v>4465247.76</v>
      </c>
      <c r="E36" s="175">
        <f t="shared" si="1"/>
        <v>4554552.7151999995</v>
      </c>
      <c r="F36" s="144">
        <f t="shared" si="2"/>
        <v>4600098.2423519995</v>
      </c>
    </row>
    <row r="37" spans="1:6" ht="15">
      <c r="A37" s="4" t="s">
        <v>282</v>
      </c>
      <c r="B37" s="28" t="s">
        <v>283</v>
      </c>
      <c r="C37" s="148">
        <f>'2. KIADÁSOK MINDÖSSZESEN'!H36</f>
        <v>1125403</v>
      </c>
      <c r="D37" s="175">
        <f t="shared" si="0"/>
        <v>1159165.09</v>
      </c>
      <c r="E37" s="175">
        <f t="shared" si="1"/>
        <v>1182348.3918</v>
      </c>
      <c r="F37" s="144">
        <f t="shared" si="2"/>
        <v>1194171.875718</v>
      </c>
    </row>
    <row r="38" spans="1:6" ht="15">
      <c r="A38" s="9" t="s">
        <v>587</v>
      </c>
      <c r="B38" s="28" t="s">
        <v>284</v>
      </c>
      <c r="C38" s="148">
        <f>'2. KIADÁSOK MINDÖSSZESEN'!H37</f>
        <v>0</v>
      </c>
      <c r="D38" s="175">
        <f t="shared" si="0"/>
        <v>0</v>
      </c>
      <c r="E38" s="175">
        <f t="shared" si="1"/>
        <v>0</v>
      </c>
      <c r="F38" s="144">
        <f t="shared" si="2"/>
        <v>0</v>
      </c>
    </row>
    <row r="39" spans="1:6" ht="15">
      <c r="A39" s="5" t="s">
        <v>285</v>
      </c>
      <c r="B39" s="28" t="s">
        <v>286</v>
      </c>
      <c r="C39" s="148">
        <f>'2. KIADÁSOK MINDÖSSZESEN'!H38</f>
        <v>0</v>
      </c>
      <c r="D39" s="175">
        <f t="shared" si="0"/>
        <v>0</v>
      </c>
      <c r="E39" s="175">
        <f t="shared" si="1"/>
        <v>0</v>
      </c>
      <c r="F39" s="144">
        <f t="shared" si="2"/>
        <v>0</v>
      </c>
    </row>
    <row r="40" spans="1:6" ht="15">
      <c r="A40" s="4" t="s">
        <v>588</v>
      </c>
      <c r="B40" s="28" t="s">
        <v>287</v>
      </c>
      <c r="C40" s="148">
        <f>'2. KIADÁSOK MINDÖSSZESEN'!H39</f>
        <v>73429152</v>
      </c>
      <c r="D40" s="175">
        <f t="shared" si="0"/>
        <v>75632026.56</v>
      </c>
      <c r="E40" s="175">
        <f t="shared" si="1"/>
        <v>77144667.09120001</v>
      </c>
      <c r="F40" s="144">
        <f t="shared" si="2"/>
        <v>77916113.762112</v>
      </c>
    </row>
    <row r="41" spans="1:6" ht="15">
      <c r="A41" s="6" t="s">
        <v>531</v>
      </c>
      <c r="B41" s="31" t="s">
        <v>288</v>
      </c>
      <c r="C41" s="148">
        <f>'2. KIADÁSOK MINDÖSSZESEN'!H40</f>
        <v>103397944</v>
      </c>
      <c r="D41" s="175">
        <f t="shared" si="0"/>
        <v>106499882.32000001</v>
      </c>
      <c r="E41" s="175">
        <f t="shared" si="1"/>
        <v>108629879.96640001</v>
      </c>
      <c r="F41" s="144">
        <f t="shared" si="2"/>
        <v>109716178.76606402</v>
      </c>
    </row>
    <row r="42" spans="1:6" ht="15">
      <c r="A42" s="4" t="s">
        <v>289</v>
      </c>
      <c r="B42" s="28" t="s">
        <v>290</v>
      </c>
      <c r="C42" s="148">
        <f>'2. KIADÁSOK MINDÖSSZESEN'!H41</f>
        <v>938054</v>
      </c>
      <c r="D42" s="175">
        <f t="shared" si="0"/>
        <v>966195.62</v>
      </c>
      <c r="E42" s="175">
        <f t="shared" si="1"/>
        <v>985519.5324</v>
      </c>
      <c r="F42" s="144">
        <f t="shared" si="2"/>
        <v>995374.727724</v>
      </c>
    </row>
    <row r="43" spans="1:6" ht="15">
      <c r="A43" s="4" t="s">
        <v>291</v>
      </c>
      <c r="B43" s="28" t="s">
        <v>292</v>
      </c>
      <c r="C43" s="148">
        <f>'2. KIADÁSOK MINDÖSSZESEN'!H42</f>
        <v>0</v>
      </c>
      <c r="D43" s="175">
        <f t="shared" si="0"/>
        <v>0</v>
      </c>
      <c r="E43" s="175">
        <f t="shared" si="1"/>
        <v>0</v>
      </c>
      <c r="F43" s="144">
        <f t="shared" si="2"/>
        <v>0</v>
      </c>
    </row>
    <row r="44" spans="1:6" ht="15">
      <c r="A44" s="6" t="s">
        <v>532</v>
      </c>
      <c r="B44" s="31" t="s">
        <v>293</v>
      </c>
      <c r="C44" s="148">
        <f>'2. KIADÁSOK MINDÖSSZESEN'!H43</f>
        <v>938054</v>
      </c>
      <c r="D44" s="175">
        <f t="shared" si="0"/>
        <v>966195.62</v>
      </c>
      <c r="E44" s="175">
        <f t="shared" si="1"/>
        <v>985519.5324</v>
      </c>
      <c r="F44" s="144">
        <f t="shared" si="2"/>
        <v>995374.727724</v>
      </c>
    </row>
    <row r="45" spans="1:6" ht="15">
      <c r="A45" s="4" t="s">
        <v>294</v>
      </c>
      <c r="B45" s="28" t="s">
        <v>295</v>
      </c>
      <c r="C45" s="148">
        <f>'2. KIADÁSOK MINDÖSSZESEN'!H44</f>
        <v>26100123</v>
      </c>
      <c r="D45" s="175">
        <f t="shared" si="0"/>
        <v>26883126.69</v>
      </c>
      <c r="E45" s="175">
        <f t="shared" si="1"/>
        <v>27420789.223800004</v>
      </c>
      <c r="F45" s="144">
        <f t="shared" si="2"/>
        <v>27694997.116038002</v>
      </c>
    </row>
    <row r="46" spans="1:6" ht="15">
      <c r="A46" s="4" t="s">
        <v>296</v>
      </c>
      <c r="B46" s="28" t="s">
        <v>297</v>
      </c>
      <c r="C46" s="148">
        <f>'2. KIADÁSOK MINDÖSSZESEN'!H45</f>
        <v>58812368</v>
      </c>
      <c r="D46" s="175">
        <f t="shared" si="0"/>
        <v>60576739.04</v>
      </c>
      <c r="E46" s="175">
        <f t="shared" si="1"/>
        <v>61788273.8208</v>
      </c>
      <c r="F46" s="144">
        <f t="shared" si="2"/>
        <v>62406156.559008</v>
      </c>
    </row>
    <row r="47" spans="1:6" ht="15">
      <c r="A47" s="4" t="s">
        <v>589</v>
      </c>
      <c r="B47" s="28" t="s">
        <v>298</v>
      </c>
      <c r="C47" s="148">
        <f>'2. KIADÁSOK MINDÖSSZESEN'!H46</f>
        <v>0</v>
      </c>
      <c r="D47" s="175">
        <f t="shared" si="0"/>
        <v>0</v>
      </c>
      <c r="E47" s="175">
        <f t="shared" si="1"/>
        <v>0</v>
      </c>
      <c r="F47" s="144">
        <f t="shared" si="2"/>
        <v>0</v>
      </c>
    </row>
    <row r="48" spans="1:6" ht="15">
      <c r="A48" s="4" t="s">
        <v>590</v>
      </c>
      <c r="B48" s="28" t="s">
        <v>299</v>
      </c>
      <c r="C48" s="148">
        <f>'2. KIADÁSOK MINDÖSSZESEN'!H47</f>
        <v>9000</v>
      </c>
      <c r="D48" s="175">
        <f t="shared" si="0"/>
        <v>9270</v>
      </c>
      <c r="E48" s="175">
        <f t="shared" si="1"/>
        <v>9455.4</v>
      </c>
      <c r="F48" s="144">
        <f t="shared" si="2"/>
        <v>9549.954</v>
      </c>
    </row>
    <row r="49" spans="1:6" ht="15">
      <c r="A49" s="4" t="s">
        <v>300</v>
      </c>
      <c r="B49" s="28" t="s">
        <v>301</v>
      </c>
      <c r="C49" s="148">
        <f>'2. KIADÁSOK MINDÖSSZESEN'!H48</f>
        <v>366200</v>
      </c>
      <c r="D49" s="175">
        <f t="shared" si="0"/>
        <v>377186</v>
      </c>
      <c r="E49" s="175">
        <f t="shared" si="1"/>
        <v>384729.72000000003</v>
      </c>
      <c r="F49" s="144">
        <f t="shared" si="2"/>
        <v>388577.01720000006</v>
      </c>
    </row>
    <row r="50" spans="1:6" ht="15">
      <c r="A50" s="6" t="s">
        <v>533</v>
      </c>
      <c r="B50" s="31" t="s">
        <v>302</v>
      </c>
      <c r="C50" s="148">
        <f>'2. KIADÁSOK MINDÖSSZESEN'!H49</f>
        <v>85287691</v>
      </c>
      <c r="D50" s="175">
        <f t="shared" si="0"/>
        <v>87846321.73</v>
      </c>
      <c r="E50" s="175">
        <f t="shared" si="1"/>
        <v>89603248.1646</v>
      </c>
      <c r="F50" s="144">
        <f t="shared" si="2"/>
        <v>90499280.646246</v>
      </c>
    </row>
    <row r="51" spans="1:6" ht="15">
      <c r="A51" s="37" t="s">
        <v>534</v>
      </c>
      <c r="B51" s="52" t="s">
        <v>303</v>
      </c>
      <c r="C51" s="148">
        <f>'2. KIADÁSOK MINDÖSSZESEN'!H50</f>
        <v>240069559</v>
      </c>
      <c r="D51" s="175">
        <f t="shared" si="0"/>
        <v>247271645.77</v>
      </c>
      <c r="E51" s="175">
        <f t="shared" si="1"/>
        <v>252217078.6854</v>
      </c>
      <c r="F51" s="144">
        <f t="shared" si="2"/>
        <v>254739249.472254</v>
      </c>
    </row>
    <row r="52" spans="1:6" ht="15">
      <c r="A52" s="12" t="s">
        <v>304</v>
      </c>
      <c r="B52" s="28" t="s">
        <v>305</v>
      </c>
      <c r="C52" s="148">
        <f>'2. KIADÁSOK MINDÖSSZESEN'!H51</f>
        <v>0</v>
      </c>
      <c r="D52" s="175">
        <f t="shared" si="0"/>
        <v>0</v>
      </c>
      <c r="E52" s="175">
        <f t="shared" si="1"/>
        <v>0</v>
      </c>
      <c r="F52" s="144">
        <f t="shared" si="2"/>
        <v>0</v>
      </c>
    </row>
    <row r="53" spans="1:6" ht="15">
      <c r="A53" s="12" t="s">
        <v>535</v>
      </c>
      <c r="B53" s="28" t="s">
        <v>306</v>
      </c>
      <c r="C53" s="148">
        <f>'2. KIADÁSOK MINDÖSSZESEN'!H52</f>
        <v>316800</v>
      </c>
      <c r="D53" s="175">
        <f t="shared" si="0"/>
        <v>326304</v>
      </c>
      <c r="E53" s="175">
        <f t="shared" si="1"/>
        <v>332830.08</v>
      </c>
      <c r="F53" s="144">
        <f t="shared" si="2"/>
        <v>336158.38080000004</v>
      </c>
    </row>
    <row r="54" spans="1:6" ht="15">
      <c r="A54" s="16" t="s">
        <v>591</v>
      </c>
      <c r="B54" s="28" t="s">
        <v>307</v>
      </c>
      <c r="C54" s="148">
        <f>'2. KIADÁSOK MINDÖSSZESEN'!H53</f>
        <v>0</v>
      </c>
      <c r="D54" s="175">
        <f t="shared" si="0"/>
        <v>0</v>
      </c>
      <c r="E54" s="175">
        <f t="shared" si="1"/>
        <v>0</v>
      </c>
      <c r="F54" s="144">
        <f t="shared" si="2"/>
        <v>0</v>
      </c>
    </row>
    <row r="55" spans="1:6" ht="15">
      <c r="A55" s="16" t="s">
        <v>592</v>
      </c>
      <c r="B55" s="28" t="s">
        <v>308</v>
      </c>
      <c r="C55" s="148">
        <f>'2. KIADÁSOK MINDÖSSZESEN'!H54</f>
        <v>0</v>
      </c>
      <c r="D55" s="175">
        <f t="shared" si="0"/>
        <v>0</v>
      </c>
      <c r="E55" s="175">
        <f t="shared" si="1"/>
        <v>0</v>
      </c>
      <c r="F55" s="144">
        <f t="shared" si="2"/>
        <v>0</v>
      </c>
    </row>
    <row r="56" spans="1:6" ht="15">
      <c r="A56" s="16" t="s">
        <v>593</v>
      </c>
      <c r="B56" s="28" t="s">
        <v>309</v>
      </c>
      <c r="C56" s="148">
        <f>'2. KIADÁSOK MINDÖSSZESEN'!H55</f>
        <v>0</v>
      </c>
      <c r="D56" s="175">
        <f t="shared" si="0"/>
        <v>0</v>
      </c>
      <c r="E56" s="175">
        <f t="shared" si="1"/>
        <v>0</v>
      </c>
      <c r="F56" s="144">
        <f t="shared" si="2"/>
        <v>0</v>
      </c>
    </row>
    <row r="57" spans="1:6" ht="15">
      <c r="A57" s="12" t="s">
        <v>594</v>
      </c>
      <c r="B57" s="28" t="s">
        <v>310</v>
      </c>
      <c r="C57" s="148">
        <f>'2. KIADÁSOK MINDÖSSZESEN'!H56</f>
        <v>0</v>
      </c>
      <c r="D57" s="175">
        <f t="shared" si="0"/>
        <v>0</v>
      </c>
      <c r="E57" s="175">
        <f t="shared" si="1"/>
        <v>0</v>
      </c>
      <c r="F57" s="144">
        <f t="shared" si="2"/>
        <v>0</v>
      </c>
    </row>
    <row r="58" spans="1:6" ht="15">
      <c r="A58" s="12" t="s">
        <v>595</v>
      </c>
      <c r="B58" s="28" t="s">
        <v>311</v>
      </c>
      <c r="C58" s="148">
        <f>'2. KIADÁSOK MINDÖSSZESEN'!H57</f>
        <v>1205640</v>
      </c>
      <c r="D58" s="175">
        <f t="shared" si="0"/>
        <v>1241809.2</v>
      </c>
      <c r="E58" s="175">
        <f t="shared" si="1"/>
        <v>1266645.384</v>
      </c>
      <c r="F58" s="144">
        <f t="shared" si="2"/>
        <v>1279311.8378400002</v>
      </c>
    </row>
    <row r="59" spans="1:6" ht="15">
      <c r="A59" s="12" t="s">
        <v>596</v>
      </c>
      <c r="B59" s="28" t="s">
        <v>312</v>
      </c>
      <c r="C59" s="148">
        <f>'2. KIADÁSOK MINDÖSSZESEN'!H58</f>
        <v>5050498</v>
      </c>
      <c r="D59" s="175">
        <f t="shared" si="0"/>
        <v>5202012.94</v>
      </c>
      <c r="E59" s="175">
        <f t="shared" si="1"/>
        <v>5306053.1988</v>
      </c>
      <c r="F59" s="144">
        <f t="shared" si="2"/>
        <v>5359113.730788001</v>
      </c>
    </row>
    <row r="60" spans="1:6" ht="15">
      <c r="A60" s="49" t="s">
        <v>564</v>
      </c>
      <c r="B60" s="52" t="s">
        <v>313</v>
      </c>
      <c r="C60" s="148">
        <f>'2. KIADÁSOK MINDÖSSZESEN'!H59</f>
        <v>6572938</v>
      </c>
      <c r="D60" s="175">
        <f t="shared" si="0"/>
        <v>6770126.140000001</v>
      </c>
      <c r="E60" s="175">
        <f t="shared" si="1"/>
        <v>6905528.662800001</v>
      </c>
      <c r="F60" s="144">
        <f t="shared" si="2"/>
        <v>6974583.949428001</v>
      </c>
    </row>
    <row r="61" spans="1:6" ht="15">
      <c r="A61" s="11" t="s">
        <v>597</v>
      </c>
      <c r="B61" s="28" t="s">
        <v>314</v>
      </c>
      <c r="C61" s="148">
        <f>'2. KIADÁSOK MINDÖSSZESEN'!H60</f>
        <v>0</v>
      </c>
      <c r="D61" s="175">
        <f t="shared" si="0"/>
        <v>0</v>
      </c>
      <c r="E61" s="175">
        <f t="shared" si="1"/>
        <v>0</v>
      </c>
      <c r="F61" s="144">
        <f t="shared" si="2"/>
        <v>0</v>
      </c>
    </row>
    <row r="62" spans="1:6" ht="15">
      <c r="A62" s="11" t="s">
        <v>315</v>
      </c>
      <c r="B62" s="28" t="s">
        <v>316</v>
      </c>
      <c r="C62" s="148">
        <f>'2. KIADÁSOK MINDÖSSZESEN'!H61</f>
        <v>99878</v>
      </c>
      <c r="D62" s="175">
        <f t="shared" si="0"/>
        <v>102874.34</v>
      </c>
      <c r="E62" s="175">
        <f t="shared" si="1"/>
        <v>104931.8268</v>
      </c>
      <c r="F62" s="144">
        <f t="shared" si="2"/>
        <v>105981.145068</v>
      </c>
    </row>
    <row r="63" spans="1:6" ht="15">
      <c r="A63" s="11" t="s">
        <v>317</v>
      </c>
      <c r="B63" s="28" t="s">
        <v>318</v>
      </c>
      <c r="C63" s="148">
        <f>'2. KIADÁSOK MINDÖSSZESEN'!H62</f>
        <v>0</v>
      </c>
      <c r="D63" s="175">
        <f t="shared" si="0"/>
        <v>0</v>
      </c>
      <c r="E63" s="175">
        <f t="shared" si="1"/>
        <v>0</v>
      </c>
      <c r="F63" s="144">
        <f t="shared" si="2"/>
        <v>0</v>
      </c>
    </row>
    <row r="64" spans="1:6" ht="15">
      <c r="A64" s="11" t="s">
        <v>565</v>
      </c>
      <c r="B64" s="28" t="s">
        <v>319</v>
      </c>
      <c r="C64" s="148">
        <f>'2. KIADÁSOK MINDÖSSZESEN'!H63</f>
        <v>0</v>
      </c>
      <c r="D64" s="175">
        <f t="shared" si="0"/>
        <v>0</v>
      </c>
      <c r="E64" s="175">
        <f t="shared" si="1"/>
        <v>0</v>
      </c>
      <c r="F64" s="144">
        <f t="shared" si="2"/>
        <v>0</v>
      </c>
    </row>
    <row r="65" spans="1:6" ht="15">
      <c r="A65" s="11" t="s">
        <v>598</v>
      </c>
      <c r="B65" s="28" t="s">
        <v>320</v>
      </c>
      <c r="C65" s="148">
        <f>'2. KIADÁSOK MINDÖSSZESEN'!H64</f>
        <v>0</v>
      </c>
      <c r="D65" s="175">
        <f t="shared" si="0"/>
        <v>0</v>
      </c>
      <c r="E65" s="175">
        <f t="shared" si="1"/>
        <v>0</v>
      </c>
      <c r="F65" s="144">
        <f t="shared" si="2"/>
        <v>0</v>
      </c>
    </row>
    <row r="66" spans="1:6" ht="15">
      <c r="A66" s="11" t="s">
        <v>567</v>
      </c>
      <c r="B66" s="28" t="s">
        <v>321</v>
      </c>
      <c r="C66" s="148">
        <f>'2. KIADÁSOK MINDÖSSZESEN'!H65</f>
        <v>0</v>
      </c>
      <c r="D66" s="175">
        <f t="shared" si="0"/>
        <v>0</v>
      </c>
      <c r="E66" s="175">
        <f t="shared" si="1"/>
        <v>0</v>
      </c>
      <c r="F66" s="144">
        <f t="shared" si="2"/>
        <v>0</v>
      </c>
    </row>
    <row r="67" spans="1:6" ht="15">
      <c r="A67" s="11" t="s">
        <v>599</v>
      </c>
      <c r="B67" s="28" t="s">
        <v>322</v>
      </c>
      <c r="C67" s="148">
        <f>'2. KIADÁSOK MINDÖSSZESEN'!H66</f>
        <v>0</v>
      </c>
      <c r="D67" s="175">
        <f t="shared" si="0"/>
        <v>0</v>
      </c>
      <c r="E67" s="175">
        <f t="shared" si="1"/>
        <v>0</v>
      </c>
      <c r="F67" s="144">
        <f t="shared" si="2"/>
        <v>0</v>
      </c>
    </row>
    <row r="68" spans="1:6" ht="15">
      <c r="A68" s="11" t="s">
        <v>600</v>
      </c>
      <c r="B68" s="28" t="s">
        <v>323</v>
      </c>
      <c r="C68" s="148">
        <f>'2. KIADÁSOK MINDÖSSZESEN'!H67</f>
        <v>0</v>
      </c>
      <c r="D68" s="175">
        <f t="shared" si="0"/>
        <v>0</v>
      </c>
      <c r="E68" s="175">
        <f t="shared" si="1"/>
        <v>0</v>
      </c>
      <c r="F68" s="144">
        <f t="shared" si="2"/>
        <v>0</v>
      </c>
    </row>
    <row r="69" spans="1:6" ht="15">
      <c r="A69" s="11" t="s">
        <v>324</v>
      </c>
      <c r="B69" s="28" t="s">
        <v>325</v>
      </c>
      <c r="C69" s="148">
        <f>'2. KIADÁSOK MINDÖSSZESEN'!H68</f>
        <v>0</v>
      </c>
      <c r="D69" s="175">
        <f t="shared" si="0"/>
        <v>0</v>
      </c>
      <c r="E69" s="175">
        <f t="shared" si="1"/>
        <v>0</v>
      </c>
      <c r="F69" s="144">
        <f t="shared" si="2"/>
        <v>0</v>
      </c>
    </row>
    <row r="70" spans="1:6" ht="15">
      <c r="A70" s="18" t="s">
        <v>326</v>
      </c>
      <c r="B70" s="28" t="s">
        <v>327</v>
      </c>
      <c r="C70" s="148">
        <f>'2. KIADÁSOK MINDÖSSZESEN'!H69</f>
        <v>0</v>
      </c>
      <c r="D70" s="175">
        <f t="shared" si="0"/>
        <v>0</v>
      </c>
      <c r="E70" s="175">
        <f t="shared" si="1"/>
        <v>0</v>
      </c>
      <c r="F70" s="144">
        <f t="shared" si="2"/>
        <v>0</v>
      </c>
    </row>
    <row r="71" spans="1:6" ht="15">
      <c r="A71" s="11" t="s">
        <v>601</v>
      </c>
      <c r="B71" s="28" t="s">
        <v>328</v>
      </c>
      <c r="C71" s="148">
        <f>'2. KIADÁSOK MINDÖSSZESEN'!H70</f>
        <v>19231639</v>
      </c>
      <c r="D71" s="175">
        <f t="shared" si="0"/>
        <v>19808588.17</v>
      </c>
      <c r="E71" s="175">
        <f t="shared" si="1"/>
        <v>20204759.9334</v>
      </c>
      <c r="F71" s="144">
        <f t="shared" si="2"/>
        <v>20406807.532734003</v>
      </c>
    </row>
    <row r="72" spans="1:6" ht="15">
      <c r="A72" s="18" t="s">
        <v>757</v>
      </c>
      <c r="B72" s="28" t="s">
        <v>329</v>
      </c>
      <c r="C72" s="148">
        <f>'2. KIADÁSOK MINDÖSSZESEN'!H71</f>
        <v>41573673</v>
      </c>
      <c r="D72" s="175">
        <f aca="true" t="shared" si="3" ref="D72:D123">C72*1.03</f>
        <v>42820883.19</v>
      </c>
      <c r="E72" s="175">
        <f aca="true" t="shared" si="4" ref="E72:E123">D72*1.02</f>
        <v>43677300.8538</v>
      </c>
      <c r="F72" s="144">
        <f aca="true" t="shared" si="5" ref="F72:F123">E72*1.01</f>
        <v>44114073.862338</v>
      </c>
    </row>
    <row r="73" spans="1:6" ht="15">
      <c r="A73" s="18" t="s">
        <v>758</v>
      </c>
      <c r="B73" s="28" t="s">
        <v>329</v>
      </c>
      <c r="C73" s="148">
        <f>'2. KIADÁSOK MINDÖSSZESEN'!H72</f>
        <v>51862891</v>
      </c>
      <c r="D73" s="175">
        <f t="shared" si="3"/>
        <v>53418777.730000004</v>
      </c>
      <c r="E73" s="175">
        <f t="shared" si="4"/>
        <v>54487153.284600005</v>
      </c>
      <c r="F73" s="144">
        <f t="shared" si="5"/>
        <v>55032024.81744601</v>
      </c>
    </row>
    <row r="74" spans="1:6" ht="15">
      <c r="A74" s="49" t="s">
        <v>570</v>
      </c>
      <c r="B74" s="52" t="s">
        <v>330</v>
      </c>
      <c r="C74" s="148">
        <f>'2. KIADÁSOK MINDÖSSZESEN'!H73</f>
        <v>71194408</v>
      </c>
      <c r="D74" s="175">
        <f t="shared" si="3"/>
        <v>73330240.24</v>
      </c>
      <c r="E74" s="175">
        <f t="shared" si="4"/>
        <v>74796845.0448</v>
      </c>
      <c r="F74" s="144">
        <f t="shared" si="5"/>
        <v>75544813.495248</v>
      </c>
    </row>
    <row r="75" spans="1:6" ht="15.75">
      <c r="A75" s="56" t="s">
        <v>70</v>
      </c>
      <c r="B75" s="52"/>
      <c r="C75" s="148">
        <f>'2. KIADÁSOK MINDÖSSZESEN'!H74</f>
        <v>660490107</v>
      </c>
      <c r="D75" s="175">
        <f t="shared" si="3"/>
        <v>680304810.21</v>
      </c>
      <c r="E75" s="175">
        <f t="shared" si="4"/>
        <v>693910906.4142001</v>
      </c>
      <c r="F75" s="144">
        <f t="shared" si="5"/>
        <v>700850015.478342</v>
      </c>
    </row>
    <row r="76" spans="1:6" ht="15">
      <c r="A76" s="32" t="s">
        <v>331</v>
      </c>
      <c r="B76" s="28" t="s">
        <v>332</v>
      </c>
      <c r="C76" s="148">
        <f>'2. KIADÁSOK MINDÖSSZESEN'!H75</f>
        <v>0</v>
      </c>
      <c r="D76" s="175">
        <f t="shared" si="3"/>
        <v>0</v>
      </c>
      <c r="E76" s="175">
        <f t="shared" si="4"/>
        <v>0</v>
      </c>
      <c r="F76" s="144">
        <f t="shared" si="5"/>
        <v>0</v>
      </c>
    </row>
    <row r="77" spans="1:6" ht="15">
      <c r="A77" s="32" t="s">
        <v>602</v>
      </c>
      <c r="B77" s="28" t="s">
        <v>333</v>
      </c>
      <c r="C77" s="148">
        <f>'2. KIADÁSOK MINDÖSSZESEN'!H76</f>
        <v>501868381</v>
      </c>
      <c r="D77" s="175">
        <f t="shared" si="3"/>
        <v>516924432.43</v>
      </c>
      <c r="E77" s="175">
        <f t="shared" si="4"/>
        <v>527262921.0786</v>
      </c>
      <c r="F77" s="144">
        <f t="shared" si="5"/>
        <v>532535550.289386</v>
      </c>
    </row>
    <row r="78" spans="1:6" ht="15">
      <c r="A78" s="32" t="s">
        <v>334</v>
      </c>
      <c r="B78" s="28" t="s">
        <v>335</v>
      </c>
      <c r="C78" s="148">
        <f>'2. KIADÁSOK MINDÖSSZESEN'!H77</f>
        <v>0</v>
      </c>
      <c r="D78" s="175">
        <f t="shared" si="3"/>
        <v>0</v>
      </c>
      <c r="E78" s="175">
        <f t="shared" si="4"/>
        <v>0</v>
      </c>
      <c r="F78" s="144">
        <f t="shared" si="5"/>
        <v>0</v>
      </c>
    </row>
    <row r="79" spans="1:6" ht="15">
      <c r="A79" s="32" t="s">
        <v>336</v>
      </c>
      <c r="B79" s="28" t="s">
        <v>337</v>
      </c>
      <c r="C79" s="148">
        <f>'2. KIADÁSOK MINDÖSSZESEN'!H78</f>
        <v>7584430</v>
      </c>
      <c r="D79" s="175">
        <f t="shared" si="3"/>
        <v>7811962.9</v>
      </c>
      <c r="E79" s="175">
        <f t="shared" si="4"/>
        <v>7968202.158000001</v>
      </c>
      <c r="F79" s="144">
        <f t="shared" si="5"/>
        <v>8047884.179580001</v>
      </c>
    </row>
    <row r="80" spans="1:6" ht="15">
      <c r="A80" s="5" t="s">
        <v>338</v>
      </c>
      <c r="B80" s="28" t="s">
        <v>339</v>
      </c>
      <c r="C80" s="148">
        <f>'2. KIADÁSOK MINDÖSSZESEN'!H79</f>
        <v>0</v>
      </c>
      <c r="D80" s="175">
        <f t="shared" si="3"/>
        <v>0</v>
      </c>
      <c r="E80" s="175">
        <f t="shared" si="4"/>
        <v>0</v>
      </c>
      <c r="F80" s="144">
        <f t="shared" si="5"/>
        <v>0</v>
      </c>
    </row>
    <row r="81" spans="1:6" ht="15">
      <c r="A81" s="5" t="s">
        <v>340</v>
      </c>
      <c r="B81" s="28" t="s">
        <v>341</v>
      </c>
      <c r="C81" s="148">
        <f>'2. KIADÁSOK MINDÖSSZESEN'!H80</f>
        <v>0</v>
      </c>
      <c r="D81" s="175">
        <f t="shared" si="3"/>
        <v>0</v>
      </c>
      <c r="E81" s="175">
        <f t="shared" si="4"/>
        <v>0</v>
      </c>
      <c r="F81" s="144">
        <f t="shared" si="5"/>
        <v>0</v>
      </c>
    </row>
    <row r="82" spans="1:6" ht="15">
      <c r="A82" s="5" t="s">
        <v>342</v>
      </c>
      <c r="B82" s="28" t="s">
        <v>343</v>
      </c>
      <c r="C82" s="148">
        <f>'2. KIADÁSOK MINDÖSSZESEN'!H81</f>
        <v>68334503</v>
      </c>
      <c r="D82" s="175">
        <f t="shared" si="3"/>
        <v>70384538.09</v>
      </c>
      <c r="E82" s="175">
        <f t="shared" si="4"/>
        <v>71792228.85180001</v>
      </c>
      <c r="F82" s="144">
        <f t="shared" si="5"/>
        <v>72510151.140318</v>
      </c>
    </row>
    <row r="83" spans="1:6" ht="15">
      <c r="A83" s="50" t="s">
        <v>571</v>
      </c>
      <c r="B83" s="52" t="s">
        <v>344</v>
      </c>
      <c r="C83" s="148">
        <f>'2. KIADÁSOK MINDÖSSZESEN'!H82</f>
        <v>577787314</v>
      </c>
      <c r="D83" s="175">
        <f t="shared" si="3"/>
        <v>595120933.42</v>
      </c>
      <c r="E83" s="175">
        <f t="shared" si="4"/>
        <v>607023352.0884</v>
      </c>
      <c r="F83" s="144">
        <f t="shared" si="5"/>
        <v>613093585.609284</v>
      </c>
    </row>
    <row r="84" spans="1:6" ht="15">
      <c r="A84" s="12" t="s">
        <v>345</v>
      </c>
      <c r="B84" s="28" t="s">
        <v>346</v>
      </c>
      <c r="C84" s="148">
        <f>'2. KIADÁSOK MINDÖSSZESEN'!H83</f>
        <v>0</v>
      </c>
      <c r="D84" s="175">
        <f t="shared" si="3"/>
        <v>0</v>
      </c>
      <c r="E84" s="175">
        <f t="shared" si="4"/>
        <v>0</v>
      </c>
      <c r="F84" s="144">
        <f t="shared" si="5"/>
        <v>0</v>
      </c>
    </row>
    <row r="85" spans="1:6" ht="15">
      <c r="A85" s="12" t="s">
        <v>347</v>
      </c>
      <c r="B85" s="28" t="s">
        <v>348</v>
      </c>
      <c r="C85" s="148">
        <f>'2. KIADÁSOK MINDÖSSZESEN'!H84</f>
        <v>0</v>
      </c>
      <c r="D85" s="175">
        <f t="shared" si="3"/>
        <v>0</v>
      </c>
      <c r="E85" s="175">
        <f t="shared" si="4"/>
        <v>0</v>
      </c>
      <c r="F85" s="144">
        <f t="shared" si="5"/>
        <v>0</v>
      </c>
    </row>
    <row r="86" spans="1:6" ht="15">
      <c r="A86" s="12" t="s">
        <v>349</v>
      </c>
      <c r="B86" s="28" t="s">
        <v>350</v>
      </c>
      <c r="C86" s="148">
        <f>'2. KIADÁSOK MINDÖSSZESEN'!H85</f>
        <v>0</v>
      </c>
      <c r="D86" s="175">
        <f t="shared" si="3"/>
        <v>0</v>
      </c>
      <c r="E86" s="175">
        <f t="shared" si="4"/>
        <v>0</v>
      </c>
      <c r="F86" s="144">
        <f t="shared" si="5"/>
        <v>0</v>
      </c>
    </row>
    <row r="87" spans="1:6" ht="15">
      <c r="A87" s="12" t="s">
        <v>351</v>
      </c>
      <c r="B87" s="28" t="s">
        <v>352</v>
      </c>
      <c r="C87" s="148">
        <f>'2. KIADÁSOK MINDÖSSZESEN'!H86</f>
        <v>0</v>
      </c>
      <c r="D87" s="175">
        <f t="shared" si="3"/>
        <v>0</v>
      </c>
      <c r="E87" s="175">
        <f t="shared" si="4"/>
        <v>0</v>
      </c>
      <c r="F87" s="144">
        <f t="shared" si="5"/>
        <v>0</v>
      </c>
    </row>
    <row r="88" spans="1:6" ht="15">
      <c r="A88" s="49" t="s">
        <v>572</v>
      </c>
      <c r="B88" s="52" t="s">
        <v>353</v>
      </c>
      <c r="C88" s="148">
        <f>'2. KIADÁSOK MINDÖSSZESEN'!H87</f>
        <v>0</v>
      </c>
      <c r="D88" s="175">
        <f t="shared" si="3"/>
        <v>0</v>
      </c>
      <c r="E88" s="175">
        <f t="shared" si="4"/>
        <v>0</v>
      </c>
      <c r="F88" s="144">
        <f t="shared" si="5"/>
        <v>0</v>
      </c>
    </row>
    <row r="89" spans="1:6" ht="15">
      <c r="A89" s="12" t="s">
        <v>354</v>
      </c>
      <c r="B89" s="28" t="s">
        <v>355</v>
      </c>
      <c r="C89" s="148">
        <f>'2. KIADÁSOK MINDÖSSZESEN'!H88</f>
        <v>0</v>
      </c>
      <c r="D89" s="175">
        <f t="shared" si="3"/>
        <v>0</v>
      </c>
      <c r="E89" s="175">
        <f t="shared" si="4"/>
        <v>0</v>
      </c>
      <c r="F89" s="144">
        <f t="shared" si="5"/>
        <v>0</v>
      </c>
    </row>
    <row r="90" spans="1:6" ht="15">
      <c r="A90" s="12" t="s">
        <v>603</v>
      </c>
      <c r="B90" s="28" t="s">
        <v>356</v>
      </c>
      <c r="C90" s="148">
        <f>'2. KIADÁSOK MINDÖSSZESEN'!H89</f>
        <v>0</v>
      </c>
      <c r="D90" s="175">
        <f t="shared" si="3"/>
        <v>0</v>
      </c>
      <c r="E90" s="175">
        <f t="shared" si="4"/>
        <v>0</v>
      </c>
      <c r="F90" s="144">
        <f t="shared" si="5"/>
        <v>0</v>
      </c>
    </row>
    <row r="91" spans="1:6" ht="15">
      <c r="A91" s="12" t="s">
        <v>604</v>
      </c>
      <c r="B91" s="28" t="s">
        <v>357</v>
      </c>
      <c r="C91" s="148">
        <f>'2. KIADÁSOK MINDÖSSZESEN'!H90</f>
        <v>0</v>
      </c>
      <c r="D91" s="175">
        <f t="shared" si="3"/>
        <v>0</v>
      </c>
      <c r="E91" s="175">
        <f t="shared" si="4"/>
        <v>0</v>
      </c>
      <c r="F91" s="144">
        <f t="shared" si="5"/>
        <v>0</v>
      </c>
    </row>
    <row r="92" spans="1:6" ht="15">
      <c r="A92" s="12" t="s">
        <v>605</v>
      </c>
      <c r="B92" s="28" t="s">
        <v>358</v>
      </c>
      <c r="C92" s="148">
        <f>'2. KIADÁSOK MINDÖSSZESEN'!H91</f>
        <v>0</v>
      </c>
      <c r="D92" s="175">
        <f t="shared" si="3"/>
        <v>0</v>
      </c>
      <c r="E92" s="175">
        <f t="shared" si="4"/>
        <v>0</v>
      </c>
      <c r="F92" s="144">
        <f t="shared" si="5"/>
        <v>0</v>
      </c>
    </row>
    <row r="93" spans="1:6" ht="15">
      <c r="A93" s="12" t="s">
        <v>606</v>
      </c>
      <c r="B93" s="28" t="s">
        <v>359</v>
      </c>
      <c r="C93" s="148">
        <f>'2. KIADÁSOK MINDÖSSZESEN'!H92</f>
        <v>0</v>
      </c>
      <c r="D93" s="175">
        <f t="shared" si="3"/>
        <v>0</v>
      </c>
      <c r="E93" s="175">
        <f t="shared" si="4"/>
        <v>0</v>
      </c>
      <c r="F93" s="144">
        <f t="shared" si="5"/>
        <v>0</v>
      </c>
    </row>
    <row r="94" spans="1:6" ht="15">
      <c r="A94" s="12" t="s">
        <v>607</v>
      </c>
      <c r="B94" s="28" t="s">
        <v>360</v>
      </c>
      <c r="C94" s="148">
        <f>'2. KIADÁSOK MINDÖSSZESEN'!H93</f>
        <v>0</v>
      </c>
      <c r="D94" s="175">
        <f t="shared" si="3"/>
        <v>0</v>
      </c>
      <c r="E94" s="175">
        <f t="shared" si="4"/>
        <v>0</v>
      </c>
      <c r="F94" s="144">
        <f t="shared" si="5"/>
        <v>0</v>
      </c>
    </row>
    <row r="95" spans="1:6" ht="15">
      <c r="A95" s="12" t="s">
        <v>361</v>
      </c>
      <c r="B95" s="28" t="s">
        <v>362</v>
      </c>
      <c r="C95" s="148">
        <f>'2. KIADÁSOK MINDÖSSZESEN'!H94</f>
        <v>0</v>
      </c>
      <c r="D95" s="175">
        <f t="shared" si="3"/>
        <v>0</v>
      </c>
      <c r="E95" s="175">
        <f t="shared" si="4"/>
        <v>0</v>
      </c>
      <c r="F95" s="144">
        <f t="shared" si="5"/>
        <v>0</v>
      </c>
    </row>
    <row r="96" spans="1:6" ht="15">
      <c r="A96" s="12" t="s">
        <v>608</v>
      </c>
      <c r="B96" s="28" t="s">
        <v>363</v>
      </c>
      <c r="C96" s="148">
        <f>'2. KIADÁSOK MINDÖSSZESEN'!H95</f>
        <v>227711</v>
      </c>
      <c r="D96" s="175">
        <f t="shared" si="3"/>
        <v>234542.33000000002</v>
      </c>
      <c r="E96" s="175">
        <f t="shared" si="4"/>
        <v>239233.17660000004</v>
      </c>
      <c r="F96" s="144">
        <f t="shared" si="5"/>
        <v>241625.50836600002</v>
      </c>
    </row>
    <row r="97" spans="1:6" ht="15">
      <c r="A97" s="49" t="s">
        <v>573</v>
      </c>
      <c r="B97" s="52" t="s">
        <v>364</v>
      </c>
      <c r="C97" s="148">
        <f>'2. KIADÁSOK MINDÖSSZESEN'!H96</f>
        <v>227711</v>
      </c>
      <c r="D97" s="175">
        <f t="shared" si="3"/>
        <v>234542.33000000002</v>
      </c>
      <c r="E97" s="175">
        <f t="shared" si="4"/>
        <v>239233.17660000004</v>
      </c>
      <c r="F97" s="144">
        <f t="shared" si="5"/>
        <v>241625.50836600002</v>
      </c>
    </row>
    <row r="98" spans="1:6" ht="15.75">
      <c r="A98" s="56" t="s">
        <v>71</v>
      </c>
      <c r="B98" s="52"/>
      <c r="C98" s="148">
        <f>'2. KIADÁSOK MINDÖSSZESEN'!H97</f>
        <v>578015025</v>
      </c>
      <c r="D98" s="175">
        <f t="shared" si="3"/>
        <v>595355475.75</v>
      </c>
      <c r="E98" s="175">
        <f t="shared" si="4"/>
        <v>607262585.265</v>
      </c>
      <c r="F98" s="144">
        <f t="shared" si="5"/>
        <v>613335211.11765</v>
      </c>
    </row>
    <row r="99" spans="1:6" ht="15.75">
      <c r="A99" s="33" t="s">
        <v>616</v>
      </c>
      <c r="B99" s="34" t="s">
        <v>365</v>
      </c>
      <c r="C99" s="148">
        <f>'2. KIADÁSOK MINDÖSSZESEN'!H98</f>
        <v>1238505132</v>
      </c>
      <c r="D99" s="175">
        <f t="shared" si="3"/>
        <v>1275660285.96</v>
      </c>
      <c r="E99" s="175">
        <f t="shared" si="4"/>
        <v>1301173491.6792002</v>
      </c>
      <c r="F99" s="144">
        <f t="shared" si="5"/>
        <v>1314185226.595992</v>
      </c>
    </row>
    <row r="100" spans="1:25" ht="15">
      <c r="A100" s="12" t="s">
        <v>609</v>
      </c>
      <c r="B100" s="4" t="s">
        <v>366</v>
      </c>
      <c r="C100" s="148">
        <f>'2. KIADÁSOK MINDÖSSZESEN'!H99</f>
        <v>0</v>
      </c>
      <c r="D100" s="175">
        <f t="shared" si="3"/>
        <v>0</v>
      </c>
      <c r="E100" s="175">
        <f t="shared" si="4"/>
        <v>0</v>
      </c>
      <c r="F100" s="144">
        <f t="shared" si="5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368</v>
      </c>
      <c r="B101" s="4" t="s">
        <v>369</v>
      </c>
      <c r="C101" s="148">
        <f>'2. KIADÁSOK MINDÖSSZESEN'!H100</f>
        <v>0</v>
      </c>
      <c r="D101" s="175">
        <f t="shared" si="3"/>
        <v>0</v>
      </c>
      <c r="E101" s="175">
        <f t="shared" si="4"/>
        <v>0</v>
      </c>
      <c r="F101" s="144">
        <f t="shared" si="5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2" t="s">
        <v>610</v>
      </c>
      <c r="B102" s="4" t="s">
        <v>370</v>
      </c>
      <c r="C102" s="148">
        <f>'2. KIADÁSOK MINDÖSSZESEN'!H101</f>
        <v>0</v>
      </c>
      <c r="D102" s="175">
        <f t="shared" si="3"/>
        <v>0</v>
      </c>
      <c r="E102" s="175">
        <f t="shared" si="4"/>
        <v>0</v>
      </c>
      <c r="F102" s="144">
        <f t="shared" si="5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 ht="15">
      <c r="A103" s="14" t="s">
        <v>578</v>
      </c>
      <c r="B103" s="6" t="s">
        <v>371</v>
      </c>
      <c r="C103" s="148">
        <f>'2. KIADÁSOK MINDÖSSZESEN'!H102</f>
        <v>0</v>
      </c>
      <c r="D103" s="175">
        <f t="shared" si="3"/>
        <v>0</v>
      </c>
      <c r="E103" s="175">
        <f t="shared" si="4"/>
        <v>0</v>
      </c>
      <c r="F103" s="144">
        <f t="shared" si="5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1"/>
      <c r="Y103" s="21"/>
    </row>
    <row r="104" spans="1:25" ht="15">
      <c r="A104" s="35" t="s">
        <v>611</v>
      </c>
      <c r="B104" s="4" t="s">
        <v>372</v>
      </c>
      <c r="C104" s="148">
        <f>'2. KIADÁSOK MINDÖSSZESEN'!H103</f>
        <v>0</v>
      </c>
      <c r="D104" s="175">
        <f t="shared" si="3"/>
        <v>0</v>
      </c>
      <c r="E104" s="175">
        <f t="shared" si="4"/>
        <v>0</v>
      </c>
      <c r="F104" s="144">
        <f t="shared" si="5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35" t="s">
        <v>581</v>
      </c>
      <c r="B105" s="4" t="s">
        <v>375</v>
      </c>
      <c r="C105" s="148">
        <f>'2. KIADÁSOK MINDÖSSZESEN'!H104</f>
        <v>0</v>
      </c>
      <c r="D105" s="175">
        <f t="shared" si="3"/>
        <v>0</v>
      </c>
      <c r="E105" s="175">
        <f t="shared" si="4"/>
        <v>0</v>
      </c>
      <c r="F105" s="144">
        <f t="shared" si="5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 ht="15">
      <c r="A106" s="12" t="s">
        <v>376</v>
      </c>
      <c r="B106" s="4" t="s">
        <v>377</v>
      </c>
      <c r="C106" s="148">
        <f>'2. KIADÁSOK MINDÖSSZESEN'!H105</f>
        <v>0</v>
      </c>
      <c r="D106" s="175">
        <f t="shared" si="3"/>
        <v>0</v>
      </c>
      <c r="E106" s="175">
        <f t="shared" si="4"/>
        <v>0</v>
      </c>
      <c r="F106" s="144">
        <f t="shared" si="5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2" t="s">
        <v>612</v>
      </c>
      <c r="B107" s="4" t="s">
        <v>378</v>
      </c>
      <c r="C107" s="148">
        <f>'2. KIADÁSOK MINDÖSSZESEN'!H106</f>
        <v>0</v>
      </c>
      <c r="D107" s="175">
        <f t="shared" si="3"/>
        <v>0</v>
      </c>
      <c r="E107" s="175">
        <f t="shared" si="4"/>
        <v>0</v>
      </c>
      <c r="F107" s="144">
        <f t="shared" si="5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 ht="15">
      <c r="A108" s="13" t="s">
        <v>579</v>
      </c>
      <c r="B108" s="6" t="s">
        <v>379</v>
      </c>
      <c r="C108" s="148">
        <f>'2. KIADÁSOK MINDÖSSZESEN'!H107</f>
        <v>0</v>
      </c>
      <c r="D108" s="175">
        <f t="shared" si="3"/>
        <v>0</v>
      </c>
      <c r="E108" s="175">
        <f t="shared" si="4"/>
        <v>0</v>
      </c>
      <c r="F108" s="144">
        <f t="shared" si="5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1"/>
      <c r="Y108" s="21"/>
    </row>
    <row r="109" spans="1:25" ht="15">
      <c r="A109" s="35" t="s">
        <v>380</v>
      </c>
      <c r="B109" s="4" t="s">
        <v>381</v>
      </c>
      <c r="C109" s="148">
        <f>'2. KIADÁSOK MINDÖSSZESEN'!H108</f>
        <v>0</v>
      </c>
      <c r="D109" s="175">
        <f t="shared" si="3"/>
        <v>0</v>
      </c>
      <c r="E109" s="175">
        <f t="shared" si="4"/>
        <v>0</v>
      </c>
      <c r="F109" s="144">
        <f t="shared" si="5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35" t="s">
        <v>382</v>
      </c>
      <c r="B110" s="4" t="s">
        <v>383</v>
      </c>
      <c r="C110" s="148">
        <f>'2. KIADÁSOK MINDÖSSZESEN'!H109</f>
        <v>10113951</v>
      </c>
      <c r="D110" s="175">
        <f t="shared" si="3"/>
        <v>10417369.530000001</v>
      </c>
      <c r="E110" s="175">
        <f t="shared" si="4"/>
        <v>10625716.9206</v>
      </c>
      <c r="F110" s="144">
        <f t="shared" si="5"/>
        <v>10731974.089806002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13" t="s">
        <v>384</v>
      </c>
      <c r="B111" s="6" t="s">
        <v>385</v>
      </c>
      <c r="C111" s="148">
        <f>'2. KIADÁSOK MINDÖSSZESEN'!F110</f>
        <v>348758915</v>
      </c>
      <c r="D111" s="175">
        <f t="shared" si="3"/>
        <v>359221682.45</v>
      </c>
      <c r="E111" s="175">
        <f t="shared" si="4"/>
        <v>366406116.099</v>
      </c>
      <c r="F111" s="144">
        <f t="shared" si="5"/>
        <v>370070177.25999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386</v>
      </c>
      <c r="B112" s="4" t="s">
        <v>387</v>
      </c>
      <c r="C112" s="148">
        <f>'2. KIADÁSOK MINDÖSSZESEN'!H111</f>
        <v>0</v>
      </c>
      <c r="D112" s="175">
        <f t="shared" si="3"/>
        <v>0</v>
      </c>
      <c r="E112" s="175">
        <f t="shared" si="4"/>
        <v>0</v>
      </c>
      <c r="F112" s="144">
        <f t="shared" si="5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388</v>
      </c>
      <c r="B113" s="4" t="s">
        <v>389</v>
      </c>
      <c r="C113" s="148">
        <f>'2. KIADÁSOK MINDÖSSZESEN'!H112</f>
        <v>0</v>
      </c>
      <c r="D113" s="175">
        <f t="shared" si="3"/>
        <v>0</v>
      </c>
      <c r="E113" s="175">
        <f t="shared" si="4"/>
        <v>0</v>
      </c>
      <c r="F113" s="144">
        <f t="shared" si="5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5" t="s">
        <v>390</v>
      </c>
      <c r="B114" s="4" t="s">
        <v>391</v>
      </c>
      <c r="C114" s="148">
        <f>'2. KIADÁSOK MINDÖSSZESEN'!H113</f>
        <v>0</v>
      </c>
      <c r="D114" s="175">
        <f t="shared" si="3"/>
        <v>0</v>
      </c>
      <c r="E114" s="175">
        <f t="shared" si="4"/>
        <v>0</v>
      </c>
      <c r="F114" s="144">
        <f t="shared" si="5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 ht="15">
      <c r="A115" s="36" t="s">
        <v>580</v>
      </c>
      <c r="B115" s="37" t="s">
        <v>392</v>
      </c>
      <c r="C115" s="148">
        <f>C110+C111</f>
        <v>358872866</v>
      </c>
      <c r="D115" s="175">
        <f t="shared" si="3"/>
        <v>369639051.98</v>
      </c>
      <c r="E115" s="175">
        <f t="shared" si="4"/>
        <v>377031833.01960003</v>
      </c>
      <c r="F115" s="144">
        <f t="shared" si="5"/>
        <v>380802151.34979606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1"/>
      <c r="Y115" s="21"/>
    </row>
    <row r="116" spans="1:25" ht="15">
      <c r="A116" s="35" t="s">
        <v>393</v>
      </c>
      <c r="B116" s="4" t="s">
        <v>394</v>
      </c>
      <c r="C116" s="148">
        <f>'2. KIADÁSOK MINDÖSSZESEN'!H115</f>
        <v>0</v>
      </c>
      <c r="D116" s="175">
        <f t="shared" si="3"/>
        <v>0</v>
      </c>
      <c r="E116" s="175">
        <f t="shared" si="4"/>
        <v>0</v>
      </c>
      <c r="F116" s="144">
        <f t="shared" si="5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1"/>
      <c r="Y116" s="21"/>
    </row>
    <row r="117" spans="1:25" ht="15">
      <c r="A117" s="12" t="s">
        <v>395</v>
      </c>
      <c r="B117" s="4" t="s">
        <v>396</v>
      </c>
      <c r="C117" s="148">
        <f>'2. KIADÁSOK MINDÖSSZESEN'!H116</f>
        <v>0</v>
      </c>
      <c r="D117" s="175">
        <f t="shared" si="3"/>
        <v>0</v>
      </c>
      <c r="E117" s="175">
        <f t="shared" si="4"/>
        <v>0</v>
      </c>
      <c r="F117" s="144">
        <f t="shared" si="5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1"/>
      <c r="Y117" s="21"/>
    </row>
    <row r="118" spans="1:25" ht="15">
      <c r="A118" s="35" t="s">
        <v>613</v>
      </c>
      <c r="B118" s="4" t="s">
        <v>397</v>
      </c>
      <c r="C118" s="148">
        <f>'2. KIADÁSOK MINDÖSSZESEN'!H117</f>
        <v>0</v>
      </c>
      <c r="D118" s="175">
        <f t="shared" si="3"/>
        <v>0</v>
      </c>
      <c r="E118" s="175">
        <f t="shared" si="4"/>
        <v>0</v>
      </c>
      <c r="F118" s="144">
        <f t="shared" si="5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5" t="s">
        <v>582</v>
      </c>
      <c r="B119" s="4" t="s">
        <v>398</v>
      </c>
      <c r="C119" s="148">
        <f>'2. KIADÁSOK MINDÖSSZESEN'!H118</f>
        <v>0</v>
      </c>
      <c r="D119" s="175">
        <f t="shared" si="3"/>
        <v>0</v>
      </c>
      <c r="E119" s="175">
        <f t="shared" si="4"/>
        <v>0</v>
      </c>
      <c r="F119" s="144">
        <f t="shared" si="5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 ht="15">
      <c r="A120" s="36" t="s">
        <v>583</v>
      </c>
      <c r="B120" s="37" t="s">
        <v>402</v>
      </c>
      <c r="C120" s="148">
        <f>'2. KIADÁSOK MINDÖSSZESEN'!H119</f>
        <v>0</v>
      </c>
      <c r="D120" s="175">
        <f t="shared" si="3"/>
        <v>0</v>
      </c>
      <c r="E120" s="175">
        <f t="shared" si="4"/>
        <v>0</v>
      </c>
      <c r="F120" s="144">
        <f t="shared" si="5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1"/>
      <c r="Y120" s="21"/>
    </row>
    <row r="121" spans="1:25" ht="15">
      <c r="A121" s="12" t="s">
        <v>403</v>
      </c>
      <c r="B121" s="4" t="s">
        <v>404</v>
      </c>
      <c r="C121" s="148">
        <f>'2. KIADÁSOK MINDÖSSZESEN'!H120</f>
        <v>0</v>
      </c>
      <c r="D121" s="175">
        <f t="shared" si="3"/>
        <v>0</v>
      </c>
      <c r="E121" s="175">
        <f t="shared" si="4"/>
        <v>0</v>
      </c>
      <c r="F121" s="144">
        <f t="shared" si="5"/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1"/>
      <c r="Y121" s="21"/>
    </row>
    <row r="122" spans="1:25" ht="15.75">
      <c r="A122" s="38" t="s">
        <v>617</v>
      </c>
      <c r="B122" s="39" t="s">
        <v>405</v>
      </c>
      <c r="C122" s="148">
        <f>C115+C120</f>
        <v>358872866</v>
      </c>
      <c r="D122" s="175">
        <f t="shared" si="3"/>
        <v>369639051.98</v>
      </c>
      <c r="E122" s="175">
        <f t="shared" si="4"/>
        <v>377031833.01960003</v>
      </c>
      <c r="F122" s="144">
        <f t="shared" si="5"/>
        <v>380802151.34979606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1"/>
      <c r="Y122" s="21"/>
    </row>
    <row r="123" spans="1:25" ht="15.75">
      <c r="A123" s="43" t="s">
        <v>654</v>
      </c>
      <c r="B123" s="44"/>
      <c r="C123" s="148">
        <f>C99+C122</f>
        <v>1597377998</v>
      </c>
      <c r="D123" s="175">
        <f t="shared" si="3"/>
        <v>1645299337.94</v>
      </c>
      <c r="E123" s="175">
        <f t="shared" si="4"/>
        <v>1678205324.6988</v>
      </c>
      <c r="F123" s="144">
        <f t="shared" si="5"/>
        <v>1694987377.9457881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ht="15">
      <c r="B172" s="21"/>
      <c r="C172" s="14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&amp;R35.sz.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7"/>
  <sheetViews>
    <sheetView zoomScalePageLayoutView="0" workbookViewId="0" topLeftCell="A73">
      <selection activeCell="N44" sqref="N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8515625" style="0" customWidth="1"/>
  </cols>
  <sheetData>
    <row r="1" ht="15">
      <c r="A1" s="81" t="s">
        <v>29</v>
      </c>
    </row>
    <row r="2" spans="1:6" ht="27" customHeight="1">
      <c r="A2" s="260" t="s">
        <v>783</v>
      </c>
      <c r="B2" s="265"/>
      <c r="C2" s="265"/>
      <c r="D2" s="265"/>
      <c r="E2" s="265"/>
      <c r="F2" s="262"/>
    </row>
    <row r="3" spans="1:6" ht="23.25" customHeight="1">
      <c r="A3" s="263" t="s">
        <v>129</v>
      </c>
      <c r="B3" s="261"/>
      <c r="C3" s="261"/>
      <c r="D3" s="261"/>
      <c r="E3" s="261"/>
      <c r="F3" s="262"/>
    </row>
    <row r="4" ht="18">
      <c r="A4" s="48"/>
    </row>
    <row r="5" ht="15">
      <c r="A5" s="3" t="s">
        <v>69</v>
      </c>
    </row>
    <row r="6" spans="1:6" ht="25.5">
      <c r="A6" s="1" t="s">
        <v>195</v>
      </c>
      <c r="B6" s="2" t="s">
        <v>50</v>
      </c>
      <c r="C6" s="128" t="s">
        <v>150</v>
      </c>
      <c r="D6" s="128" t="s">
        <v>776</v>
      </c>
      <c r="E6" s="129" t="s">
        <v>777</v>
      </c>
      <c r="F6" s="129" t="s">
        <v>785</v>
      </c>
    </row>
    <row r="7" spans="1:6" ht="15" customHeight="1">
      <c r="A7" s="29" t="s">
        <v>406</v>
      </c>
      <c r="B7" s="5" t="s">
        <v>407</v>
      </c>
      <c r="C7" s="133">
        <f>'8. BEVÉTELEK MINDÖSSZESEN'!H6</f>
        <v>100657543</v>
      </c>
      <c r="D7" s="133">
        <f>C7*1.03</f>
        <v>103677269.29</v>
      </c>
      <c r="E7" s="133">
        <f>D7*1.02</f>
        <v>105750814.67580001</v>
      </c>
      <c r="F7" s="133">
        <f>E7*1.01</f>
        <v>106808322.82255802</v>
      </c>
    </row>
    <row r="8" spans="1:6" ht="15" customHeight="1">
      <c r="A8" s="4" t="s">
        <v>408</v>
      </c>
      <c r="B8" s="5" t="s">
        <v>409</v>
      </c>
      <c r="C8" s="133">
        <f>'8. BEVÉTELEK MINDÖSSZESEN'!H7</f>
        <v>64073150</v>
      </c>
      <c r="D8" s="133">
        <f aca="true" t="shared" si="0" ref="D8:D71">C8*1.03</f>
        <v>65995344.5</v>
      </c>
      <c r="E8" s="133">
        <f aca="true" t="shared" si="1" ref="E8:E71">D8*1.02</f>
        <v>67315251.39</v>
      </c>
      <c r="F8" s="133">
        <f aca="true" t="shared" si="2" ref="F8:F71">E8*1.01</f>
        <v>67988403.9039</v>
      </c>
    </row>
    <row r="9" spans="1:6" ht="15" customHeight="1">
      <c r="A9" s="4" t="s">
        <v>410</v>
      </c>
      <c r="B9" s="5" t="s">
        <v>411</v>
      </c>
      <c r="C9" s="133">
        <f>'8. BEVÉTELEK MINDÖSSZESEN'!H8</f>
        <v>76920150</v>
      </c>
      <c r="D9" s="133">
        <f t="shared" si="0"/>
        <v>79227754.5</v>
      </c>
      <c r="E9" s="133">
        <f t="shared" si="1"/>
        <v>80812309.59</v>
      </c>
      <c r="F9" s="133">
        <f t="shared" si="2"/>
        <v>81620432.6859</v>
      </c>
    </row>
    <row r="10" spans="1:6" ht="15" customHeight="1">
      <c r="A10" s="4" t="s">
        <v>412</v>
      </c>
      <c r="B10" s="5" t="s">
        <v>413</v>
      </c>
      <c r="C10" s="133">
        <f>'8. BEVÉTELEK MINDÖSSZESEN'!H9</f>
        <v>3476529</v>
      </c>
      <c r="D10" s="133">
        <f t="shared" si="0"/>
        <v>3580824.87</v>
      </c>
      <c r="E10" s="133">
        <f t="shared" si="1"/>
        <v>3652441.3674000003</v>
      </c>
      <c r="F10" s="133">
        <f t="shared" si="2"/>
        <v>3688965.7810740005</v>
      </c>
    </row>
    <row r="11" spans="1:6" ht="15" customHeight="1">
      <c r="A11" s="4" t="s">
        <v>414</v>
      </c>
      <c r="B11" s="5" t="s">
        <v>415</v>
      </c>
      <c r="C11" s="133">
        <f>'8. BEVÉTELEK MINDÖSSZESEN'!H10</f>
        <v>0</v>
      </c>
      <c r="D11" s="133">
        <f t="shared" si="0"/>
        <v>0</v>
      </c>
      <c r="E11" s="133">
        <f t="shared" si="1"/>
        <v>0</v>
      </c>
      <c r="F11" s="133">
        <f t="shared" si="2"/>
        <v>0</v>
      </c>
    </row>
    <row r="12" spans="1:6" ht="15" customHeight="1">
      <c r="A12" s="4" t="s">
        <v>416</v>
      </c>
      <c r="B12" s="5" t="s">
        <v>417</v>
      </c>
      <c r="C12" s="133">
        <f>'8. BEVÉTELEK MINDÖSSZESEN'!H11</f>
        <v>0</v>
      </c>
      <c r="D12" s="133">
        <f t="shared" si="0"/>
        <v>0</v>
      </c>
      <c r="E12" s="133">
        <f t="shared" si="1"/>
        <v>0</v>
      </c>
      <c r="F12" s="133">
        <f t="shared" si="2"/>
        <v>0</v>
      </c>
    </row>
    <row r="13" spans="1:6" ht="15" customHeight="1">
      <c r="A13" s="6" t="s">
        <v>657</v>
      </c>
      <c r="B13" s="7" t="s">
        <v>418</v>
      </c>
      <c r="C13" s="133">
        <f>'8. BEVÉTELEK MINDÖSSZESEN'!H12</f>
        <v>245127372</v>
      </c>
      <c r="D13" s="133">
        <f t="shared" si="0"/>
        <v>252481193.16</v>
      </c>
      <c r="E13" s="133">
        <f t="shared" si="1"/>
        <v>257530817.0232</v>
      </c>
      <c r="F13" s="133">
        <f t="shared" si="2"/>
        <v>260106125.193432</v>
      </c>
    </row>
    <row r="14" spans="1:6" ht="15" customHeight="1">
      <c r="A14" s="4" t="s">
        <v>419</v>
      </c>
      <c r="B14" s="5" t="s">
        <v>420</v>
      </c>
      <c r="C14" s="133">
        <f>'8. BEVÉTELEK MINDÖSSZESEN'!H13</f>
        <v>0</v>
      </c>
      <c r="D14" s="133">
        <f t="shared" si="0"/>
        <v>0</v>
      </c>
      <c r="E14" s="133">
        <f t="shared" si="1"/>
        <v>0</v>
      </c>
      <c r="F14" s="133">
        <f t="shared" si="2"/>
        <v>0</v>
      </c>
    </row>
    <row r="15" spans="1:6" ht="15" customHeight="1">
      <c r="A15" s="4" t="s">
        <v>421</v>
      </c>
      <c r="B15" s="5" t="s">
        <v>422</v>
      </c>
      <c r="C15" s="133">
        <f>'8. BEVÉTELEK MINDÖSSZESEN'!H14</f>
        <v>0</v>
      </c>
      <c r="D15" s="133">
        <f t="shared" si="0"/>
        <v>0</v>
      </c>
      <c r="E15" s="133">
        <f t="shared" si="1"/>
        <v>0</v>
      </c>
      <c r="F15" s="133">
        <f t="shared" si="2"/>
        <v>0</v>
      </c>
    </row>
    <row r="16" spans="1:6" ht="15" customHeight="1">
      <c r="A16" s="4" t="s">
        <v>618</v>
      </c>
      <c r="B16" s="5" t="s">
        <v>423</v>
      </c>
      <c r="C16" s="133">
        <f>'8. BEVÉTELEK MINDÖSSZESEN'!H15</f>
        <v>0</v>
      </c>
      <c r="D16" s="133">
        <f t="shared" si="0"/>
        <v>0</v>
      </c>
      <c r="E16" s="133">
        <f t="shared" si="1"/>
        <v>0</v>
      </c>
      <c r="F16" s="133">
        <f t="shared" si="2"/>
        <v>0</v>
      </c>
    </row>
    <row r="17" spans="1:6" ht="15" customHeight="1">
      <c r="A17" s="4" t="s">
        <v>619</v>
      </c>
      <c r="B17" s="5" t="s">
        <v>424</v>
      </c>
      <c r="C17" s="133">
        <f>'8. BEVÉTELEK MINDÖSSZESEN'!H16</f>
        <v>0</v>
      </c>
      <c r="D17" s="133">
        <f t="shared" si="0"/>
        <v>0</v>
      </c>
      <c r="E17" s="133">
        <f t="shared" si="1"/>
        <v>0</v>
      </c>
      <c r="F17" s="133">
        <f t="shared" si="2"/>
        <v>0</v>
      </c>
    </row>
    <row r="18" spans="1:6" ht="15" customHeight="1">
      <c r="A18" s="4" t="s">
        <v>620</v>
      </c>
      <c r="B18" s="5" t="s">
        <v>425</v>
      </c>
      <c r="C18" s="133">
        <f>'8. BEVÉTELEK MINDÖSSZESEN'!H17</f>
        <v>13476932</v>
      </c>
      <c r="D18" s="133">
        <f t="shared" si="0"/>
        <v>13881239.96</v>
      </c>
      <c r="E18" s="133">
        <f t="shared" si="1"/>
        <v>14158864.759200001</v>
      </c>
      <c r="F18" s="133">
        <f t="shared" si="2"/>
        <v>14300453.406792002</v>
      </c>
    </row>
    <row r="19" spans="1:6" ht="15" customHeight="1">
      <c r="A19" s="37" t="s">
        <v>658</v>
      </c>
      <c r="B19" s="50" t="s">
        <v>426</v>
      </c>
      <c r="C19" s="133">
        <f>'8. BEVÉTELEK MINDÖSSZESEN'!H18</f>
        <v>258604304</v>
      </c>
      <c r="D19" s="133">
        <f t="shared" si="0"/>
        <v>266362433.12</v>
      </c>
      <c r="E19" s="133">
        <f t="shared" si="1"/>
        <v>271689681.7824</v>
      </c>
      <c r="F19" s="133">
        <f t="shared" si="2"/>
        <v>274406578.600224</v>
      </c>
    </row>
    <row r="20" spans="1:6" ht="15" customHeight="1">
      <c r="A20" s="4" t="s">
        <v>624</v>
      </c>
      <c r="B20" s="5" t="s">
        <v>435</v>
      </c>
      <c r="C20" s="133">
        <f>'8. BEVÉTELEK MINDÖSSZESEN'!H19</f>
        <v>0</v>
      </c>
      <c r="D20" s="133">
        <f t="shared" si="0"/>
        <v>0</v>
      </c>
      <c r="E20" s="133">
        <f t="shared" si="1"/>
        <v>0</v>
      </c>
      <c r="F20" s="133">
        <f t="shared" si="2"/>
        <v>0</v>
      </c>
    </row>
    <row r="21" spans="1:6" ht="15" customHeight="1">
      <c r="A21" s="4" t="s">
        <v>625</v>
      </c>
      <c r="B21" s="5" t="s">
        <v>436</v>
      </c>
      <c r="C21" s="133">
        <f>'8. BEVÉTELEK MINDÖSSZESEN'!H20</f>
        <v>0</v>
      </c>
      <c r="D21" s="133">
        <f t="shared" si="0"/>
        <v>0</v>
      </c>
      <c r="E21" s="133">
        <f t="shared" si="1"/>
        <v>0</v>
      </c>
      <c r="F21" s="133">
        <f t="shared" si="2"/>
        <v>0</v>
      </c>
    </row>
    <row r="22" spans="1:6" ht="15" customHeight="1">
      <c r="A22" s="6" t="s">
        <v>660</v>
      </c>
      <c r="B22" s="7" t="s">
        <v>437</v>
      </c>
      <c r="C22" s="133">
        <f>'8. BEVÉTELEK MINDÖSSZESEN'!H21</f>
        <v>0</v>
      </c>
      <c r="D22" s="133">
        <f t="shared" si="0"/>
        <v>0</v>
      </c>
      <c r="E22" s="133">
        <f t="shared" si="1"/>
        <v>0</v>
      </c>
      <c r="F22" s="133">
        <f t="shared" si="2"/>
        <v>0</v>
      </c>
    </row>
    <row r="23" spans="1:6" ht="15" customHeight="1">
      <c r="A23" s="4" t="s">
        <v>626</v>
      </c>
      <c r="B23" s="5" t="s">
        <v>438</v>
      </c>
      <c r="C23" s="133">
        <f>'8. BEVÉTELEK MINDÖSSZESEN'!H22</f>
        <v>0</v>
      </c>
      <c r="D23" s="133">
        <f t="shared" si="0"/>
        <v>0</v>
      </c>
      <c r="E23" s="133">
        <f t="shared" si="1"/>
        <v>0</v>
      </c>
      <c r="F23" s="133">
        <f t="shared" si="2"/>
        <v>0</v>
      </c>
    </row>
    <row r="24" spans="1:6" ht="15" customHeight="1">
      <c r="A24" s="4" t="s">
        <v>627</v>
      </c>
      <c r="B24" s="5" t="s">
        <v>439</v>
      </c>
      <c r="C24" s="133">
        <f>'8. BEVÉTELEK MINDÖSSZESEN'!H23</f>
        <v>0</v>
      </c>
      <c r="D24" s="133">
        <f t="shared" si="0"/>
        <v>0</v>
      </c>
      <c r="E24" s="133">
        <f t="shared" si="1"/>
        <v>0</v>
      </c>
      <c r="F24" s="133">
        <f t="shared" si="2"/>
        <v>0</v>
      </c>
    </row>
    <row r="25" spans="1:6" ht="15" customHeight="1">
      <c r="A25" s="4" t="s">
        <v>628</v>
      </c>
      <c r="B25" s="5" t="s">
        <v>440</v>
      </c>
      <c r="C25" s="133">
        <f>'8. BEVÉTELEK MINDÖSSZESEN'!H24</f>
        <v>102917115</v>
      </c>
      <c r="D25" s="133">
        <f t="shared" si="0"/>
        <v>106004628.45</v>
      </c>
      <c r="E25" s="133">
        <f t="shared" si="1"/>
        <v>108124721.01900001</v>
      </c>
      <c r="F25" s="133">
        <f t="shared" si="2"/>
        <v>109205968.22919</v>
      </c>
    </row>
    <row r="26" spans="1:6" ht="15" customHeight="1">
      <c r="A26" s="4" t="s">
        <v>629</v>
      </c>
      <c r="B26" s="5" t="s">
        <v>441</v>
      </c>
      <c r="C26" s="133">
        <f>'8. BEVÉTELEK MINDÖSSZESEN'!H25</f>
        <v>47183603</v>
      </c>
      <c r="D26" s="133">
        <f t="shared" si="0"/>
        <v>48599111.09</v>
      </c>
      <c r="E26" s="133">
        <f t="shared" si="1"/>
        <v>49571093.3118</v>
      </c>
      <c r="F26" s="133">
        <f t="shared" si="2"/>
        <v>50066804.244918</v>
      </c>
    </row>
    <row r="27" spans="1:6" ht="15" customHeight="1">
      <c r="A27" s="4" t="s">
        <v>630</v>
      </c>
      <c r="B27" s="5" t="s">
        <v>444</v>
      </c>
      <c r="C27" s="133">
        <f>'8. BEVÉTELEK MINDÖSSZESEN'!H26</f>
        <v>0</v>
      </c>
      <c r="D27" s="133">
        <f t="shared" si="0"/>
        <v>0</v>
      </c>
      <c r="E27" s="133">
        <f t="shared" si="1"/>
        <v>0</v>
      </c>
      <c r="F27" s="133">
        <f t="shared" si="2"/>
        <v>0</v>
      </c>
    </row>
    <row r="28" spans="1:6" ht="15" customHeight="1">
      <c r="A28" s="4" t="s">
        <v>445</v>
      </c>
      <c r="B28" s="5" t="s">
        <v>446</v>
      </c>
      <c r="C28" s="133">
        <f>'8. BEVÉTELEK MINDÖSSZESEN'!H27</f>
        <v>0</v>
      </c>
      <c r="D28" s="133">
        <f t="shared" si="0"/>
        <v>0</v>
      </c>
      <c r="E28" s="133">
        <f t="shared" si="1"/>
        <v>0</v>
      </c>
      <c r="F28" s="133">
        <f t="shared" si="2"/>
        <v>0</v>
      </c>
    </row>
    <row r="29" spans="1:6" ht="15" customHeight="1">
      <c r="A29" s="4" t="s">
        <v>631</v>
      </c>
      <c r="B29" s="5" t="s">
        <v>447</v>
      </c>
      <c r="C29" s="133">
        <f>'8. BEVÉTELEK MINDÖSSZESEN'!H28</f>
        <v>10249766</v>
      </c>
      <c r="D29" s="133">
        <f t="shared" si="0"/>
        <v>10557258.98</v>
      </c>
      <c r="E29" s="133">
        <f t="shared" si="1"/>
        <v>10768404.1596</v>
      </c>
      <c r="F29" s="133">
        <f t="shared" si="2"/>
        <v>10876088.201196002</v>
      </c>
    </row>
    <row r="30" spans="1:6" ht="15" customHeight="1">
      <c r="A30" s="4" t="s">
        <v>632</v>
      </c>
      <c r="B30" s="5" t="s">
        <v>452</v>
      </c>
      <c r="C30" s="133">
        <f>'8. BEVÉTELEK MINDÖSSZESEN'!H29</f>
        <v>3010306</v>
      </c>
      <c r="D30" s="133">
        <f t="shared" si="0"/>
        <v>3100615.18</v>
      </c>
      <c r="E30" s="133">
        <f t="shared" si="1"/>
        <v>3162627.4836000004</v>
      </c>
      <c r="F30" s="133">
        <f t="shared" si="2"/>
        <v>3194253.7584360004</v>
      </c>
    </row>
    <row r="31" spans="1:6" ht="15" customHeight="1">
      <c r="A31" s="6" t="s">
        <v>661</v>
      </c>
      <c r="B31" s="7" t="s">
        <v>455</v>
      </c>
      <c r="C31" s="133">
        <f>'8. BEVÉTELEK MINDÖSSZESEN'!H30</f>
        <v>60443675</v>
      </c>
      <c r="D31" s="133">
        <f t="shared" si="0"/>
        <v>62256985.25</v>
      </c>
      <c r="E31" s="133">
        <f t="shared" si="1"/>
        <v>63502124.955</v>
      </c>
      <c r="F31" s="133">
        <f t="shared" si="2"/>
        <v>64137146.20455</v>
      </c>
    </row>
    <row r="32" spans="1:6" ht="15" customHeight="1">
      <c r="A32" s="4" t="s">
        <v>633</v>
      </c>
      <c r="B32" s="5" t="s">
        <v>456</v>
      </c>
      <c r="C32" s="133">
        <f>'8. BEVÉTELEK MINDÖSSZESEN'!H31</f>
        <v>7795736</v>
      </c>
      <c r="D32" s="133">
        <f t="shared" si="0"/>
        <v>8029608.08</v>
      </c>
      <c r="E32" s="133">
        <f t="shared" si="1"/>
        <v>8190200.2416</v>
      </c>
      <c r="F32" s="133">
        <f t="shared" si="2"/>
        <v>8272102.244016</v>
      </c>
    </row>
    <row r="33" spans="1:6" ht="15" customHeight="1">
      <c r="A33" s="37" t="s">
        <v>662</v>
      </c>
      <c r="B33" s="50" t="s">
        <v>457</v>
      </c>
      <c r="C33" s="133">
        <f>'8. BEVÉTELEK MINDÖSSZESEN'!H32</f>
        <v>171156526</v>
      </c>
      <c r="D33" s="133">
        <f t="shared" si="0"/>
        <v>176291221.78</v>
      </c>
      <c r="E33" s="133">
        <f t="shared" si="1"/>
        <v>179817046.2156</v>
      </c>
      <c r="F33" s="133">
        <f t="shared" si="2"/>
        <v>181615216.677756</v>
      </c>
    </row>
    <row r="34" spans="1:6" ht="15" customHeight="1">
      <c r="A34" s="12" t="s">
        <v>458</v>
      </c>
      <c r="B34" s="5" t="s">
        <v>459</v>
      </c>
      <c r="C34" s="133">
        <f>'8. BEVÉTELEK MINDÖSSZESEN'!H33</f>
        <v>52626</v>
      </c>
      <c r="D34" s="133">
        <f t="shared" si="0"/>
        <v>54204.78</v>
      </c>
      <c r="E34" s="133">
        <f t="shared" si="1"/>
        <v>55288.8756</v>
      </c>
      <c r="F34" s="133">
        <f t="shared" si="2"/>
        <v>55841.764356</v>
      </c>
    </row>
    <row r="35" spans="1:6" ht="15" customHeight="1">
      <c r="A35" s="12" t="s">
        <v>634</v>
      </c>
      <c r="B35" s="5" t="s">
        <v>460</v>
      </c>
      <c r="C35" s="133">
        <f>'8. BEVÉTELEK MINDÖSSZESEN'!H34</f>
        <v>39610646</v>
      </c>
      <c r="D35" s="133">
        <f t="shared" si="0"/>
        <v>40798965.38</v>
      </c>
      <c r="E35" s="133">
        <f t="shared" si="1"/>
        <v>41614944.6876</v>
      </c>
      <c r="F35" s="133">
        <f t="shared" si="2"/>
        <v>42031094.134476</v>
      </c>
    </row>
    <row r="36" spans="1:6" ht="15" customHeight="1">
      <c r="A36" s="12" t="s">
        <v>635</v>
      </c>
      <c r="B36" s="5" t="s">
        <v>461</v>
      </c>
      <c r="C36" s="133">
        <f>'8. BEVÉTELEK MINDÖSSZESEN'!H35</f>
        <v>123528</v>
      </c>
      <c r="D36" s="133">
        <f t="shared" si="0"/>
        <v>127233.84</v>
      </c>
      <c r="E36" s="133">
        <f t="shared" si="1"/>
        <v>129778.5168</v>
      </c>
      <c r="F36" s="133">
        <f t="shared" si="2"/>
        <v>131076.30196799999</v>
      </c>
    </row>
    <row r="37" spans="1:6" ht="15" customHeight="1">
      <c r="A37" s="12" t="s">
        <v>636</v>
      </c>
      <c r="B37" s="5" t="s">
        <v>462</v>
      </c>
      <c r="C37" s="133">
        <f>'8. BEVÉTELEK MINDÖSSZESEN'!H36</f>
        <v>0</v>
      </c>
      <c r="D37" s="133">
        <f t="shared" si="0"/>
        <v>0</v>
      </c>
      <c r="E37" s="133">
        <f t="shared" si="1"/>
        <v>0</v>
      </c>
      <c r="F37" s="133">
        <f t="shared" si="2"/>
        <v>0</v>
      </c>
    </row>
    <row r="38" spans="1:6" ht="15" customHeight="1">
      <c r="A38" s="12" t="s">
        <v>463</v>
      </c>
      <c r="B38" s="5" t="s">
        <v>464</v>
      </c>
      <c r="C38" s="133">
        <f>'8. BEVÉTELEK MINDÖSSZESEN'!H37</f>
        <v>1181730</v>
      </c>
      <c r="D38" s="133">
        <f t="shared" si="0"/>
        <v>1217181.9000000001</v>
      </c>
      <c r="E38" s="133">
        <f t="shared" si="1"/>
        <v>1241525.5380000002</v>
      </c>
      <c r="F38" s="133">
        <f t="shared" si="2"/>
        <v>1253940.7933800002</v>
      </c>
    </row>
    <row r="39" spans="1:6" ht="15" customHeight="1">
      <c r="A39" s="12" t="s">
        <v>465</v>
      </c>
      <c r="B39" s="5" t="s">
        <v>466</v>
      </c>
      <c r="C39" s="133">
        <f>'8. BEVÉTELEK MINDÖSSZESEN'!H38</f>
        <v>19500300</v>
      </c>
      <c r="D39" s="133">
        <f t="shared" si="0"/>
        <v>20085309</v>
      </c>
      <c r="E39" s="133">
        <f t="shared" si="1"/>
        <v>20487015.18</v>
      </c>
      <c r="F39" s="133">
        <f t="shared" si="2"/>
        <v>20691885.3318</v>
      </c>
    </row>
    <row r="40" spans="1:6" ht="15" customHeight="1">
      <c r="A40" s="12" t="s">
        <v>467</v>
      </c>
      <c r="B40" s="5" t="s">
        <v>468</v>
      </c>
      <c r="C40" s="133">
        <f>'8. BEVÉTELEK MINDÖSSZESEN'!H39</f>
        <v>0</v>
      </c>
      <c r="D40" s="133">
        <f t="shared" si="0"/>
        <v>0</v>
      </c>
      <c r="E40" s="133">
        <f t="shared" si="1"/>
        <v>0</v>
      </c>
      <c r="F40" s="133">
        <f t="shared" si="2"/>
        <v>0</v>
      </c>
    </row>
    <row r="41" spans="1:6" ht="15" customHeight="1">
      <c r="A41" s="12" t="s">
        <v>637</v>
      </c>
      <c r="B41" s="5" t="s">
        <v>469</v>
      </c>
      <c r="C41" s="133">
        <f>'8. BEVÉTELEK MINDÖSSZESEN'!H40</f>
        <v>2255</v>
      </c>
      <c r="D41" s="133">
        <f t="shared" si="0"/>
        <v>2322.65</v>
      </c>
      <c r="E41" s="133">
        <f t="shared" si="1"/>
        <v>2369.103</v>
      </c>
      <c r="F41" s="133">
        <f t="shared" si="2"/>
        <v>2392.79403</v>
      </c>
    </row>
    <row r="42" spans="1:6" ht="15" customHeight="1">
      <c r="A42" s="12" t="s">
        <v>638</v>
      </c>
      <c r="B42" s="5" t="s">
        <v>470</v>
      </c>
      <c r="C42" s="133">
        <f>'8. BEVÉTELEK MINDÖSSZESEN'!H41</f>
        <v>0</v>
      </c>
      <c r="D42" s="133">
        <f t="shared" si="0"/>
        <v>0</v>
      </c>
      <c r="E42" s="133">
        <f t="shared" si="1"/>
        <v>0</v>
      </c>
      <c r="F42" s="133">
        <f t="shared" si="2"/>
        <v>0</v>
      </c>
    </row>
    <row r="43" spans="1:6" ht="15" customHeight="1">
      <c r="A43" s="12" t="s">
        <v>639</v>
      </c>
      <c r="B43" s="5" t="s">
        <v>471</v>
      </c>
      <c r="C43" s="133">
        <f>'8. BEVÉTELEK MINDÖSSZESEN'!H42</f>
        <v>118422</v>
      </c>
      <c r="D43" s="133">
        <f t="shared" si="0"/>
        <v>121974.66</v>
      </c>
      <c r="E43" s="133">
        <f t="shared" si="1"/>
        <v>124414.1532</v>
      </c>
      <c r="F43" s="133">
        <f t="shared" si="2"/>
        <v>125658.294732</v>
      </c>
    </row>
    <row r="44" spans="1:6" ht="15" customHeight="1">
      <c r="A44" s="49" t="s">
        <v>663</v>
      </c>
      <c r="B44" s="50" t="s">
        <v>472</v>
      </c>
      <c r="C44" s="133">
        <f>'8. BEVÉTELEK MINDÖSSZESEN'!H43</f>
        <v>60589507</v>
      </c>
      <c r="D44" s="133">
        <f t="shared" si="0"/>
        <v>62407192.21</v>
      </c>
      <c r="E44" s="133">
        <f t="shared" si="1"/>
        <v>63655336.0542</v>
      </c>
      <c r="F44" s="133">
        <f t="shared" si="2"/>
        <v>64291889.414742</v>
      </c>
    </row>
    <row r="45" spans="1:6" ht="15" customHeight="1">
      <c r="A45" s="12" t="s">
        <v>481</v>
      </c>
      <c r="B45" s="5" t="s">
        <v>482</v>
      </c>
      <c r="C45" s="133">
        <f>'8. BEVÉTELEK MINDÖSSZESEN'!H44</f>
        <v>0</v>
      </c>
      <c r="D45" s="133">
        <f t="shared" si="0"/>
        <v>0</v>
      </c>
      <c r="E45" s="133">
        <f t="shared" si="1"/>
        <v>0</v>
      </c>
      <c r="F45" s="133">
        <f t="shared" si="2"/>
        <v>0</v>
      </c>
    </row>
    <row r="46" spans="1:6" ht="15" customHeight="1">
      <c r="A46" s="4" t="s">
        <v>643</v>
      </c>
      <c r="B46" s="5" t="s">
        <v>483</v>
      </c>
      <c r="C46" s="133">
        <f>'8. BEVÉTELEK MINDÖSSZESEN'!H45</f>
        <v>122405</v>
      </c>
      <c r="D46" s="133">
        <f t="shared" si="0"/>
        <v>126077.15000000001</v>
      </c>
      <c r="E46" s="133">
        <f t="shared" si="1"/>
        <v>128598.69300000001</v>
      </c>
      <c r="F46" s="133">
        <f t="shared" si="2"/>
        <v>129884.67993000001</v>
      </c>
    </row>
    <row r="47" spans="1:6" ht="15" customHeight="1">
      <c r="A47" s="12" t="s">
        <v>644</v>
      </c>
      <c r="B47" s="5" t="s">
        <v>484</v>
      </c>
      <c r="C47" s="133">
        <f>'8. BEVÉTELEK MINDÖSSZESEN'!H46</f>
        <v>153652222</v>
      </c>
      <c r="D47" s="133">
        <f t="shared" si="0"/>
        <v>158261788.66</v>
      </c>
      <c r="E47" s="133">
        <f t="shared" si="1"/>
        <v>161427024.4332</v>
      </c>
      <c r="F47" s="133">
        <f t="shared" si="2"/>
        <v>163041294.67753202</v>
      </c>
    </row>
    <row r="48" spans="1:6" ht="15" customHeight="1">
      <c r="A48" s="37" t="s">
        <v>665</v>
      </c>
      <c r="B48" s="50" t="s">
        <v>485</v>
      </c>
      <c r="C48" s="133">
        <f>'8. BEVÉTELEK MINDÖSSZESEN'!H47</f>
        <v>153774627</v>
      </c>
      <c r="D48" s="133">
        <f t="shared" si="0"/>
        <v>158387865.81</v>
      </c>
      <c r="E48" s="133">
        <f t="shared" si="1"/>
        <v>161555623.1262</v>
      </c>
      <c r="F48" s="133">
        <f t="shared" si="2"/>
        <v>163171179.357462</v>
      </c>
    </row>
    <row r="49" spans="1:6" ht="15" customHeight="1">
      <c r="A49" s="56" t="s">
        <v>73</v>
      </c>
      <c r="B49" s="60"/>
      <c r="C49" s="133">
        <f>'8. BEVÉTELEK MINDÖSSZESEN'!H48</f>
        <v>644124964</v>
      </c>
      <c r="D49" s="133">
        <f t="shared" si="0"/>
        <v>663448712.9200001</v>
      </c>
      <c r="E49" s="133">
        <f t="shared" si="1"/>
        <v>676717687.1784</v>
      </c>
      <c r="F49" s="133">
        <f t="shared" si="2"/>
        <v>683484864.050184</v>
      </c>
    </row>
    <row r="50" spans="1:6" ht="15" customHeight="1">
      <c r="A50" s="4" t="s">
        <v>427</v>
      </c>
      <c r="B50" s="5" t="s">
        <v>428</v>
      </c>
      <c r="C50" s="133">
        <f>'8. BEVÉTELEK MINDÖSSZESEN'!H49</f>
        <v>0</v>
      </c>
      <c r="D50" s="133">
        <f t="shared" si="0"/>
        <v>0</v>
      </c>
      <c r="E50" s="133">
        <f t="shared" si="1"/>
        <v>0</v>
      </c>
      <c r="F50" s="133">
        <f t="shared" si="2"/>
        <v>0</v>
      </c>
    </row>
    <row r="51" spans="1:6" ht="15" customHeight="1">
      <c r="A51" s="4" t="s">
        <v>429</v>
      </c>
      <c r="B51" s="5" t="s">
        <v>430</v>
      </c>
      <c r="C51" s="133">
        <f>'8. BEVÉTELEK MINDÖSSZESEN'!H50</f>
        <v>0</v>
      </c>
      <c r="D51" s="133">
        <f t="shared" si="0"/>
        <v>0</v>
      </c>
      <c r="E51" s="133">
        <f t="shared" si="1"/>
        <v>0</v>
      </c>
      <c r="F51" s="133">
        <f t="shared" si="2"/>
        <v>0</v>
      </c>
    </row>
    <row r="52" spans="1:6" ht="15" customHeight="1">
      <c r="A52" s="4" t="s">
        <v>621</v>
      </c>
      <c r="B52" s="5" t="s">
        <v>431</v>
      </c>
      <c r="C52" s="133">
        <f>'8. BEVÉTELEK MINDÖSSZESEN'!H51</f>
        <v>0</v>
      </c>
      <c r="D52" s="133">
        <f t="shared" si="0"/>
        <v>0</v>
      </c>
      <c r="E52" s="133">
        <f t="shared" si="1"/>
        <v>0</v>
      </c>
      <c r="F52" s="133">
        <f t="shared" si="2"/>
        <v>0</v>
      </c>
    </row>
    <row r="53" spans="1:6" ht="15" customHeight="1">
      <c r="A53" s="4" t="s">
        <v>622</v>
      </c>
      <c r="B53" s="5" t="s">
        <v>432</v>
      </c>
      <c r="C53" s="133">
        <f>'8. BEVÉTELEK MINDÖSSZESEN'!H52</f>
        <v>0</v>
      </c>
      <c r="D53" s="133">
        <f t="shared" si="0"/>
        <v>0</v>
      </c>
      <c r="E53" s="133">
        <f t="shared" si="1"/>
        <v>0</v>
      </c>
      <c r="F53" s="133">
        <f t="shared" si="2"/>
        <v>0</v>
      </c>
    </row>
    <row r="54" spans="1:6" ht="15" customHeight="1">
      <c r="A54" s="4" t="s">
        <v>623</v>
      </c>
      <c r="B54" s="5" t="s">
        <v>433</v>
      </c>
      <c r="C54" s="133">
        <f>'8. BEVÉTELEK MINDÖSSZESEN'!H53</f>
        <v>404622996</v>
      </c>
      <c r="D54" s="133">
        <f t="shared" si="0"/>
        <v>416761685.88</v>
      </c>
      <c r="E54" s="133">
        <f t="shared" si="1"/>
        <v>425096919.5976</v>
      </c>
      <c r="F54" s="133">
        <f t="shared" si="2"/>
        <v>429347888.793576</v>
      </c>
    </row>
    <row r="55" spans="1:6" ht="15" customHeight="1">
      <c r="A55" s="37" t="s">
        <v>659</v>
      </c>
      <c r="B55" s="50" t="s">
        <v>434</v>
      </c>
      <c r="C55" s="133">
        <f>'8. BEVÉTELEK MINDÖSSZESEN'!H54</f>
        <v>404622996</v>
      </c>
      <c r="D55" s="133">
        <f t="shared" si="0"/>
        <v>416761685.88</v>
      </c>
      <c r="E55" s="133">
        <f t="shared" si="1"/>
        <v>425096919.5976</v>
      </c>
      <c r="F55" s="133">
        <f t="shared" si="2"/>
        <v>429347888.793576</v>
      </c>
    </row>
    <row r="56" spans="1:6" ht="15" customHeight="1">
      <c r="A56" s="12" t="s">
        <v>640</v>
      </c>
      <c r="B56" s="5" t="s">
        <v>473</v>
      </c>
      <c r="C56" s="133">
        <f>'8. BEVÉTELEK MINDÖSSZESEN'!H55</f>
        <v>0</v>
      </c>
      <c r="D56" s="133">
        <f t="shared" si="0"/>
        <v>0</v>
      </c>
      <c r="E56" s="133">
        <f t="shared" si="1"/>
        <v>0</v>
      </c>
      <c r="F56" s="133">
        <f t="shared" si="2"/>
        <v>0</v>
      </c>
    </row>
    <row r="57" spans="1:6" ht="15" customHeight="1">
      <c r="A57" s="12" t="s">
        <v>641</v>
      </c>
      <c r="B57" s="5" t="s">
        <v>474</v>
      </c>
      <c r="C57" s="133">
        <f>'8. BEVÉTELEK MINDÖSSZESEN'!H56</f>
        <v>53000000</v>
      </c>
      <c r="D57" s="133">
        <f t="shared" si="0"/>
        <v>54590000</v>
      </c>
      <c r="E57" s="133">
        <f t="shared" si="1"/>
        <v>55681800</v>
      </c>
      <c r="F57" s="133">
        <f t="shared" si="2"/>
        <v>56238618</v>
      </c>
    </row>
    <row r="58" spans="1:6" ht="15" customHeight="1">
      <c r="A58" s="12" t="s">
        <v>475</v>
      </c>
      <c r="B58" s="5" t="s">
        <v>476</v>
      </c>
      <c r="C58" s="133">
        <f>'8. BEVÉTELEK MINDÖSSZESEN'!H57</f>
        <v>5551370</v>
      </c>
      <c r="D58" s="133">
        <f t="shared" si="0"/>
        <v>5717911.100000001</v>
      </c>
      <c r="E58" s="133">
        <f t="shared" si="1"/>
        <v>5832269.322000001</v>
      </c>
      <c r="F58" s="133">
        <f t="shared" si="2"/>
        <v>5890592.01522</v>
      </c>
    </row>
    <row r="59" spans="1:6" ht="15" customHeight="1">
      <c r="A59" s="12" t="s">
        <v>642</v>
      </c>
      <c r="B59" s="5" t="s">
        <v>477</v>
      </c>
      <c r="C59" s="133">
        <f>'8. BEVÉTELEK MINDÖSSZESEN'!H58</f>
        <v>0</v>
      </c>
      <c r="D59" s="133">
        <f t="shared" si="0"/>
        <v>0</v>
      </c>
      <c r="E59" s="133">
        <f t="shared" si="1"/>
        <v>0</v>
      </c>
      <c r="F59" s="133">
        <f t="shared" si="2"/>
        <v>0</v>
      </c>
    </row>
    <row r="60" spans="1:6" ht="15" customHeight="1">
      <c r="A60" s="12" t="s">
        <v>478</v>
      </c>
      <c r="B60" s="5" t="s">
        <v>479</v>
      </c>
      <c r="C60" s="133">
        <f>'8. BEVÉTELEK MINDÖSSZESEN'!H59</f>
        <v>0</v>
      </c>
      <c r="D60" s="133">
        <f t="shared" si="0"/>
        <v>0</v>
      </c>
      <c r="E60" s="133">
        <f t="shared" si="1"/>
        <v>0</v>
      </c>
      <c r="F60" s="133">
        <f t="shared" si="2"/>
        <v>0</v>
      </c>
    </row>
    <row r="61" spans="1:6" ht="15" customHeight="1">
      <c r="A61" s="37" t="s">
        <v>664</v>
      </c>
      <c r="B61" s="50" t="s">
        <v>480</v>
      </c>
      <c r="C61" s="133">
        <f>'8. BEVÉTELEK MINDÖSSZESEN'!H60</f>
        <v>58551370</v>
      </c>
      <c r="D61" s="133">
        <f t="shared" si="0"/>
        <v>60307911.1</v>
      </c>
      <c r="E61" s="133">
        <f t="shared" si="1"/>
        <v>61514069.322000004</v>
      </c>
      <c r="F61" s="133">
        <f t="shared" si="2"/>
        <v>62129210.01522</v>
      </c>
    </row>
    <row r="62" spans="1:6" ht="15" customHeight="1">
      <c r="A62" s="12" t="s">
        <v>486</v>
      </c>
      <c r="B62" s="5" t="s">
        <v>487</v>
      </c>
      <c r="C62" s="133">
        <f>'8. BEVÉTELEK MINDÖSSZESEN'!H61</f>
        <v>0</v>
      </c>
      <c r="D62" s="133">
        <f t="shared" si="0"/>
        <v>0</v>
      </c>
      <c r="E62" s="133">
        <f t="shared" si="1"/>
        <v>0</v>
      </c>
      <c r="F62" s="133">
        <f t="shared" si="2"/>
        <v>0</v>
      </c>
    </row>
    <row r="63" spans="1:6" ht="15" customHeight="1">
      <c r="A63" s="4" t="s">
        <v>645</v>
      </c>
      <c r="B63" s="5" t="s">
        <v>488</v>
      </c>
      <c r="C63" s="133">
        <f>'8. BEVÉTELEK MINDÖSSZESEN'!H62</f>
        <v>0</v>
      </c>
      <c r="D63" s="133">
        <f t="shared" si="0"/>
        <v>0</v>
      </c>
      <c r="E63" s="133">
        <f t="shared" si="1"/>
        <v>0</v>
      </c>
      <c r="F63" s="133">
        <f t="shared" si="2"/>
        <v>0</v>
      </c>
    </row>
    <row r="64" spans="1:6" ht="15" customHeight="1">
      <c r="A64" s="12" t="s">
        <v>646</v>
      </c>
      <c r="B64" s="5" t="s">
        <v>489</v>
      </c>
      <c r="C64" s="133">
        <f>'8. BEVÉTELEK MINDÖSSZESEN'!H63</f>
        <v>15537004</v>
      </c>
      <c r="D64" s="133">
        <f t="shared" si="0"/>
        <v>16003114.120000001</v>
      </c>
      <c r="E64" s="133">
        <f t="shared" si="1"/>
        <v>16323176.402400002</v>
      </c>
      <c r="F64" s="133">
        <f t="shared" si="2"/>
        <v>16486408.166424002</v>
      </c>
    </row>
    <row r="65" spans="1:6" ht="15">
      <c r="A65" s="37" t="s">
        <v>667</v>
      </c>
      <c r="B65" s="50" t="s">
        <v>490</v>
      </c>
      <c r="C65" s="133">
        <f>'8. BEVÉTELEK MINDÖSSZESEN'!H64</f>
        <v>15537004</v>
      </c>
      <c r="D65" s="133">
        <f t="shared" si="0"/>
        <v>16003114.120000001</v>
      </c>
      <c r="E65" s="133">
        <f t="shared" si="1"/>
        <v>16323176.402400002</v>
      </c>
      <c r="F65" s="133">
        <f t="shared" si="2"/>
        <v>16486408.166424002</v>
      </c>
    </row>
    <row r="66" spans="1:6" ht="15.75">
      <c r="A66" s="56" t="s">
        <v>74</v>
      </c>
      <c r="B66" s="60"/>
      <c r="C66" s="133">
        <f>'8. BEVÉTELEK MINDÖSSZESEN'!H65</f>
        <v>478711370</v>
      </c>
      <c r="D66" s="133">
        <f t="shared" si="0"/>
        <v>493072711.1</v>
      </c>
      <c r="E66" s="133">
        <f t="shared" si="1"/>
        <v>502934165.322</v>
      </c>
      <c r="F66" s="133">
        <f t="shared" si="2"/>
        <v>507963506.97522</v>
      </c>
    </row>
    <row r="67" spans="1:6" ht="15.75">
      <c r="A67" s="47" t="s">
        <v>666</v>
      </c>
      <c r="B67" s="33" t="s">
        <v>491</v>
      </c>
      <c r="C67" s="133">
        <f>'8. BEVÉTELEK MINDÖSSZESEN'!H66</f>
        <v>1122836334</v>
      </c>
      <c r="D67" s="133">
        <f t="shared" si="0"/>
        <v>1156521424.02</v>
      </c>
      <c r="E67" s="133">
        <f t="shared" si="1"/>
        <v>1179651852.5004</v>
      </c>
      <c r="F67" s="133">
        <f t="shared" si="2"/>
        <v>1191448371.025404</v>
      </c>
    </row>
    <row r="68" spans="1:6" ht="15.75">
      <c r="A68" s="109" t="s">
        <v>75</v>
      </c>
      <c r="B68" s="108"/>
      <c r="C68" s="133">
        <f>'8. BEVÉTELEK MINDÖSSZESEN'!H67</f>
        <v>279252942</v>
      </c>
      <c r="D68" s="133">
        <f t="shared" si="0"/>
        <v>287630530.26</v>
      </c>
      <c r="E68" s="133">
        <f t="shared" si="1"/>
        <v>293383140.8652</v>
      </c>
      <c r="F68" s="133">
        <f t="shared" si="2"/>
        <v>296316972.273852</v>
      </c>
    </row>
    <row r="69" spans="1:6" ht="15.75">
      <c r="A69" s="109" t="s">
        <v>76</v>
      </c>
      <c r="B69" s="108"/>
      <c r="C69" s="133">
        <f>'8. BEVÉTELEK MINDÖSSZESEN'!H68</f>
        <v>471032924</v>
      </c>
      <c r="D69" s="133">
        <f t="shared" si="0"/>
        <v>485163911.72</v>
      </c>
      <c r="E69" s="133">
        <f t="shared" si="1"/>
        <v>494867189.95440006</v>
      </c>
      <c r="F69" s="133">
        <f t="shared" si="2"/>
        <v>499815861.85394406</v>
      </c>
    </row>
    <row r="70" spans="1:6" ht="15">
      <c r="A70" s="35" t="s">
        <v>648</v>
      </c>
      <c r="B70" s="4" t="s">
        <v>492</v>
      </c>
      <c r="C70" s="133">
        <f>'8. BEVÉTELEK MINDÖSSZESEN'!H69</f>
        <v>0</v>
      </c>
      <c r="D70" s="133">
        <f t="shared" si="0"/>
        <v>0</v>
      </c>
      <c r="E70" s="133">
        <f t="shared" si="1"/>
        <v>0</v>
      </c>
      <c r="F70" s="133">
        <f t="shared" si="2"/>
        <v>0</v>
      </c>
    </row>
    <row r="71" spans="1:6" ht="15">
      <c r="A71" s="12" t="s">
        <v>493</v>
      </c>
      <c r="B71" s="4" t="s">
        <v>494</v>
      </c>
      <c r="C71" s="133">
        <f>'8. BEVÉTELEK MINDÖSSZESEN'!H70</f>
        <v>0</v>
      </c>
      <c r="D71" s="133">
        <f t="shared" si="0"/>
        <v>0</v>
      </c>
      <c r="E71" s="133">
        <f t="shared" si="1"/>
        <v>0</v>
      </c>
      <c r="F71" s="133">
        <f t="shared" si="2"/>
        <v>0</v>
      </c>
    </row>
    <row r="72" spans="1:6" ht="15">
      <c r="A72" s="35" t="s">
        <v>649</v>
      </c>
      <c r="B72" s="4" t="s">
        <v>495</v>
      </c>
      <c r="C72" s="133">
        <f>'8. BEVÉTELEK MINDÖSSZESEN'!H71</f>
        <v>0</v>
      </c>
      <c r="D72" s="133">
        <f aca="true" t="shared" si="3" ref="D72:D97">C72*1.03</f>
        <v>0</v>
      </c>
      <c r="E72" s="133">
        <f aca="true" t="shared" si="4" ref="E72:E97">D72*1.02</f>
        <v>0</v>
      </c>
      <c r="F72" s="133">
        <f aca="true" t="shared" si="5" ref="F72:F97">E72*1.01</f>
        <v>0</v>
      </c>
    </row>
    <row r="73" spans="1:6" ht="15">
      <c r="A73" s="14" t="s">
        <v>668</v>
      </c>
      <c r="B73" s="6" t="s">
        <v>496</v>
      </c>
      <c r="C73" s="133">
        <f>'8. BEVÉTELEK MINDÖSSZESEN'!H72</f>
        <v>0</v>
      </c>
      <c r="D73" s="133">
        <f t="shared" si="3"/>
        <v>0</v>
      </c>
      <c r="E73" s="133">
        <f t="shared" si="4"/>
        <v>0</v>
      </c>
      <c r="F73" s="133">
        <f t="shared" si="5"/>
        <v>0</v>
      </c>
    </row>
    <row r="74" spans="1:6" ht="15">
      <c r="A74" s="12" t="s">
        <v>650</v>
      </c>
      <c r="B74" s="4" t="s">
        <v>497</v>
      </c>
      <c r="C74" s="133">
        <f>'8. BEVÉTELEK MINDÖSSZESEN'!H73</f>
        <v>0</v>
      </c>
      <c r="D74" s="133">
        <f t="shared" si="3"/>
        <v>0</v>
      </c>
      <c r="E74" s="133">
        <f t="shared" si="4"/>
        <v>0</v>
      </c>
      <c r="F74" s="133">
        <f t="shared" si="5"/>
        <v>0</v>
      </c>
    </row>
    <row r="75" spans="1:6" ht="15">
      <c r="A75" s="35" t="s">
        <v>498</v>
      </c>
      <c r="B75" s="4" t="s">
        <v>499</v>
      </c>
      <c r="C75" s="133">
        <f>'8. BEVÉTELEK MINDÖSSZESEN'!H74</f>
        <v>0</v>
      </c>
      <c r="D75" s="133">
        <f t="shared" si="3"/>
        <v>0</v>
      </c>
      <c r="E75" s="133">
        <f t="shared" si="4"/>
        <v>0</v>
      </c>
      <c r="F75" s="133">
        <f t="shared" si="5"/>
        <v>0</v>
      </c>
    </row>
    <row r="76" spans="1:6" ht="15">
      <c r="A76" s="12" t="s">
        <v>651</v>
      </c>
      <c r="B76" s="4" t="s">
        <v>500</v>
      </c>
      <c r="C76" s="133">
        <f>'8. BEVÉTELEK MINDÖSSZESEN'!H75</f>
        <v>0</v>
      </c>
      <c r="D76" s="133">
        <f t="shared" si="3"/>
        <v>0</v>
      </c>
      <c r="E76" s="133">
        <f t="shared" si="4"/>
        <v>0</v>
      </c>
      <c r="F76" s="133">
        <f t="shared" si="5"/>
        <v>0</v>
      </c>
    </row>
    <row r="77" spans="1:6" ht="15">
      <c r="A77" s="35" t="s">
        <v>501</v>
      </c>
      <c r="B77" s="4" t="s">
        <v>502</v>
      </c>
      <c r="C77" s="133">
        <f>'8. BEVÉTELEK MINDÖSSZESEN'!H76</f>
        <v>0</v>
      </c>
      <c r="D77" s="133">
        <f t="shared" si="3"/>
        <v>0</v>
      </c>
      <c r="E77" s="133">
        <f t="shared" si="4"/>
        <v>0</v>
      </c>
      <c r="F77" s="133">
        <f t="shared" si="5"/>
        <v>0</v>
      </c>
    </row>
    <row r="78" spans="1:6" ht="15">
      <c r="A78" s="13" t="s">
        <v>669</v>
      </c>
      <c r="B78" s="6" t="s">
        <v>503</v>
      </c>
      <c r="C78" s="133">
        <f>'8. BEVÉTELEK MINDÖSSZESEN'!H77</f>
        <v>0</v>
      </c>
      <c r="D78" s="133">
        <f t="shared" si="3"/>
        <v>0</v>
      </c>
      <c r="E78" s="133">
        <f t="shared" si="4"/>
        <v>0</v>
      </c>
      <c r="F78" s="133">
        <f t="shared" si="5"/>
        <v>0</v>
      </c>
    </row>
    <row r="79" spans="1:6" ht="15">
      <c r="A79" s="4" t="s">
        <v>755</v>
      </c>
      <c r="B79" s="4" t="s">
        <v>504</v>
      </c>
      <c r="C79" s="133">
        <f>'8. BEVÉTELEK MINDÖSSZESEN'!H78</f>
        <v>125782749</v>
      </c>
      <c r="D79" s="133">
        <f t="shared" si="3"/>
        <v>129556231.47</v>
      </c>
      <c r="E79" s="133">
        <f t="shared" si="4"/>
        <v>132147356.0994</v>
      </c>
      <c r="F79" s="133">
        <f t="shared" si="5"/>
        <v>133468829.660394</v>
      </c>
    </row>
    <row r="80" spans="1:6" ht="15">
      <c r="A80" s="4" t="s">
        <v>756</v>
      </c>
      <c r="B80" s="4" t="s">
        <v>504</v>
      </c>
      <c r="C80" s="133">
        <f>'8. BEVÉTELEK MINDÖSSZESEN'!H79</f>
        <v>0</v>
      </c>
      <c r="D80" s="133">
        <f t="shared" si="3"/>
        <v>0</v>
      </c>
      <c r="E80" s="133">
        <f t="shared" si="4"/>
        <v>0</v>
      </c>
      <c r="F80" s="133">
        <f t="shared" si="5"/>
        <v>0</v>
      </c>
    </row>
    <row r="81" spans="1:6" ht="15">
      <c r="A81" s="4" t="s">
        <v>750</v>
      </c>
      <c r="B81" s="4" t="s">
        <v>505</v>
      </c>
      <c r="C81" s="133">
        <f>'8. BEVÉTELEK MINDÖSSZESEN'!H80</f>
        <v>0</v>
      </c>
      <c r="D81" s="133">
        <f t="shared" si="3"/>
        <v>0</v>
      </c>
      <c r="E81" s="133">
        <f t="shared" si="4"/>
        <v>0</v>
      </c>
      <c r="F81" s="133">
        <f t="shared" si="5"/>
        <v>0</v>
      </c>
    </row>
    <row r="82" spans="1:6" ht="15">
      <c r="A82" s="4" t="s">
        <v>754</v>
      </c>
      <c r="B82" s="4" t="s">
        <v>505</v>
      </c>
      <c r="C82" s="133">
        <f>'8. BEVÉTELEK MINDÖSSZESEN'!H81</f>
        <v>0</v>
      </c>
      <c r="D82" s="133">
        <f t="shared" si="3"/>
        <v>0</v>
      </c>
      <c r="E82" s="133">
        <f t="shared" si="4"/>
        <v>0</v>
      </c>
      <c r="F82" s="133">
        <f t="shared" si="5"/>
        <v>0</v>
      </c>
    </row>
    <row r="83" spans="1:6" ht="15">
      <c r="A83" s="6" t="s">
        <v>670</v>
      </c>
      <c r="B83" s="6" t="s">
        <v>506</v>
      </c>
      <c r="C83" s="133">
        <f>'8. BEVÉTELEK MINDÖSSZESEN'!H82</f>
        <v>0</v>
      </c>
      <c r="D83" s="133">
        <f t="shared" si="3"/>
        <v>0</v>
      </c>
      <c r="E83" s="133">
        <f t="shared" si="4"/>
        <v>0</v>
      </c>
      <c r="F83" s="133">
        <f t="shared" si="5"/>
        <v>0</v>
      </c>
    </row>
    <row r="84" spans="1:6" ht="15">
      <c r="A84" s="35" t="s">
        <v>507</v>
      </c>
      <c r="B84" s="4" t="s">
        <v>508</v>
      </c>
      <c r="C84" s="133">
        <f>'8. BEVÉTELEK MINDÖSSZESEN'!H83</f>
        <v>0</v>
      </c>
      <c r="D84" s="133">
        <f t="shared" si="3"/>
        <v>0</v>
      </c>
      <c r="E84" s="133">
        <f t="shared" si="4"/>
        <v>0</v>
      </c>
      <c r="F84" s="133">
        <f t="shared" si="5"/>
        <v>0</v>
      </c>
    </row>
    <row r="85" spans="1:6" ht="15">
      <c r="A85" s="35" t="s">
        <v>509</v>
      </c>
      <c r="B85" s="4" t="s">
        <v>510</v>
      </c>
      <c r="C85" s="133">
        <f>'8. BEVÉTELEK MINDÖSSZESEN'!H84</f>
        <v>0</v>
      </c>
      <c r="D85" s="133">
        <f t="shared" si="3"/>
        <v>0</v>
      </c>
      <c r="E85" s="133">
        <f t="shared" si="4"/>
        <v>0</v>
      </c>
      <c r="F85" s="133">
        <f t="shared" si="5"/>
        <v>0</v>
      </c>
    </row>
    <row r="86" spans="1:6" ht="15">
      <c r="A86" s="35" t="s">
        <v>511</v>
      </c>
      <c r="B86" s="4" t="s">
        <v>512</v>
      </c>
      <c r="C86" s="200">
        <f>'8. BEVÉTELEK MINDÖSSZESEN'!H88</f>
        <v>474541664</v>
      </c>
      <c r="D86" s="133">
        <f t="shared" si="3"/>
        <v>488777913.92</v>
      </c>
      <c r="E86" s="133">
        <f t="shared" si="4"/>
        <v>498553472.1984</v>
      </c>
      <c r="F86" s="133">
        <f t="shared" si="5"/>
        <v>503539006.92038405</v>
      </c>
    </row>
    <row r="87" spans="1:6" ht="15">
      <c r="A87" s="35" t="s">
        <v>513</v>
      </c>
      <c r="B87" s="4" t="s">
        <v>514</v>
      </c>
      <c r="C87" s="133">
        <f>'8. BEVÉTELEK MINDÖSSZESEN'!H86</f>
        <v>0</v>
      </c>
      <c r="D87" s="133">
        <f t="shared" si="3"/>
        <v>0</v>
      </c>
      <c r="E87" s="133">
        <f t="shared" si="4"/>
        <v>0</v>
      </c>
      <c r="F87" s="133">
        <f t="shared" si="5"/>
        <v>0</v>
      </c>
    </row>
    <row r="88" spans="1:6" ht="15">
      <c r="A88" s="12" t="s">
        <v>652</v>
      </c>
      <c r="B88" s="4" t="s">
        <v>515</v>
      </c>
      <c r="C88" s="133">
        <f>'8. BEVÉTELEK MINDÖSSZESEN'!H87</f>
        <v>0</v>
      </c>
      <c r="D88" s="133">
        <f t="shared" si="3"/>
        <v>0</v>
      </c>
      <c r="E88" s="133">
        <f t="shared" si="4"/>
        <v>0</v>
      </c>
      <c r="F88" s="133">
        <f t="shared" si="5"/>
        <v>0</v>
      </c>
    </row>
    <row r="89" spans="1:6" ht="15">
      <c r="A89" s="14" t="s">
        <v>671</v>
      </c>
      <c r="B89" s="6" t="s">
        <v>516</v>
      </c>
      <c r="C89" s="133">
        <f>'8. BEVÉTELEK MINDÖSSZESEN'!H88</f>
        <v>474541664</v>
      </c>
      <c r="D89" s="133">
        <f t="shared" si="3"/>
        <v>488777913.92</v>
      </c>
      <c r="E89" s="133">
        <f t="shared" si="4"/>
        <v>498553472.1984</v>
      </c>
      <c r="F89" s="133">
        <f t="shared" si="5"/>
        <v>503539006.92038405</v>
      </c>
    </row>
    <row r="90" spans="1:6" ht="15">
      <c r="A90" s="12" t="s">
        <v>517</v>
      </c>
      <c r="B90" s="4" t="s">
        <v>518</v>
      </c>
      <c r="C90" s="133">
        <f>'8. BEVÉTELEK MINDÖSSZESEN'!H89</f>
        <v>0</v>
      </c>
      <c r="D90" s="133">
        <f t="shared" si="3"/>
        <v>0</v>
      </c>
      <c r="E90" s="133">
        <f t="shared" si="4"/>
        <v>0</v>
      </c>
      <c r="F90" s="133">
        <f t="shared" si="5"/>
        <v>0</v>
      </c>
    </row>
    <row r="91" spans="1:6" ht="15">
      <c r="A91" s="12" t="s">
        <v>519</v>
      </c>
      <c r="B91" s="4" t="s">
        <v>520</v>
      </c>
      <c r="C91" s="133">
        <f>'8. BEVÉTELEK MINDÖSSZESEN'!H90</f>
        <v>0</v>
      </c>
      <c r="D91" s="133">
        <f t="shared" si="3"/>
        <v>0</v>
      </c>
      <c r="E91" s="133">
        <f t="shared" si="4"/>
        <v>0</v>
      </c>
      <c r="F91" s="133">
        <f t="shared" si="5"/>
        <v>0</v>
      </c>
    </row>
    <row r="92" spans="1:6" ht="15">
      <c r="A92" s="35" t="s">
        <v>521</v>
      </c>
      <c r="B92" s="4" t="s">
        <v>522</v>
      </c>
      <c r="C92" s="133">
        <f>'8. BEVÉTELEK MINDÖSSZESEN'!H91</f>
        <v>0</v>
      </c>
      <c r="D92" s="133">
        <f t="shared" si="3"/>
        <v>0</v>
      </c>
      <c r="E92" s="133">
        <f t="shared" si="4"/>
        <v>0</v>
      </c>
      <c r="F92" s="133">
        <f t="shared" si="5"/>
        <v>0</v>
      </c>
    </row>
    <row r="93" spans="1:6" ht="15">
      <c r="A93" s="35" t="s">
        <v>653</v>
      </c>
      <c r="B93" s="4" t="s">
        <v>523</v>
      </c>
      <c r="C93" s="133">
        <f>'8. BEVÉTELEK MINDÖSSZESEN'!H92</f>
        <v>0</v>
      </c>
      <c r="D93" s="133">
        <f t="shared" si="3"/>
        <v>0</v>
      </c>
      <c r="E93" s="133">
        <f t="shared" si="4"/>
        <v>0</v>
      </c>
      <c r="F93" s="133">
        <f t="shared" si="5"/>
        <v>0</v>
      </c>
    </row>
    <row r="94" spans="1:6" ht="15">
      <c r="A94" s="13" t="s">
        <v>672</v>
      </c>
      <c r="B94" s="6" t="s">
        <v>524</v>
      </c>
      <c r="C94" s="133">
        <f>'8. BEVÉTELEK MINDÖSSZESEN'!H93</f>
        <v>0</v>
      </c>
      <c r="D94" s="133">
        <f t="shared" si="3"/>
        <v>0</v>
      </c>
      <c r="E94" s="133">
        <f t="shared" si="4"/>
        <v>0</v>
      </c>
      <c r="F94" s="133">
        <f t="shared" si="5"/>
        <v>0</v>
      </c>
    </row>
    <row r="95" spans="1:6" ht="15">
      <c r="A95" s="14" t="s">
        <v>525</v>
      </c>
      <c r="B95" s="6" t="s">
        <v>526</v>
      </c>
      <c r="C95" s="133">
        <f>'8. BEVÉTELEK MINDÖSSZESEN'!H94</f>
        <v>0</v>
      </c>
      <c r="D95" s="133">
        <f t="shared" si="3"/>
        <v>0</v>
      </c>
      <c r="E95" s="133">
        <f t="shared" si="4"/>
        <v>0</v>
      </c>
      <c r="F95" s="133">
        <f t="shared" si="5"/>
        <v>0</v>
      </c>
    </row>
    <row r="96" spans="1:6" ht="15.75">
      <c r="A96" s="38" t="s">
        <v>673</v>
      </c>
      <c r="B96" s="39" t="s">
        <v>527</v>
      </c>
      <c r="C96" s="133">
        <f>'8. BEVÉTELEK MINDÖSSZESEN'!H95</f>
        <v>474541664</v>
      </c>
      <c r="D96" s="133">
        <f t="shared" si="3"/>
        <v>488777913.92</v>
      </c>
      <c r="E96" s="133">
        <f t="shared" si="4"/>
        <v>498553472.1984</v>
      </c>
      <c r="F96" s="133">
        <f t="shared" si="5"/>
        <v>503539006.92038405</v>
      </c>
    </row>
    <row r="97" spans="1:6" ht="15.75">
      <c r="A97" s="43" t="s">
        <v>655</v>
      </c>
      <c r="B97" s="44"/>
      <c r="C97" s="133">
        <f>C67+C96</f>
        <v>1597377998</v>
      </c>
      <c r="D97" s="133">
        <f t="shared" si="3"/>
        <v>1645299337.94</v>
      </c>
      <c r="E97" s="133">
        <f t="shared" si="4"/>
        <v>1678205324.6988</v>
      </c>
      <c r="F97" s="133">
        <f t="shared" si="5"/>
        <v>1694987377.9457881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>
    <oddHeader>&amp;R36.sz. melléklet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zoomScale="80" zoomScaleNormal="80" zoomScalePageLayoutView="0" workbookViewId="0" topLeftCell="A10">
      <selection activeCell="Q15" sqref="Q1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1" t="s">
        <v>170</v>
      </c>
      <c r="B1" s="82"/>
      <c r="C1" s="82"/>
      <c r="D1" s="82"/>
      <c r="E1" s="82"/>
      <c r="F1" s="82"/>
      <c r="G1" s="82"/>
    </row>
    <row r="2" spans="1:10" ht="30" customHeight="1">
      <c r="A2" s="260" t="s">
        <v>788</v>
      </c>
      <c r="B2" s="261"/>
      <c r="C2" s="261"/>
      <c r="D2" s="261"/>
      <c r="E2" s="261"/>
      <c r="F2" s="261"/>
      <c r="G2" s="107"/>
      <c r="H2" s="107"/>
      <c r="I2" s="107"/>
      <c r="J2" s="107"/>
    </row>
    <row r="4" ht="15.75">
      <c r="A4" s="100"/>
    </row>
    <row r="5" ht="15">
      <c r="A5" s="3" t="s">
        <v>7</v>
      </c>
    </row>
    <row r="6" spans="1:6" ht="18.75">
      <c r="A6" s="277" t="s">
        <v>173</v>
      </c>
      <c r="B6" s="278"/>
      <c r="C6" s="278"/>
      <c r="D6" s="278"/>
      <c r="E6" s="278"/>
      <c r="F6" s="279"/>
    </row>
    <row r="7" spans="1:10" ht="36" customHeight="1">
      <c r="A7" s="1" t="s">
        <v>195</v>
      </c>
      <c r="B7" s="2" t="s">
        <v>196</v>
      </c>
      <c r="C7" s="125" t="s">
        <v>151</v>
      </c>
      <c r="D7" s="125" t="s">
        <v>779</v>
      </c>
      <c r="E7" s="125" t="s">
        <v>780</v>
      </c>
      <c r="F7" s="125" t="s">
        <v>787</v>
      </c>
      <c r="G7" s="110"/>
      <c r="H7" s="111"/>
      <c r="I7" s="111"/>
      <c r="J7" s="111"/>
    </row>
    <row r="8" spans="1:10" ht="33" customHeight="1">
      <c r="A8" s="118" t="s">
        <v>171</v>
      </c>
      <c r="B8" s="4"/>
      <c r="C8" s="40"/>
      <c r="D8" s="40"/>
      <c r="E8" s="61"/>
      <c r="F8" s="61"/>
      <c r="G8" s="112"/>
      <c r="H8" s="113"/>
      <c r="I8" s="113"/>
      <c r="J8" s="21"/>
    </row>
    <row r="9" spans="1:10" ht="38.25">
      <c r="A9" s="118" t="s">
        <v>77</v>
      </c>
      <c r="B9" s="53"/>
      <c r="C9" s="40"/>
      <c r="D9" s="40"/>
      <c r="E9" s="40"/>
      <c r="F9" s="40"/>
      <c r="G9" s="112"/>
      <c r="H9" s="113"/>
      <c r="I9" s="113"/>
      <c r="J9" s="21"/>
    </row>
    <row r="10" spans="1:10" ht="25.5">
      <c r="A10" s="118" t="s">
        <v>78</v>
      </c>
      <c r="B10" s="4"/>
      <c r="C10" s="40"/>
      <c r="D10" s="40"/>
      <c r="E10" s="40"/>
      <c r="F10" s="40"/>
      <c r="G10" s="112"/>
      <c r="H10" s="113"/>
      <c r="I10" s="113"/>
      <c r="J10" s="21"/>
    </row>
    <row r="11" spans="1:10" ht="25.5">
      <c r="A11" s="118" t="s">
        <v>79</v>
      </c>
      <c r="B11" s="4"/>
      <c r="C11" s="40"/>
      <c r="D11" s="40"/>
      <c r="E11" s="40"/>
      <c r="F11" s="40"/>
      <c r="G11" s="112"/>
      <c r="H11" s="113"/>
      <c r="I11" s="113"/>
      <c r="J11" s="21"/>
    </row>
    <row r="12" spans="1:10" ht="25.5">
      <c r="A12" s="118" t="s">
        <v>80</v>
      </c>
      <c r="B12" s="53"/>
      <c r="C12" s="40"/>
      <c r="D12" s="40"/>
      <c r="E12" s="40"/>
      <c r="F12" s="40"/>
      <c r="G12" s="112"/>
      <c r="H12" s="113"/>
      <c r="I12" s="113"/>
      <c r="J12" s="21"/>
    </row>
    <row r="13" spans="1:10" ht="25.5">
      <c r="A13" s="118" t="s">
        <v>81</v>
      </c>
      <c r="B13" s="6"/>
      <c r="C13" s="40"/>
      <c r="D13" s="40"/>
      <c r="E13" s="40"/>
      <c r="F13" s="40"/>
      <c r="G13" s="112"/>
      <c r="H13" s="113"/>
      <c r="I13" s="113"/>
      <c r="J13" s="21"/>
    </row>
    <row r="14" spans="1:10" ht="25.5">
      <c r="A14" s="118" t="s">
        <v>172</v>
      </c>
      <c r="B14" s="4"/>
      <c r="C14" s="40"/>
      <c r="D14" s="40"/>
      <c r="E14" s="40"/>
      <c r="F14" s="40"/>
      <c r="G14" s="112"/>
      <c r="H14" s="113"/>
      <c r="I14" s="113"/>
      <c r="J14" s="21"/>
    </row>
    <row r="15" spans="1:10" ht="26.25" customHeight="1">
      <c r="A15" s="45" t="s">
        <v>44</v>
      </c>
      <c r="B15" s="120" t="s">
        <v>405</v>
      </c>
      <c r="C15" s="119"/>
      <c r="D15" s="119"/>
      <c r="E15" s="119"/>
      <c r="F15" s="119"/>
      <c r="G15" s="21"/>
      <c r="H15" s="21"/>
      <c r="I15" s="21"/>
      <c r="J15" s="21"/>
    </row>
    <row r="16" spans="1:10" ht="26.25" customHeight="1">
      <c r="A16" s="101"/>
      <c r="B16" s="121"/>
      <c r="C16" s="122"/>
      <c r="D16" s="122"/>
      <c r="E16" s="122"/>
      <c r="F16" s="122"/>
      <c r="G16" s="122"/>
      <c r="H16" s="122"/>
      <c r="I16" s="122"/>
      <c r="J16" s="21"/>
    </row>
    <row r="17" spans="1:10" ht="15">
      <c r="A17" s="101"/>
      <c r="B17" s="102"/>
      <c r="C17" s="21"/>
      <c r="D17" s="21"/>
      <c r="E17" s="21"/>
      <c r="F17" s="21"/>
      <c r="G17" s="21"/>
      <c r="H17" s="21"/>
      <c r="I17" s="21"/>
      <c r="J17" s="21"/>
    </row>
    <row r="18" spans="1:6" ht="18.75">
      <c r="A18" s="280" t="s">
        <v>174</v>
      </c>
      <c r="B18" s="281"/>
      <c r="C18" s="281"/>
      <c r="D18" s="281"/>
      <c r="E18" s="281"/>
      <c r="F18" s="282"/>
    </row>
    <row r="19" spans="1:9" ht="25.5">
      <c r="A19" s="1" t="s">
        <v>195</v>
      </c>
      <c r="B19" s="2" t="s">
        <v>196</v>
      </c>
      <c r="C19" s="125" t="s">
        <v>134</v>
      </c>
      <c r="D19" s="125" t="s">
        <v>761</v>
      </c>
      <c r="E19" s="125" t="s">
        <v>773</v>
      </c>
      <c r="F19" s="125" t="s">
        <v>786</v>
      </c>
      <c r="G19" s="114"/>
      <c r="H19" s="21"/>
      <c r="I19" s="21"/>
    </row>
    <row r="20" spans="1:9" ht="15">
      <c r="A20" s="124" t="s">
        <v>68</v>
      </c>
      <c r="B20" s="37"/>
      <c r="C20" s="25"/>
      <c r="D20" s="25"/>
      <c r="E20" s="25"/>
      <c r="F20" s="25"/>
      <c r="G20" s="114"/>
      <c r="H20" s="21"/>
      <c r="I20" s="21"/>
    </row>
    <row r="21" spans="1:9" ht="15.75">
      <c r="A21" s="125" t="s">
        <v>62</v>
      </c>
      <c r="B21" s="123" t="s">
        <v>457</v>
      </c>
      <c r="C21" s="133">
        <f>'8. BEVÉTELEK MINDÖSSZESEN'!H32-C25</f>
        <v>163360790</v>
      </c>
      <c r="D21" s="133">
        <f aca="true" t="shared" si="0" ref="D21:D26">C21*1.03</f>
        <v>168261613.70000002</v>
      </c>
      <c r="E21" s="133">
        <f>D21*1.02</f>
        <v>171626845.974</v>
      </c>
      <c r="F21" s="133">
        <f>E21*1.01</f>
        <v>173343114.43374002</v>
      </c>
      <c r="G21" s="114"/>
      <c r="H21" s="21"/>
      <c r="I21" s="21"/>
    </row>
    <row r="22" spans="1:9" ht="30">
      <c r="A22" s="125" t="s">
        <v>63</v>
      </c>
      <c r="B22" s="123" t="s">
        <v>480</v>
      </c>
      <c r="C22" s="133"/>
      <c r="D22" s="133">
        <f t="shared" si="0"/>
        <v>0</v>
      </c>
      <c r="E22" s="133"/>
      <c r="F22" s="133"/>
      <c r="G22" s="114"/>
      <c r="H22" s="21"/>
      <c r="I22" s="21"/>
    </row>
    <row r="23" spans="1:9" ht="15.75">
      <c r="A23" s="125" t="s">
        <v>64</v>
      </c>
      <c r="B23" s="123" t="s">
        <v>480</v>
      </c>
      <c r="C23" s="133"/>
      <c r="D23" s="133">
        <f t="shared" si="0"/>
        <v>0</v>
      </c>
      <c r="E23" s="133"/>
      <c r="F23" s="133"/>
      <c r="G23" s="114"/>
      <c r="H23" s="21"/>
      <c r="I23" s="21"/>
    </row>
    <row r="24" spans="1:9" ht="30">
      <c r="A24" s="125" t="s">
        <v>65</v>
      </c>
      <c r="B24" s="123" t="s">
        <v>480</v>
      </c>
      <c r="C24" s="133"/>
      <c r="D24" s="133">
        <f t="shared" si="0"/>
        <v>0</v>
      </c>
      <c r="E24" s="133"/>
      <c r="F24" s="133"/>
      <c r="G24" s="114"/>
      <c r="H24" s="21"/>
      <c r="I24" s="21"/>
    </row>
    <row r="25" spans="1:9" ht="15.75">
      <c r="A25" s="125" t="s">
        <v>66</v>
      </c>
      <c r="B25" s="76" t="s">
        <v>457</v>
      </c>
      <c r="C25" s="133">
        <f>'25. helyi adók'!C33</f>
        <v>7795736</v>
      </c>
      <c r="D25" s="133">
        <f t="shared" si="0"/>
        <v>8029608.08</v>
      </c>
      <c r="E25" s="133">
        <f>D25*1.02</f>
        <v>8190200.2416</v>
      </c>
      <c r="F25" s="133">
        <f>E25*1.01</f>
        <v>8272102.244016</v>
      </c>
      <c r="G25" s="114"/>
      <c r="H25" s="21"/>
      <c r="I25" s="21"/>
    </row>
    <row r="26" spans="1:9" ht="15.75">
      <c r="A26" s="125" t="s">
        <v>67</v>
      </c>
      <c r="B26" s="71" t="s">
        <v>175</v>
      </c>
      <c r="C26" s="25"/>
      <c r="D26" s="25">
        <f t="shared" si="0"/>
        <v>0</v>
      </c>
      <c r="E26" s="25"/>
      <c r="F26" s="25"/>
      <c r="G26" s="114"/>
      <c r="H26" s="21"/>
      <c r="I26" s="21"/>
    </row>
    <row r="27" spans="1:9" ht="24" customHeight="1">
      <c r="A27" s="45" t="s">
        <v>44</v>
      </c>
      <c r="B27" s="46"/>
      <c r="C27" s="177">
        <f>C25+C21</f>
        <v>171156526</v>
      </c>
      <c r="D27" s="177">
        <f>D25+D21</f>
        <v>176291221.78000003</v>
      </c>
      <c r="E27" s="177">
        <f>E25+E21</f>
        <v>179817046.2156</v>
      </c>
      <c r="F27" s="177">
        <f>F25+F21</f>
        <v>181615216.677756</v>
      </c>
      <c r="G27" s="114"/>
      <c r="H27" s="21"/>
      <c r="I27" s="21"/>
    </row>
    <row r="31" ht="25.5">
      <c r="A31" s="115" t="s">
        <v>167</v>
      </c>
    </row>
    <row r="32" ht="25.5">
      <c r="A32" s="116" t="s">
        <v>168</v>
      </c>
    </row>
    <row r="33" ht="15">
      <c r="A33" s="116" t="s">
        <v>169</v>
      </c>
    </row>
    <row r="34" ht="15">
      <c r="A34" s="117" t="s">
        <v>30</v>
      </c>
    </row>
  </sheetData>
  <sheetProtection/>
  <mergeCells count="3">
    <mergeCell ref="A2:F2"/>
    <mergeCell ref="A6:F6"/>
    <mergeCell ref="A18:F18"/>
  </mergeCells>
  <printOptions/>
  <pageMargins left="0.7086614173228347" right="0.2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&amp;R37.sz. 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8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22" sqref="F122"/>
    </sheetView>
  </sheetViews>
  <sheetFormatPr defaultColWidth="9.140625" defaultRowHeight="15"/>
  <cols>
    <col min="1" max="1" width="97.57421875" style="0" customWidth="1"/>
    <col min="3" max="3" width="21.8515625" style="135" customWidth="1"/>
    <col min="4" max="4" width="20.140625" style="135" customWidth="1"/>
    <col min="5" max="5" width="18.8515625" style="135" customWidth="1"/>
    <col min="6" max="6" width="18.57421875" style="135" customWidth="1"/>
  </cols>
  <sheetData>
    <row r="1" spans="1:6" ht="21" customHeight="1">
      <c r="A1" s="260" t="s">
        <v>783</v>
      </c>
      <c r="B1" s="261"/>
      <c r="C1" s="261"/>
      <c r="D1" s="261"/>
      <c r="E1" s="261"/>
      <c r="F1" s="262"/>
    </row>
    <row r="2" spans="1:6" ht="18.75" customHeight="1">
      <c r="A2" s="263" t="s">
        <v>130</v>
      </c>
      <c r="B2" s="261"/>
      <c r="C2" s="261"/>
      <c r="D2" s="261"/>
      <c r="E2" s="261"/>
      <c r="F2" s="262"/>
    </row>
    <row r="3" ht="18">
      <c r="A3" s="48"/>
    </row>
    <row r="4" ht="15">
      <c r="A4" s="209" t="s">
        <v>86</v>
      </c>
    </row>
    <row r="5" spans="1:6" ht="30">
      <c r="A5" s="1" t="s">
        <v>195</v>
      </c>
      <c r="B5" s="2" t="s">
        <v>196</v>
      </c>
      <c r="C5" s="146" t="s">
        <v>702</v>
      </c>
      <c r="D5" s="146" t="s">
        <v>703</v>
      </c>
      <c r="E5" s="146" t="s">
        <v>72</v>
      </c>
      <c r="F5" s="147" t="s">
        <v>43</v>
      </c>
    </row>
    <row r="6" spans="1:6" ht="15">
      <c r="A6" s="26" t="s">
        <v>197</v>
      </c>
      <c r="B6" s="27" t="s">
        <v>198</v>
      </c>
      <c r="C6" s="148">
        <v>34621255</v>
      </c>
      <c r="D6" s="148"/>
      <c r="E6" s="148"/>
      <c r="F6" s="133">
        <f>E6+D6+C6</f>
        <v>34621255</v>
      </c>
    </row>
    <row r="7" spans="1:6" ht="15">
      <c r="A7" s="26" t="s">
        <v>199</v>
      </c>
      <c r="B7" s="28" t="s">
        <v>200</v>
      </c>
      <c r="C7" s="148"/>
      <c r="D7" s="148"/>
      <c r="E7" s="148"/>
      <c r="F7" s="133">
        <f aca="true" t="shared" si="0" ref="F7:F70">E7+D7+C7</f>
        <v>0</v>
      </c>
    </row>
    <row r="8" spans="1:6" ht="15">
      <c r="A8" s="26" t="s">
        <v>201</v>
      </c>
      <c r="B8" s="28" t="s">
        <v>202</v>
      </c>
      <c r="C8" s="148">
        <v>112000</v>
      </c>
      <c r="D8" s="148"/>
      <c r="E8" s="148"/>
      <c r="F8" s="133">
        <f t="shared" si="0"/>
        <v>112000</v>
      </c>
    </row>
    <row r="9" spans="1:6" ht="15">
      <c r="A9" s="29" t="s">
        <v>203</v>
      </c>
      <c r="B9" s="28" t="s">
        <v>204</v>
      </c>
      <c r="C9" s="148">
        <v>77808</v>
      </c>
      <c r="D9" s="148"/>
      <c r="E9" s="148"/>
      <c r="F9" s="133">
        <f t="shared" si="0"/>
        <v>77808</v>
      </c>
    </row>
    <row r="10" spans="1:6" ht="15">
      <c r="A10" s="29" t="s">
        <v>205</v>
      </c>
      <c r="B10" s="28" t="s">
        <v>206</v>
      </c>
      <c r="C10" s="148">
        <v>0</v>
      </c>
      <c r="D10" s="148"/>
      <c r="E10" s="148"/>
      <c r="F10" s="133">
        <f t="shared" si="0"/>
        <v>0</v>
      </c>
    </row>
    <row r="11" spans="1:6" ht="15">
      <c r="A11" s="29" t="s">
        <v>240</v>
      </c>
      <c r="B11" s="28" t="s">
        <v>241</v>
      </c>
      <c r="C11" s="148">
        <v>0</v>
      </c>
      <c r="D11" s="148"/>
      <c r="E11" s="148"/>
      <c r="F11" s="133">
        <f t="shared" si="0"/>
        <v>0</v>
      </c>
    </row>
    <row r="12" spans="1:6" ht="15">
      <c r="A12" s="29" t="s">
        <v>242</v>
      </c>
      <c r="B12" s="28" t="s">
        <v>243</v>
      </c>
      <c r="C12" s="148">
        <v>1247929</v>
      </c>
      <c r="D12" s="148"/>
      <c r="E12" s="148"/>
      <c r="F12" s="133">
        <f t="shared" si="0"/>
        <v>1247929</v>
      </c>
    </row>
    <row r="13" spans="1:6" ht="15">
      <c r="A13" s="29" t="s">
        <v>244</v>
      </c>
      <c r="B13" s="28" t="s">
        <v>245</v>
      </c>
      <c r="C13" s="148">
        <v>0</v>
      </c>
      <c r="D13" s="148"/>
      <c r="E13" s="148"/>
      <c r="F13" s="133">
        <f t="shared" si="0"/>
        <v>0</v>
      </c>
    </row>
    <row r="14" spans="1:6" ht="15">
      <c r="A14" s="4" t="s">
        <v>246</v>
      </c>
      <c r="B14" s="28" t="s">
        <v>247</v>
      </c>
      <c r="C14" s="148">
        <v>0</v>
      </c>
      <c r="D14" s="148"/>
      <c r="E14" s="148"/>
      <c r="F14" s="133">
        <f t="shared" si="0"/>
        <v>0</v>
      </c>
    </row>
    <row r="15" spans="1:6" ht="15">
      <c r="A15" s="4" t="s">
        <v>248</v>
      </c>
      <c r="B15" s="28" t="s">
        <v>249</v>
      </c>
      <c r="C15" s="148">
        <v>68544</v>
      </c>
      <c r="D15" s="148"/>
      <c r="E15" s="148"/>
      <c r="F15" s="133">
        <f t="shared" si="0"/>
        <v>68544</v>
      </c>
    </row>
    <row r="16" spans="1:6" ht="15">
      <c r="A16" s="4" t="s">
        <v>250</v>
      </c>
      <c r="B16" s="28" t="s">
        <v>251</v>
      </c>
      <c r="C16" s="148">
        <v>0</v>
      </c>
      <c r="D16" s="148"/>
      <c r="E16" s="148"/>
      <c r="F16" s="133">
        <f t="shared" si="0"/>
        <v>0</v>
      </c>
    </row>
    <row r="17" spans="1:6" ht="15">
      <c r="A17" s="4" t="s">
        <v>252</v>
      </c>
      <c r="B17" s="28" t="s">
        <v>253</v>
      </c>
      <c r="C17" s="148">
        <v>0</v>
      </c>
      <c r="D17" s="148"/>
      <c r="E17" s="148"/>
      <c r="F17" s="133">
        <f t="shared" si="0"/>
        <v>0</v>
      </c>
    </row>
    <row r="18" spans="1:6" ht="15">
      <c r="A18" s="4" t="s">
        <v>584</v>
      </c>
      <c r="B18" s="28" t="s">
        <v>254</v>
      </c>
      <c r="C18" s="148">
        <v>1164454</v>
      </c>
      <c r="D18" s="148"/>
      <c r="E18" s="148"/>
      <c r="F18" s="133">
        <f t="shared" si="0"/>
        <v>1164454</v>
      </c>
    </row>
    <row r="19" spans="1:6" ht="15">
      <c r="A19" s="30" t="s">
        <v>528</v>
      </c>
      <c r="B19" s="31" t="s">
        <v>255</v>
      </c>
      <c r="C19" s="148">
        <f>SUM(C6:C18)</f>
        <v>37291990</v>
      </c>
      <c r="D19" s="148">
        <f>SUM(D6:D18)</f>
        <v>0</v>
      </c>
      <c r="E19" s="148">
        <f>SUM(E6:E18)</f>
        <v>0</v>
      </c>
      <c r="F19" s="133">
        <f t="shared" si="0"/>
        <v>37291990</v>
      </c>
    </row>
    <row r="20" spans="1:6" ht="15">
      <c r="A20" s="4" t="s">
        <v>256</v>
      </c>
      <c r="B20" s="28" t="s">
        <v>257</v>
      </c>
      <c r="C20" s="148">
        <v>13552487</v>
      </c>
      <c r="D20" s="148"/>
      <c r="E20" s="148"/>
      <c r="F20" s="133">
        <f t="shared" si="0"/>
        <v>13552487</v>
      </c>
    </row>
    <row r="21" spans="1:6" ht="15">
      <c r="A21" s="4" t="s">
        <v>258</v>
      </c>
      <c r="B21" s="28" t="s">
        <v>259</v>
      </c>
      <c r="C21" s="148">
        <v>5592824</v>
      </c>
      <c r="D21" s="148"/>
      <c r="E21" s="148"/>
      <c r="F21" s="133">
        <f t="shared" si="0"/>
        <v>5592824</v>
      </c>
    </row>
    <row r="22" spans="1:6" ht="15">
      <c r="A22" s="5" t="s">
        <v>260</v>
      </c>
      <c r="B22" s="28" t="s">
        <v>261</v>
      </c>
      <c r="C22" s="148">
        <v>2783686</v>
      </c>
      <c r="D22" s="148"/>
      <c r="E22" s="148"/>
      <c r="F22" s="133">
        <f t="shared" si="0"/>
        <v>2783686</v>
      </c>
    </row>
    <row r="23" spans="1:6" ht="15">
      <c r="A23" s="6" t="s">
        <v>529</v>
      </c>
      <c r="B23" s="31" t="s">
        <v>262</v>
      </c>
      <c r="C23" s="148">
        <f>C22+C21+C20</f>
        <v>21928997</v>
      </c>
      <c r="D23" s="148">
        <f>D22+D21+D20</f>
        <v>0</v>
      </c>
      <c r="E23" s="148">
        <f>E22+E21+E20</f>
        <v>0</v>
      </c>
      <c r="F23" s="133">
        <f t="shared" si="0"/>
        <v>21928997</v>
      </c>
    </row>
    <row r="24" spans="1:6" ht="15">
      <c r="A24" s="51" t="s">
        <v>614</v>
      </c>
      <c r="B24" s="52" t="s">
        <v>263</v>
      </c>
      <c r="C24" s="148">
        <f>C23+C19</f>
        <v>59220987</v>
      </c>
      <c r="D24" s="148">
        <f>D23+D19</f>
        <v>0</v>
      </c>
      <c r="E24" s="148">
        <f>E23+E19</f>
        <v>0</v>
      </c>
      <c r="F24" s="133">
        <f t="shared" si="0"/>
        <v>59220987</v>
      </c>
    </row>
    <row r="25" spans="1:6" ht="15">
      <c r="A25" s="37" t="s">
        <v>585</v>
      </c>
      <c r="B25" s="52" t="s">
        <v>264</v>
      </c>
      <c r="C25" s="148">
        <f>9821946+55994+19841+263962</f>
        <v>10161743</v>
      </c>
      <c r="D25" s="148"/>
      <c r="E25" s="148"/>
      <c r="F25" s="133">
        <f t="shared" si="0"/>
        <v>10161743</v>
      </c>
    </row>
    <row r="26" spans="1:6" ht="15">
      <c r="A26" s="4" t="s">
        <v>265</v>
      </c>
      <c r="B26" s="28" t="s">
        <v>266</v>
      </c>
      <c r="C26" s="148">
        <v>698747</v>
      </c>
      <c r="D26" s="148"/>
      <c r="E26" s="148"/>
      <c r="F26" s="133">
        <f t="shared" si="0"/>
        <v>698747</v>
      </c>
    </row>
    <row r="27" spans="1:6" ht="15">
      <c r="A27" s="4" t="s">
        <v>267</v>
      </c>
      <c r="B27" s="28" t="s">
        <v>268</v>
      </c>
      <c r="C27" s="148">
        <v>6672701</v>
      </c>
      <c r="D27" s="148"/>
      <c r="E27" s="148"/>
      <c r="F27" s="133">
        <f t="shared" si="0"/>
        <v>6672701</v>
      </c>
    </row>
    <row r="28" spans="1:6" ht="15">
      <c r="A28" s="4" t="s">
        <v>269</v>
      </c>
      <c r="B28" s="28" t="s">
        <v>270</v>
      </c>
      <c r="C28" s="148">
        <v>0</v>
      </c>
      <c r="D28" s="148"/>
      <c r="E28" s="148"/>
      <c r="F28" s="133">
        <f t="shared" si="0"/>
        <v>0</v>
      </c>
    </row>
    <row r="29" spans="1:6" ht="15">
      <c r="A29" s="6" t="s">
        <v>530</v>
      </c>
      <c r="B29" s="31" t="s">
        <v>271</v>
      </c>
      <c r="C29" s="148">
        <f>C26+C27+C28</f>
        <v>7371448</v>
      </c>
      <c r="D29" s="148">
        <f>D26+D27+D28</f>
        <v>0</v>
      </c>
      <c r="E29" s="148">
        <f>E26+E27+E28</f>
        <v>0</v>
      </c>
      <c r="F29" s="133">
        <f t="shared" si="0"/>
        <v>7371448</v>
      </c>
    </row>
    <row r="30" spans="1:6" ht="15">
      <c r="A30" s="4" t="s">
        <v>272</v>
      </c>
      <c r="B30" s="28" t="s">
        <v>273</v>
      </c>
      <c r="C30" s="148">
        <v>652154</v>
      </c>
      <c r="D30" s="148"/>
      <c r="E30" s="148"/>
      <c r="F30" s="133">
        <f t="shared" si="0"/>
        <v>652154</v>
      </c>
    </row>
    <row r="31" spans="1:6" ht="15">
      <c r="A31" s="4" t="s">
        <v>274</v>
      </c>
      <c r="B31" s="28" t="s">
        <v>275</v>
      </c>
      <c r="C31" s="148">
        <v>427158</v>
      </c>
      <c r="D31" s="148"/>
      <c r="E31" s="148"/>
      <c r="F31" s="133">
        <f t="shared" si="0"/>
        <v>427158</v>
      </c>
    </row>
    <row r="32" spans="1:6" ht="15" customHeight="1">
      <c r="A32" s="6" t="s">
        <v>615</v>
      </c>
      <c r="B32" s="31" t="s">
        <v>276</v>
      </c>
      <c r="C32" s="148">
        <f>C31+C30</f>
        <v>1079312</v>
      </c>
      <c r="D32" s="148">
        <f>D31+D30+D29</f>
        <v>0</v>
      </c>
      <c r="E32" s="148">
        <f>E31+E30+E29</f>
        <v>0</v>
      </c>
      <c r="F32" s="133">
        <f t="shared" si="0"/>
        <v>1079312</v>
      </c>
    </row>
    <row r="33" spans="1:6" ht="15">
      <c r="A33" s="4" t="s">
        <v>277</v>
      </c>
      <c r="B33" s="28" t="s">
        <v>278</v>
      </c>
      <c r="C33" s="148">
        <v>17048054</v>
      </c>
      <c r="D33" s="148"/>
      <c r="E33" s="148"/>
      <c r="F33" s="133">
        <f t="shared" si="0"/>
        <v>17048054</v>
      </c>
    </row>
    <row r="34" spans="1:6" ht="15">
      <c r="A34" s="4" t="s">
        <v>279</v>
      </c>
      <c r="B34" s="28" t="s">
        <v>280</v>
      </c>
      <c r="C34" s="148">
        <v>0</v>
      </c>
      <c r="D34" s="148"/>
      <c r="E34" s="148"/>
      <c r="F34" s="133">
        <f t="shared" si="0"/>
        <v>0</v>
      </c>
    </row>
    <row r="35" spans="1:6" ht="15">
      <c r="A35" s="4" t="s">
        <v>586</v>
      </c>
      <c r="B35" s="28" t="s">
        <v>281</v>
      </c>
      <c r="C35" s="148">
        <v>2048952</v>
      </c>
      <c r="D35" s="148"/>
      <c r="E35" s="148"/>
      <c r="F35" s="133">
        <f t="shared" si="0"/>
        <v>2048952</v>
      </c>
    </row>
    <row r="36" spans="1:6" ht="15">
      <c r="A36" s="4" t="s">
        <v>282</v>
      </c>
      <c r="B36" s="28" t="s">
        <v>283</v>
      </c>
      <c r="C36" s="148">
        <v>255403</v>
      </c>
      <c r="D36" s="148"/>
      <c r="E36" s="148"/>
      <c r="F36" s="133">
        <f t="shared" si="0"/>
        <v>255403</v>
      </c>
    </row>
    <row r="37" spans="1:6" ht="15">
      <c r="A37" s="9" t="s">
        <v>587</v>
      </c>
      <c r="B37" s="28" t="s">
        <v>284</v>
      </c>
      <c r="C37" s="148">
        <v>0</v>
      </c>
      <c r="D37" s="148"/>
      <c r="E37" s="148"/>
      <c r="F37" s="133">
        <f t="shared" si="0"/>
        <v>0</v>
      </c>
    </row>
    <row r="38" spans="1:6" ht="15">
      <c r="A38" s="5" t="s">
        <v>285</v>
      </c>
      <c r="B38" s="28" t="s">
        <v>286</v>
      </c>
      <c r="C38" s="148">
        <v>0</v>
      </c>
      <c r="D38" s="148"/>
      <c r="E38" s="148"/>
      <c r="F38" s="133">
        <f t="shared" si="0"/>
        <v>0</v>
      </c>
    </row>
    <row r="39" spans="1:6" ht="15">
      <c r="A39" s="4" t="s">
        <v>588</v>
      </c>
      <c r="B39" s="28" t="s">
        <v>287</v>
      </c>
      <c r="C39" s="148">
        <v>45066372</v>
      </c>
      <c r="D39" s="148"/>
      <c r="E39" s="148"/>
      <c r="F39" s="133">
        <f t="shared" si="0"/>
        <v>45066372</v>
      </c>
    </row>
    <row r="40" spans="1:6" ht="15">
      <c r="A40" s="6" t="s">
        <v>531</v>
      </c>
      <c r="B40" s="31" t="s">
        <v>288</v>
      </c>
      <c r="C40" s="148">
        <f>SUM(C33:C39)</f>
        <v>64418781</v>
      </c>
      <c r="D40" s="148">
        <f>SUM(D33:D39)</f>
        <v>0</v>
      </c>
      <c r="E40" s="148">
        <f>SUM(E33:E39)</f>
        <v>0</v>
      </c>
      <c r="F40" s="133">
        <f t="shared" si="0"/>
        <v>64418781</v>
      </c>
    </row>
    <row r="41" spans="1:6" ht="15">
      <c r="A41" s="4" t="s">
        <v>289</v>
      </c>
      <c r="B41" s="28" t="s">
        <v>290</v>
      </c>
      <c r="C41" s="148">
        <v>1116</v>
      </c>
      <c r="D41" s="148"/>
      <c r="E41" s="148"/>
      <c r="F41" s="133">
        <f t="shared" si="0"/>
        <v>1116</v>
      </c>
    </row>
    <row r="42" spans="1:6" ht="15">
      <c r="A42" s="4" t="s">
        <v>291</v>
      </c>
      <c r="B42" s="28" t="s">
        <v>292</v>
      </c>
      <c r="C42" s="148">
        <v>0</v>
      </c>
      <c r="D42" s="148"/>
      <c r="E42" s="148"/>
      <c r="F42" s="133">
        <f t="shared" si="0"/>
        <v>0</v>
      </c>
    </row>
    <row r="43" spans="1:6" ht="15">
      <c r="A43" s="6" t="s">
        <v>532</v>
      </c>
      <c r="B43" s="31" t="s">
        <v>293</v>
      </c>
      <c r="C43" s="148">
        <f>C42+C41</f>
        <v>1116</v>
      </c>
      <c r="D43" s="148">
        <f>D42+D41</f>
        <v>0</v>
      </c>
      <c r="E43" s="148">
        <f>E42+E41</f>
        <v>0</v>
      </c>
      <c r="F43" s="133">
        <f t="shared" si="0"/>
        <v>1116</v>
      </c>
    </row>
    <row r="44" spans="1:6" ht="15">
      <c r="A44" s="4" t="s">
        <v>294</v>
      </c>
      <c r="B44" s="28" t="s">
        <v>295</v>
      </c>
      <c r="C44" s="148">
        <v>12340007</v>
      </c>
      <c r="D44" s="148"/>
      <c r="E44" s="148"/>
      <c r="F44" s="133">
        <f t="shared" si="0"/>
        <v>12340007</v>
      </c>
    </row>
    <row r="45" spans="1:6" ht="15">
      <c r="A45" s="4" t="s">
        <v>296</v>
      </c>
      <c r="B45" s="28" t="s">
        <v>297</v>
      </c>
      <c r="C45" s="148">
        <v>58500000</v>
      </c>
      <c r="D45" s="148"/>
      <c r="E45" s="148"/>
      <c r="F45" s="133">
        <f t="shared" si="0"/>
        <v>58500000</v>
      </c>
    </row>
    <row r="46" spans="1:6" ht="15">
      <c r="A46" s="4" t="s">
        <v>589</v>
      </c>
      <c r="B46" s="28" t="s">
        <v>298</v>
      </c>
      <c r="C46" s="148">
        <v>0</v>
      </c>
      <c r="D46" s="148"/>
      <c r="E46" s="148"/>
      <c r="F46" s="133">
        <f t="shared" si="0"/>
        <v>0</v>
      </c>
    </row>
    <row r="47" spans="1:6" ht="15">
      <c r="A47" s="4" t="s">
        <v>590</v>
      </c>
      <c r="B47" s="28" t="s">
        <v>299</v>
      </c>
      <c r="C47" s="148">
        <v>9000</v>
      </c>
      <c r="D47" s="148"/>
      <c r="E47" s="148"/>
      <c r="F47" s="133">
        <f t="shared" si="0"/>
        <v>9000</v>
      </c>
    </row>
    <row r="48" spans="1:6" ht="15">
      <c r="A48" s="4" t="s">
        <v>300</v>
      </c>
      <c r="B48" s="28" t="s">
        <v>301</v>
      </c>
      <c r="C48" s="148">
        <v>326200</v>
      </c>
      <c r="D48" s="148"/>
      <c r="E48" s="148"/>
      <c r="F48" s="133">
        <f t="shared" si="0"/>
        <v>326200</v>
      </c>
    </row>
    <row r="49" spans="1:6" ht="15">
      <c r="A49" s="6" t="s">
        <v>533</v>
      </c>
      <c r="B49" s="31" t="s">
        <v>302</v>
      </c>
      <c r="C49" s="148">
        <f>SUM(C44:C48)</f>
        <v>71175207</v>
      </c>
      <c r="D49" s="148">
        <f>SUM(D44:D48)</f>
        <v>0</v>
      </c>
      <c r="E49" s="148">
        <f>SUM(E44:E48)</f>
        <v>0</v>
      </c>
      <c r="F49" s="133">
        <f t="shared" si="0"/>
        <v>71175207</v>
      </c>
    </row>
    <row r="50" spans="1:6" ht="15">
      <c r="A50" s="37" t="s">
        <v>534</v>
      </c>
      <c r="B50" s="52" t="s">
        <v>303</v>
      </c>
      <c r="C50" s="148">
        <f>C49+C43+C40+C32+C29</f>
        <v>144045864</v>
      </c>
      <c r="D50" s="148">
        <f>D49+D43+D40+D32+D29</f>
        <v>0</v>
      </c>
      <c r="E50" s="148">
        <f>E49+E43+E40+E32+E29</f>
        <v>0</v>
      </c>
      <c r="F50" s="133">
        <f t="shared" si="0"/>
        <v>144045864</v>
      </c>
    </row>
    <row r="51" spans="1:6" ht="15">
      <c r="A51" s="12" t="s">
        <v>304</v>
      </c>
      <c r="B51" s="28" t="s">
        <v>305</v>
      </c>
      <c r="C51" s="148"/>
      <c r="D51" s="148"/>
      <c r="E51" s="148"/>
      <c r="F51" s="133">
        <f t="shared" si="0"/>
        <v>0</v>
      </c>
    </row>
    <row r="52" spans="1:6" ht="15">
      <c r="A52" s="12" t="s">
        <v>535</v>
      </c>
      <c r="B52" s="28" t="s">
        <v>306</v>
      </c>
      <c r="C52" s="148">
        <v>316800</v>
      </c>
      <c r="D52" s="148"/>
      <c r="E52" s="148"/>
      <c r="F52" s="133">
        <f t="shared" si="0"/>
        <v>316800</v>
      </c>
    </row>
    <row r="53" spans="1:6" ht="15">
      <c r="A53" s="16" t="s">
        <v>591</v>
      </c>
      <c r="B53" s="28" t="s">
        <v>307</v>
      </c>
      <c r="C53" s="148"/>
      <c r="D53" s="148"/>
      <c r="E53" s="148"/>
      <c r="F53" s="133">
        <f t="shared" si="0"/>
        <v>0</v>
      </c>
    </row>
    <row r="54" spans="1:6" ht="15">
      <c r="A54" s="16" t="s">
        <v>592</v>
      </c>
      <c r="B54" s="28" t="s">
        <v>308</v>
      </c>
      <c r="C54" s="148"/>
      <c r="D54" s="148"/>
      <c r="E54" s="148"/>
      <c r="F54" s="133">
        <f t="shared" si="0"/>
        <v>0</v>
      </c>
    </row>
    <row r="55" spans="1:6" ht="15">
      <c r="A55" s="16" t="s">
        <v>593</v>
      </c>
      <c r="B55" s="28" t="s">
        <v>309</v>
      </c>
      <c r="C55" s="148"/>
      <c r="D55" s="148"/>
      <c r="E55" s="148"/>
      <c r="F55" s="133">
        <f t="shared" si="0"/>
        <v>0</v>
      </c>
    </row>
    <row r="56" spans="1:6" ht="15">
      <c r="A56" s="12" t="s">
        <v>594</v>
      </c>
      <c r="B56" s="28" t="s">
        <v>310</v>
      </c>
      <c r="C56" s="148"/>
      <c r="D56" s="148"/>
      <c r="E56" s="148"/>
      <c r="F56" s="133">
        <f t="shared" si="0"/>
        <v>0</v>
      </c>
    </row>
    <row r="57" spans="1:6" ht="15">
      <c r="A57" s="12" t="s">
        <v>595</v>
      </c>
      <c r="B57" s="28" t="s">
        <v>311</v>
      </c>
      <c r="C57" s="148">
        <v>1205640</v>
      </c>
      <c r="D57" s="148"/>
      <c r="E57" s="148"/>
      <c r="F57" s="133">
        <f t="shared" si="0"/>
        <v>1205640</v>
      </c>
    </row>
    <row r="58" spans="1:6" ht="15">
      <c r="A58" s="12" t="s">
        <v>596</v>
      </c>
      <c r="B58" s="28" t="s">
        <v>312</v>
      </c>
      <c r="C58" s="148">
        <v>5050498</v>
      </c>
      <c r="D58" s="148"/>
      <c r="E58" s="148"/>
      <c r="F58" s="133">
        <f t="shared" si="0"/>
        <v>5050498</v>
      </c>
    </row>
    <row r="59" spans="1:6" ht="15">
      <c r="A59" s="49" t="s">
        <v>564</v>
      </c>
      <c r="B59" s="52" t="s">
        <v>313</v>
      </c>
      <c r="C59" s="148">
        <f>SUM(C51:C58)</f>
        <v>6572938</v>
      </c>
      <c r="D59" s="148"/>
      <c r="E59" s="148"/>
      <c r="F59" s="133">
        <f t="shared" si="0"/>
        <v>6572938</v>
      </c>
    </row>
    <row r="60" spans="1:6" ht="15">
      <c r="A60" s="11" t="s">
        <v>597</v>
      </c>
      <c r="B60" s="28" t="s">
        <v>314</v>
      </c>
      <c r="C60" s="148"/>
      <c r="D60" s="148"/>
      <c r="E60" s="148"/>
      <c r="F60" s="133">
        <f t="shared" si="0"/>
        <v>0</v>
      </c>
    </row>
    <row r="61" spans="1:6" ht="15">
      <c r="A61" s="11" t="s">
        <v>315</v>
      </c>
      <c r="B61" s="28" t="s">
        <v>316</v>
      </c>
      <c r="C61" s="148">
        <v>99878</v>
      </c>
      <c r="D61" s="148"/>
      <c r="E61" s="148"/>
      <c r="F61" s="133">
        <f t="shared" si="0"/>
        <v>99878</v>
      </c>
    </row>
    <row r="62" spans="1:6" ht="15">
      <c r="A62" s="11" t="s">
        <v>317</v>
      </c>
      <c r="B62" s="28" t="s">
        <v>318</v>
      </c>
      <c r="C62" s="148"/>
      <c r="D62" s="148"/>
      <c r="E62" s="148"/>
      <c r="F62" s="133">
        <f t="shared" si="0"/>
        <v>0</v>
      </c>
    </row>
    <row r="63" spans="1:6" ht="15">
      <c r="A63" s="11" t="s">
        <v>565</v>
      </c>
      <c r="B63" s="28" t="s">
        <v>319</v>
      </c>
      <c r="C63" s="148"/>
      <c r="D63" s="148"/>
      <c r="E63" s="148"/>
      <c r="F63" s="133">
        <f t="shared" si="0"/>
        <v>0</v>
      </c>
    </row>
    <row r="64" spans="1:6" ht="15">
      <c r="A64" s="11" t="s">
        <v>598</v>
      </c>
      <c r="B64" s="28" t="s">
        <v>320</v>
      </c>
      <c r="C64" s="148"/>
      <c r="D64" s="148"/>
      <c r="E64" s="148"/>
      <c r="F64" s="133">
        <f t="shared" si="0"/>
        <v>0</v>
      </c>
    </row>
    <row r="65" spans="1:6" ht="15">
      <c r="A65" s="11" t="s">
        <v>567</v>
      </c>
      <c r="B65" s="28" t="s">
        <v>321</v>
      </c>
      <c r="C65" s="148"/>
      <c r="D65" s="148"/>
      <c r="E65" s="148"/>
      <c r="F65" s="133">
        <f t="shared" si="0"/>
        <v>0</v>
      </c>
    </row>
    <row r="66" spans="1:6" ht="15">
      <c r="A66" s="11" t="s">
        <v>599</v>
      </c>
      <c r="B66" s="28" t="s">
        <v>322</v>
      </c>
      <c r="C66" s="148"/>
      <c r="D66" s="148"/>
      <c r="E66" s="148"/>
      <c r="F66" s="133">
        <f t="shared" si="0"/>
        <v>0</v>
      </c>
    </row>
    <row r="67" spans="1:6" ht="15">
      <c r="A67" s="11" t="s">
        <v>600</v>
      </c>
      <c r="B67" s="28" t="s">
        <v>323</v>
      </c>
      <c r="C67" s="148"/>
      <c r="D67" s="148"/>
      <c r="E67" s="148"/>
      <c r="F67" s="133">
        <f t="shared" si="0"/>
        <v>0</v>
      </c>
    </row>
    <row r="68" spans="1:6" ht="15">
      <c r="A68" s="11" t="s">
        <v>324</v>
      </c>
      <c r="B68" s="28" t="s">
        <v>325</v>
      </c>
      <c r="C68" s="148"/>
      <c r="D68" s="148"/>
      <c r="E68" s="148"/>
      <c r="F68" s="133">
        <f t="shared" si="0"/>
        <v>0</v>
      </c>
    </row>
    <row r="69" spans="1:6" ht="15">
      <c r="A69" s="18" t="s">
        <v>326</v>
      </c>
      <c r="B69" s="28" t="s">
        <v>327</v>
      </c>
      <c r="C69" s="148"/>
      <c r="D69" s="148"/>
      <c r="E69" s="148"/>
      <c r="F69" s="133">
        <f t="shared" si="0"/>
        <v>0</v>
      </c>
    </row>
    <row r="70" spans="1:6" ht="15">
      <c r="A70" s="11" t="s">
        <v>601</v>
      </c>
      <c r="B70" s="28" t="s">
        <v>329</v>
      </c>
      <c r="C70" s="148">
        <v>19231639</v>
      </c>
      <c r="D70" s="148"/>
      <c r="E70" s="148"/>
      <c r="F70" s="133">
        <f t="shared" si="0"/>
        <v>19231639</v>
      </c>
    </row>
    <row r="71" spans="1:6" ht="15">
      <c r="A71" s="18" t="s">
        <v>757</v>
      </c>
      <c r="B71" s="28" t="s">
        <v>759</v>
      </c>
      <c r="C71" s="148"/>
      <c r="D71" s="148"/>
      <c r="E71" s="148"/>
      <c r="F71" s="133">
        <f aca="true" t="shared" si="1" ref="F71:F122">E71+D71+C71</f>
        <v>0</v>
      </c>
    </row>
    <row r="72" spans="1:6" ht="15">
      <c r="A72" s="18" t="s">
        <v>758</v>
      </c>
      <c r="B72" s="28" t="s">
        <v>759</v>
      </c>
      <c r="C72" s="148">
        <v>51862891</v>
      </c>
      <c r="D72" s="148"/>
      <c r="E72" s="148"/>
      <c r="F72" s="133">
        <f t="shared" si="1"/>
        <v>51862891</v>
      </c>
    </row>
    <row r="73" spans="1:6" ht="15">
      <c r="A73" s="49" t="s">
        <v>570</v>
      </c>
      <c r="B73" s="52" t="s">
        <v>330</v>
      </c>
      <c r="C73" s="148">
        <f>SUM(C60:C72)</f>
        <v>71194408</v>
      </c>
      <c r="D73" s="148"/>
      <c r="E73" s="148"/>
      <c r="F73" s="133">
        <f t="shared" si="1"/>
        <v>71194408</v>
      </c>
    </row>
    <row r="74" spans="1:6" ht="15.75">
      <c r="A74" s="56" t="s">
        <v>70</v>
      </c>
      <c r="B74" s="52"/>
      <c r="C74" s="148">
        <f>C73+C59+C50+C25+C24</f>
        <v>291195940</v>
      </c>
      <c r="D74" s="148">
        <f>D73+D59+D50+D25+D24</f>
        <v>0</v>
      </c>
      <c r="E74" s="148">
        <f>E73+E59+E50+E25+E24</f>
        <v>0</v>
      </c>
      <c r="F74" s="133">
        <f t="shared" si="1"/>
        <v>291195940</v>
      </c>
    </row>
    <row r="75" spans="1:6" ht="15">
      <c r="A75" s="32" t="s">
        <v>331</v>
      </c>
      <c r="B75" s="28" t="s">
        <v>332</v>
      </c>
      <c r="C75" s="148"/>
      <c r="D75" s="148"/>
      <c r="E75" s="148"/>
      <c r="F75" s="133">
        <f t="shared" si="1"/>
        <v>0</v>
      </c>
    </row>
    <row r="76" spans="1:6" ht="15">
      <c r="A76" s="32" t="s">
        <v>602</v>
      </c>
      <c r="B76" s="28" t="s">
        <v>333</v>
      </c>
      <c r="C76" s="148">
        <v>499168381</v>
      </c>
      <c r="D76" s="148"/>
      <c r="E76" s="148"/>
      <c r="F76" s="133">
        <f t="shared" si="1"/>
        <v>499168381</v>
      </c>
    </row>
    <row r="77" spans="1:6" ht="15">
      <c r="A77" s="32" t="s">
        <v>334</v>
      </c>
      <c r="B77" s="28" t="s">
        <v>335</v>
      </c>
      <c r="C77" s="148"/>
      <c r="D77" s="148"/>
      <c r="E77" s="148"/>
      <c r="F77" s="133">
        <f t="shared" si="1"/>
        <v>0</v>
      </c>
    </row>
    <row r="78" spans="1:6" ht="15">
      <c r="A78" s="32" t="s">
        <v>336</v>
      </c>
      <c r="B78" s="28" t="s">
        <v>337</v>
      </c>
      <c r="C78" s="148">
        <v>3950024</v>
      </c>
      <c r="D78" s="148"/>
      <c r="E78" s="148"/>
      <c r="F78" s="133">
        <f t="shared" si="1"/>
        <v>3950024</v>
      </c>
    </row>
    <row r="79" spans="1:6" ht="15">
      <c r="A79" s="5" t="s">
        <v>338</v>
      </c>
      <c r="B79" s="28" t="s">
        <v>339</v>
      </c>
      <c r="C79" s="148"/>
      <c r="D79" s="148"/>
      <c r="E79" s="148"/>
      <c r="F79" s="133">
        <f t="shared" si="1"/>
        <v>0</v>
      </c>
    </row>
    <row r="80" spans="1:6" ht="15">
      <c r="A80" s="5" t="s">
        <v>340</v>
      </c>
      <c r="B80" s="28" t="s">
        <v>341</v>
      </c>
      <c r="C80" s="148"/>
      <c r="D80" s="148"/>
      <c r="E80" s="148"/>
      <c r="F80" s="133">
        <f t="shared" si="1"/>
        <v>0</v>
      </c>
    </row>
    <row r="81" spans="1:6" ht="15">
      <c r="A81" s="5" t="s">
        <v>342</v>
      </c>
      <c r="B81" s="28" t="s">
        <v>343</v>
      </c>
      <c r="C81" s="148">
        <v>66340463</v>
      </c>
      <c r="D81" s="148"/>
      <c r="E81" s="148"/>
      <c r="F81" s="133">
        <f t="shared" si="1"/>
        <v>66340463</v>
      </c>
    </row>
    <row r="82" spans="1:6" ht="15">
      <c r="A82" s="50" t="s">
        <v>571</v>
      </c>
      <c r="B82" s="52" t="s">
        <v>344</v>
      </c>
      <c r="C82" s="148">
        <f>SUM(C75:C81)</f>
        <v>569458868</v>
      </c>
      <c r="D82" s="148">
        <f>SUM(D75:D81)</f>
        <v>0</v>
      </c>
      <c r="E82" s="148">
        <f>SUM(E75:E81)</f>
        <v>0</v>
      </c>
      <c r="F82" s="133">
        <f t="shared" si="1"/>
        <v>569458868</v>
      </c>
    </row>
    <row r="83" spans="1:6" ht="15">
      <c r="A83" s="12" t="s">
        <v>345</v>
      </c>
      <c r="B83" s="28" t="s">
        <v>346</v>
      </c>
      <c r="C83" s="148"/>
      <c r="D83" s="148"/>
      <c r="E83" s="148"/>
      <c r="F83" s="133">
        <f t="shared" si="1"/>
        <v>0</v>
      </c>
    </row>
    <row r="84" spans="1:6" ht="15">
      <c r="A84" s="12" t="s">
        <v>347</v>
      </c>
      <c r="B84" s="28" t="s">
        <v>348</v>
      </c>
      <c r="C84" s="148"/>
      <c r="D84" s="148"/>
      <c r="E84" s="148"/>
      <c r="F84" s="133">
        <f t="shared" si="1"/>
        <v>0</v>
      </c>
    </row>
    <row r="85" spans="1:6" ht="15">
      <c r="A85" s="12" t="s">
        <v>349</v>
      </c>
      <c r="B85" s="28" t="s">
        <v>350</v>
      </c>
      <c r="C85" s="148"/>
      <c r="D85" s="148"/>
      <c r="E85" s="148"/>
      <c r="F85" s="133">
        <f t="shared" si="1"/>
        <v>0</v>
      </c>
    </row>
    <row r="86" spans="1:6" ht="15">
      <c r="A86" s="12" t="s">
        <v>351</v>
      </c>
      <c r="B86" s="28" t="s">
        <v>352</v>
      </c>
      <c r="C86" s="148"/>
      <c r="D86" s="148"/>
      <c r="E86" s="148"/>
      <c r="F86" s="133">
        <f t="shared" si="1"/>
        <v>0</v>
      </c>
    </row>
    <row r="87" spans="1:6" ht="15">
      <c r="A87" s="49" t="s">
        <v>572</v>
      </c>
      <c r="B87" s="52" t="s">
        <v>353</v>
      </c>
      <c r="C87" s="148">
        <f>SUM(C83:C86)</f>
        <v>0</v>
      </c>
      <c r="D87" s="148">
        <f>SUM(D83:D86)</f>
        <v>0</v>
      </c>
      <c r="E87" s="148">
        <f>SUM(E83:E86)</f>
        <v>0</v>
      </c>
      <c r="F87" s="133">
        <f t="shared" si="1"/>
        <v>0</v>
      </c>
    </row>
    <row r="88" spans="1:6" ht="15">
      <c r="A88" s="12" t="s">
        <v>354</v>
      </c>
      <c r="B88" s="28" t="s">
        <v>355</v>
      </c>
      <c r="C88" s="148"/>
      <c r="D88" s="148"/>
      <c r="E88" s="148"/>
      <c r="F88" s="133">
        <f t="shared" si="1"/>
        <v>0</v>
      </c>
    </row>
    <row r="89" spans="1:6" ht="15">
      <c r="A89" s="12" t="s">
        <v>603</v>
      </c>
      <c r="B89" s="28" t="s">
        <v>356</v>
      </c>
      <c r="C89" s="148"/>
      <c r="D89" s="148"/>
      <c r="E89" s="148"/>
      <c r="F89" s="133">
        <f t="shared" si="1"/>
        <v>0</v>
      </c>
    </row>
    <row r="90" spans="1:6" ht="15">
      <c r="A90" s="12" t="s">
        <v>604</v>
      </c>
      <c r="B90" s="28" t="s">
        <v>357</v>
      </c>
      <c r="C90" s="148"/>
      <c r="D90" s="148"/>
      <c r="E90" s="148"/>
      <c r="F90" s="133">
        <f t="shared" si="1"/>
        <v>0</v>
      </c>
    </row>
    <row r="91" spans="1:6" ht="15">
      <c r="A91" s="12" t="s">
        <v>605</v>
      </c>
      <c r="B91" s="28" t="s">
        <v>358</v>
      </c>
      <c r="C91" s="148"/>
      <c r="D91" s="148"/>
      <c r="E91" s="148"/>
      <c r="F91" s="133">
        <f t="shared" si="1"/>
        <v>0</v>
      </c>
    </row>
    <row r="92" spans="1:6" ht="15">
      <c r="A92" s="12" t="s">
        <v>606</v>
      </c>
      <c r="B92" s="28" t="s">
        <v>359</v>
      </c>
      <c r="C92" s="148"/>
      <c r="D92" s="148"/>
      <c r="E92" s="148"/>
      <c r="F92" s="133">
        <f t="shared" si="1"/>
        <v>0</v>
      </c>
    </row>
    <row r="93" spans="1:6" ht="15">
      <c r="A93" s="12" t="s">
        <v>607</v>
      </c>
      <c r="B93" s="28" t="s">
        <v>360</v>
      </c>
      <c r="C93" s="148"/>
      <c r="D93" s="148"/>
      <c r="E93" s="148"/>
      <c r="F93" s="133">
        <f t="shared" si="1"/>
        <v>0</v>
      </c>
    </row>
    <row r="94" spans="1:6" ht="15">
      <c r="A94" s="12" t="s">
        <v>361</v>
      </c>
      <c r="B94" s="28" t="s">
        <v>362</v>
      </c>
      <c r="C94" s="148"/>
      <c r="D94" s="148"/>
      <c r="E94" s="148"/>
      <c r="F94" s="133">
        <f t="shared" si="1"/>
        <v>0</v>
      </c>
    </row>
    <row r="95" spans="1:6" ht="15">
      <c r="A95" s="12" t="s">
        <v>608</v>
      </c>
      <c r="B95" s="28" t="s">
        <v>823</v>
      </c>
      <c r="C95" s="148">
        <v>227711</v>
      </c>
      <c r="D95" s="148"/>
      <c r="E95" s="148"/>
      <c r="F95" s="133">
        <f t="shared" si="1"/>
        <v>227711</v>
      </c>
    </row>
    <row r="96" spans="1:6" ht="15">
      <c r="A96" s="49" t="s">
        <v>573</v>
      </c>
      <c r="B96" s="52" t="s">
        <v>364</v>
      </c>
      <c r="C96" s="148">
        <f>SUM(C88:C95)</f>
        <v>227711</v>
      </c>
      <c r="D96" s="148">
        <f>SUM(D88:D95)</f>
        <v>0</v>
      </c>
      <c r="E96" s="148">
        <f>SUM(E88:E95)</f>
        <v>0</v>
      </c>
      <c r="F96" s="133">
        <f t="shared" si="1"/>
        <v>227711</v>
      </c>
    </row>
    <row r="97" spans="1:6" ht="15.75">
      <c r="A97" s="56" t="s">
        <v>71</v>
      </c>
      <c r="B97" s="52"/>
      <c r="C97" s="148">
        <f>C96+C87+C82</f>
        <v>569686579</v>
      </c>
      <c r="D97" s="148">
        <f>D96+D87+D82</f>
        <v>0</v>
      </c>
      <c r="E97" s="148">
        <f>E96+E87+E82</f>
        <v>0</v>
      </c>
      <c r="F97" s="133">
        <f t="shared" si="1"/>
        <v>569686579</v>
      </c>
    </row>
    <row r="98" spans="1:6" ht="15.75">
      <c r="A98" s="33" t="s">
        <v>616</v>
      </c>
      <c r="B98" s="34" t="s">
        <v>365</v>
      </c>
      <c r="C98" s="148">
        <f>C97+C74</f>
        <v>860882519</v>
      </c>
      <c r="D98" s="148">
        <f>D97+D74</f>
        <v>0</v>
      </c>
      <c r="E98" s="148">
        <f>E97+E74</f>
        <v>0</v>
      </c>
      <c r="F98" s="133">
        <f t="shared" si="1"/>
        <v>860882519</v>
      </c>
    </row>
    <row r="99" spans="1:25" ht="15">
      <c r="A99" s="12" t="s">
        <v>609</v>
      </c>
      <c r="B99" s="4" t="s">
        <v>366</v>
      </c>
      <c r="C99" s="138"/>
      <c r="D99" s="138"/>
      <c r="E99" s="138"/>
      <c r="F99" s="133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38"/>
      <c r="D100" s="138"/>
      <c r="E100" s="138"/>
      <c r="F100" s="133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38"/>
      <c r="D101" s="138"/>
      <c r="E101" s="138"/>
      <c r="F101" s="133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39"/>
      <c r="D102" s="139"/>
      <c r="E102" s="139"/>
      <c r="F102" s="133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0"/>
      <c r="D103" s="140"/>
      <c r="E103" s="140"/>
      <c r="F103" s="133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0"/>
      <c r="D104" s="140"/>
      <c r="E104" s="140"/>
      <c r="F104" s="133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38"/>
      <c r="D105" s="138"/>
      <c r="E105" s="138"/>
      <c r="F105" s="133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38"/>
      <c r="D106" s="138"/>
      <c r="E106" s="138"/>
      <c r="F106" s="133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1"/>
      <c r="D107" s="141"/>
      <c r="E107" s="141"/>
      <c r="F107" s="133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0"/>
      <c r="D108" s="140"/>
      <c r="E108" s="140"/>
      <c r="F108" s="133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0">
        <v>10113951</v>
      </c>
      <c r="D109" s="140"/>
      <c r="E109" s="140"/>
      <c r="F109" s="133">
        <f t="shared" si="1"/>
        <v>10113951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0">
        <v>348758915</v>
      </c>
      <c r="D110" s="140"/>
      <c r="E110" s="140"/>
      <c r="F110" s="133">
        <f t="shared" si="1"/>
        <v>348758915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0"/>
      <c r="D111" s="140"/>
      <c r="E111" s="140"/>
      <c r="F111" s="133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0"/>
      <c r="D112" s="140"/>
      <c r="E112" s="140"/>
      <c r="F112" s="133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0"/>
      <c r="D113" s="140"/>
      <c r="E113" s="140"/>
      <c r="F113" s="133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1"/>
      <c r="D114" s="141"/>
      <c r="E114" s="141"/>
      <c r="F114" s="133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0"/>
      <c r="D115" s="140"/>
      <c r="E115" s="140"/>
      <c r="F115" s="133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38"/>
      <c r="D116" s="138"/>
      <c r="E116" s="138"/>
      <c r="F116" s="133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0"/>
      <c r="D117" s="140"/>
      <c r="E117" s="140"/>
      <c r="F117" s="133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0"/>
      <c r="D118" s="140"/>
      <c r="E118" s="140"/>
      <c r="F118" s="133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1"/>
      <c r="D119" s="141"/>
      <c r="E119" s="141"/>
      <c r="F119" s="133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38"/>
      <c r="D120" s="138"/>
      <c r="E120" s="138"/>
      <c r="F120" s="133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1">
        <f>C110+C109</f>
        <v>358872866</v>
      </c>
      <c r="D121" s="141">
        <f>D120+D119+D114</f>
        <v>0</v>
      </c>
      <c r="E121" s="141">
        <f>E120+E119+E114</f>
        <v>0</v>
      </c>
      <c r="F121" s="133">
        <f t="shared" si="1"/>
        <v>358872866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3" t="s">
        <v>654</v>
      </c>
      <c r="B122" s="44"/>
      <c r="C122" s="148">
        <f>C121+C98</f>
        <v>1219755385</v>
      </c>
      <c r="D122" s="148">
        <f>D121+D98</f>
        <v>0</v>
      </c>
      <c r="E122" s="148">
        <f>E121+E98</f>
        <v>0</v>
      </c>
      <c r="F122" s="133">
        <f t="shared" si="1"/>
        <v>1219755385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755905511811024" right="0.15748031496062992" top="0.3937007874015748" bottom="0.3937007874015748" header="0.1968503937007874" footer="0.1968503937007874"/>
  <pageSetup fitToHeight="1" fitToWidth="1" horizontalDpi="300" verticalDpi="300" orientation="portrait" paperSize="8" scale="64" r:id="rId1"/>
  <headerFooter>
    <oddHeader>&amp;R3.sz.melléklet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9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Q120" sqref="Q120"/>
    </sheetView>
  </sheetViews>
  <sheetFormatPr defaultColWidth="9.140625" defaultRowHeight="15"/>
  <cols>
    <col min="1" max="1" width="105.140625" style="0" customWidth="1"/>
    <col min="3" max="3" width="17.140625" style="135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0" t="s">
        <v>783</v>
      </c>
      <c r="B1" s="261"/>
      <c r="C1" s="261"/>
      <c r="D1" s="261"/>
      <c r="E1" s="261"/>
      <c r="F1" s="262"/>
    </row>
    <row r="2" spans="1:6" ht="19.5" customHeight="1">
      <c r="A2" s="264" t="s">
        <v>128</v>
      </c>
      <c r="B2" s="261"/>
      <c r="C2" s="261"/>
      <c r="D2" s="261"/>
      <c r="E2" s="261"/>
      <c r="F2" s="262"/>
    </row>
    <row r="3" ht="18">
      <c r="A3" s="126"/>
    </row>
    <row r="4" ht="15">
      <c r="A4" s="209" t="s">
        <v>87</v>
      </c>
    </row>
    <row r="5" spans="1:6" ht="30">
      <c r="A5" s="1" t="s">
        <v>195</v>
      </c>
      <c r="B5" s="2" t="s">
        <v>196</v>
      </c>
      <c r="C5" s="136" t="s">
        <v>702</v>
      </c>
      <c r="D5" s="128" t="s">
        <v>703</v>
      </c>
      <c r="E5" s="128" t="s">
        <v>72</v>
      </c>
      <c r="F5" s="129" t="s">
        <v>43</v>
      </c>
    </row>
    <row r="6" spans="1:6" ht="15">
      <c r="A6" s="26" t="s">
        <v>197</v>
      </c>
      <c r="B6" s="27" t="s">
        <v>198</v>
      </c>
      <c r="C6" s="137">
        <v>15371146</v>
      </c>
      <c r="D6" s="130"/>
      <c r="E6" s="130"/>
      <c r="F6" s="144">
        <f>E6+D6+C6</f>
        <v>15371146</v>
      </c>
    </row>
    <row r="7" spans="1:6" ht="15">
      <c r="A7" s="26" t="s">
        <v>199</v>
      </c>
      <c r="B7" s="28" t="s">
        <v>200</v>
      </c>
      <c r="C7" s="137"/>
      <c r="D7" s="130"/>
      <c r="E7" s="130"/>
      <c r="F7" s="144">
        <f aca="true" t="shared" si="0" ref="F7:F70">E7+D7+C7</f>
        <v>0</v>
      </c>
    </row>
    <row r="8" spans="1:6" ht="15">
      <c r="A8" s="26" t="s">
        <v>201</v>
      </c>
      <c r="B8" s="28" t="s">
        <v>202</v>
      </c>
      <c r="C8" s="137">
        <v>0</v>
      </c>
      <c r="D8" s="130"/>
      <c r="E8" s="130"/>
      <c r="F8" s="144">
        <f t="shared" si="0"/>
        <v>0</v>
      </c>
    </row>
    <row r="9" spans="1:6" ht="15">
      <c r="A9" s="29" t="s">
        <v>203</v>
      </c>
      <c r="B9" s="28" t="s">
        <v>204</v>
      </c>
      <c r="C9" s="137">
        <v>900000</v>
      </c>
      <c r="D9" s="130"/>
      <c r="E9" s="130"/>
      <c r="F9" s="144">
        <f t="shared" si="0"/>
        <v>900000</v>
      </c>
    </row>
    <row r="10" spans="1:6" ht="15">
      <c r="A10" s="29" t="s">
        <v>205</v>
      </c>
      <c r="B10" s="28" t="s">
        <v>206</v>
      </c>
      <c r="C10" s="137">
        <v>0</v>
      </c>
      <c r="D10" s="130"/>
      <c r="E10" s="130"/>
      <c r="F10" s="144">
        <f t="shared" si="0"/>
        <v>0</v>
      </c>
    </row>
    <row r="11" spans="1:6" ht="15">
      <c r="A11" s="29" t="s">
        <v>240</v>
      </c>
      <c r="B11" s="28" t="s">
        <v>241</v>
      </c>
      <c r="C11" s="137">
        <v>0</v>
      </c>
      <c r="D11" s="130"/>
      <c r="E11" s="130"/>
      <c r="F11" s="144">
        <f t="shared" si="0"/>
        <v>0</v>
      </c>
    </row>
    <row r="12" spans="1:6" ht="15">
      <c r="A12" s="29" t="s">
        <v>242</v>
      </c>
      <c r="B12" s="28" t="s">
        <v>243</v>
      </c>
      <c r="C12" s="137">
        <v>717243</v>
      </c>
      <c r="D12" s="130"/>
      <c r="E12" s="130"/>
      <c r="F12" s="144">
        <f t="shared" si="0"/>
        <v>717243</v>
      </c>
    </row>
    <row r="13" spans="1:6" ht="15">
      <c r="A13" s="29" t="s">
        <v>244</v>
      </c>
      <c r="B13" s="28" t="s">
        <v>245</v>
      </c>
      <c r="C13" s="137">
        <v>0</v>
      </c>
      <c r="D13" s="130"/>
      <c r="E13" s="130"/>
      <c r="F13" s="144">
        <f t="shared" si="0"/>
        <v>0</v>
      </c>
    </row>
    <row r="14" spans="1:6" ht="15">
      <c r="A14" s="4" t="s">
        <v>246</v>
      </c>
      <c r="B14" s="28" t="s">
        <v>247</v>
      </c>
      <c r="C14" s="137">
        <v>120000</v>
      </c>
      <c r="D14" s="130"/>
      <c r="E14" s="130"/>
      <c r="F14" s="144">
        <f t="shared" si="0"/>
        <v>120000</v>
      </c>
    </row>
    <row r="15" spans="1:6" ht="15">
      <c r="A15" s="4" t="s">
        <v>248</v>
      </c>
      <c r="B15" s="28" t="s">
        <v>249</v>
      </c>
      <c r="C15" s="137">
        <v>72000</v>
      </c>
      <c r="D15" s="130"/>
      <c r="E15" s="130"/>
      <c r="F15" s="144">
        <f t="shared" si="0"/>
        <v>72000</v>
      </c>
    </row>
    <row r="16" spans="1:6" ht="15">
      <c r="A16" s="4" t="s">
        <v>250</v>
      </c>
      <c r="B16" s="28" t="s">
        <v>251</v>
      </c>
      <c r="C16" s="137">
        <v>0</v>
      </c>
      <c r="D16" s="130"/>
      <c r="E16" s="130"/>
      <c r="F16" s="144">
        <f t="shared" si="0"/>
        <v>0</v>
      </c>
    </row>
    <row r="17" spans="1:6" ht="15">
      <c r="A17" s="4" t="s">
        <v>252</v>
      </c>
      <c r="B17" s="28" t="s">
        <v>253</v>
      </c>
      <c r="C17" s="137">
        <v>0</v>
      </c>
      <c r="D17" s="130"/>
      <c r="E17" s="130"/>
      <c r="F17" s="144">
        <f t="shared" si="0"/>
        <v>0</v>
      </c>
    </row>
    <row r="18" spans="1:6" ht="15">
      <c r="A18" s="4" t="s">
        <v>584</v>
      </c>
      <c r="B18" s="28" t="s">
        <v>254</v>
      </c>
      <c r="C18" s="137">
        <v>200000</v>
      </c>
      <c r="D18" s="130"/>
      <c r="E18" s="130"/>
      <c r="F18" s="144">
        <f t="shared" si="0"/>
        <v>200000</v>
      </c>
    </row>
    <row r="19" spans="1:6" ht="15">
      <c r="A19" s="30" t="s">
        <v>528</v>
      </c>
      <c r="B19" s="31" t="s">
        <v>255</v>
      </c>
      <c r="C19" s="137">
        <f>SUM(C6:C18)</f>
        <v>17380389</v>
      </c>
      <c r="D19" s="137">
        <f>SUM(D6:D18)</f>
        <v>0</v>
      </c>
      <c r="E19" s="137">
        <f>SUM(E6:E18)</f>
        <v>0</v>
      </c>
      <c r="F19" s="144">
        <f t="shared" si="0"/>
        <v>17380389</v>
      </c>
    </row>
    <row r="20" spans="1:6" ht="15">
      <c r="A20" s="4" t="s">
        <v>256</v>
      </c>
      <c r="B20" s="28" t="s">
        <v>257</v>
      </c>
      <c r="C20" s="137">
        <v>0</v>
      </c>
      <c r="D20" s="130"/>
      <c r="E20" s="130"/>
      <c r="F20" s="144">
        <f t="shared" si="0"/>
        <v>0</v>
      </c>
    </row>
    <row r="21" spans="1:6" ht="15">
      <c r="A21" s="4" t="s">
        <v>258</v>
      </c>
      <c r="B21" s="28" t="s">
        <v>259</v>
      </c>
      <c r="C21" s="137">
        <v>1600000</v>
      </c>
      <c r="D21" s="130"/>
      <c r="E21" s="130"/>
      <c r="F21" s="144">
        <f t="shared" si="0"/>
        <v>1600000</v>
      </c>
    </row>
    <row r="22" spans="1:6" ht="15">
      <c r="A22" s="5" t="s">
        <v>260</v>
      </c>
      <c r="B22" s="28" t="s">
        <v>261</v>
      </c>
      <c r="C22" s="137">
        <v>100000</v>
      </c>
      <c r="D22" s="130"/>
      <c r="E22" s="130"/>
      <c r="F22" s="144">
        <f t="shared" si="0"/>
        <v>100000</v>
      </c>
    </row>
    <row r="23" spans="1:6" ht="15">
      <c r="A23" s="6" t="s">
        <v>529</v>
      </c>
      <c r="B23" s="31" t="s">
        <v>262</v>
      </c>
      <c r="C23" s="137">
        <f>C22+C21+C20</f>
        <v>1700000</v>
      </c>
      <c r="D23" s="137">
        <f>D22+D21+D20</f>
        <v>0</v>
      </c>
      <c r="E23" s="137">
        <f>E22+E21+E20</f>
        <v>0</v>
      </c>
      <c r="F23" s="144">
        <f t="shared" si="0"/>
        <v>1700000</v>
      </c>
    </row>
    <row r="24" spans="1:6" ht="15">
      <c r="A24" s="51" t="s">
        <v>614</v>
      </c>
      <c r="B24" s="52" t="s">
        <v>263</v>
      </c>
      <c r="C24" s="137">
        <f>C23+C19</f>
        <v>19080389</v>
      </c>
      <c r="D24" s="137">
        <f>D23+D19</f>
        <v>0</v>
      </c>
      <c r="E24" s="137">
        <f>E23+E19</f>
        <v>0</v>
      </c>
      <c r="F24" s="144">
        <f t="shared" si="0"/>
        <v>19080389</v>
      </c>
    </row>
    <row r="25" spans="1:6" ht="15">
      <c r="A25" s="37" t="s">
        <v>585</v>
      </c>
      <c r="B25" s="52" t="s">
        <v>264</v>
      </c>
      <c r="C25" s="137">
        <v>3879271</v>
      </c>
      <c r="D25" s="130"/>
      <c r="E25" s="130"/>
      <c r="F25" s="144">
        <f t="shared" si="0"/>
        <v>3879271</v>
      </c>
    </row>
    <row r="26" spans="1:6" ht="15">
      <c r="A26" s="4" t="s">
        <v>265</v>
      </c>
      <c r="B26" s="28" t="s">
        <v>266</v>
      </c>
      <c r="C26" s="137">
        <v>800000</v>
      </c>
      <c r="D26" s="130"/>
      <c r="E26" s="130"/>
      <c r="F26" s="144">
        <f t="shared" si="0"/>
        <v>800000</v>
      </c>
    </row>
    <row r="27" spans="1:6" ht="15">
      <c r="A27" s="4" t="s">
        <v>267</v>
      </c>
      <c r="B27" s="28" t="s">
        <v>268</v>
      </c>
      <c r="C27" s="137">
        <v>2000000</v>
      </c>
      <c r="D27" s="130"/>
      <c r="E27" s="130"/>
      <c r="F27" s="144">
        <f t="shared" si="0"/>
        <v>2000000</v>
      </c>
    </row>
    <row r="28" spans="1:6" ht="15">
      <c r="A28" s="4" t="s">
        <v>269</v>
      </c>
      <c r="B28" s="28" t="s">
        <v>270</v>
      </c>
      <c r="C28" s="137">
        <v>0</v>
      </c>
      <c r="D28" s="130"/>
      <c r="E28" s="130"/>
      <c r="F28" s="144">
        <f t="shared" si="0"/>
        <v>0</v>
      </c>
    </row>
    <row r="29" spans="1:6" ht="15">
      <c r="A29" s="6" t="s">
        <v>530</v>
      </c>
      <c r="B29" s="31" t="s">
        <v>271</v>
      </c>
      <c r="C29" s="137">
        <f>C26+C27+C28</f>
        <v>2800000</v>
      </c>
      <c r="D29" s="137">
        <f>D26+D27+D28</f>
        <v>0</v>
      </c>
      <c r="E29" s="137">
        <f>E26+E27+E28</f>
        <v>0</v>
      </c>
      <c r="F29" s="144">
        <f t="shared" si="0"/>
        <v>2800000</v>
      </c>
    </row>
    <row r="30" spans="1:6" ht="15">
      <c r="A30" s="4" t="s">
        <v>272</v>
      </c>
      <c r="B30" s="28" t="s">
        <v>273</v>
      </c>
      <c r="C30" s="137">
        <v>460000</v>
      </c>
      <c r="D30" s="130"/>
      <c r="E30" s="130"/>
      <c r="F30" s="144">
        <f t="shared" si="0"/>
        <v>460000</v>
      </c>
    </row>
    <row r="31" spans="1:6" ht="15">
      <c r="A31" s="4" t="s">
        <v>274</v>
      </c>
      <c r="B31" s="28" t="s">
        <v>275</v>
      </c>
      <c r="C31" s="137">
        <v>300000</v>
      </c>
      <c r="D31" s="130"/>
      <c r="E31" s="130"/>
      <c r="F31" s="144">
        <f t="shared" si="0"/>
        <v>300000</v>
      </c>
    </row>
    <row r="32" spans="1:6" ht="15" customHeight="1">
      <c r="A32" s="6" t="s">
        <v>615</v>
      </c>
      <c r="B32" s="31" t="s">
        <v>276</v>
      </c>
      <c r="C32" s="137">
        <f>C31+C30</f>
        <v>760000</v>
      </c>
      <c r="D32" s="137">
        <f>D31+D30+D29</f>
        <v>0</v>
      </c>
      <c r="E32" s="137">
        <f>E31+E30+E29</f>
        <v>0</v>
      </c>
      <c r="F32" s="144">
        <f t="shared" si="0"/>
        <v>760000</v>
      </c>
    </row>
    <row r="33" spans="1:6" ht="15">
      <c r="A33" s="4" t="s">
        <v>277</v>
      </c>
      <c r="B33" s="28" t="s">
        <v>278</v>
      </c>
      <c r="C33" s="137">
        <v>2400000</v>
      </c>
      <c r="D33" s="130"/>
      <c r="E33" s="130"/>
      <c r="F33" s="144">
        <f t="shared" si="0"/>
        <v>2400000</v>
      </c>
    </row>
    <row r="34" spans="1:6" ht="15">
      <c r="A34" s="4" t="s">
        <v>279</v>
      </c>
      <c r="B34" s="28" t="s">
        <v>280</v>
      </c>
      <c r="C34" s="137">
        <v>0</v>
      </c>
      <c r="D34" s="130"/>
      <c r="E34" s="130"/>
      <c r="F34" s="144">
        <f t="shared" si="0"/>
        <v>0</v>
      </c>
    </row>
    <row r="35" spans="1:6" ht="15">
      <c r="A35" s="4" t="s">
        <v>586</v>
      </c>
      <c r="B35" s="28" t="s">
        <v>281</v>
      </c>
      <c r="C35" s="137">
        <v>85000</v>
      </c>
      <c r="D35" s="130"/>
      <c r="E35" s="130"/>
      <c r="F35" s="144">
        <f t="shared" si="0"/>
        <v>85000</v>
      </c>
    </row>
    <row r="36" spans="1:6" ht="15">
      <c r="A36" s="4" t="s">
        <v>282</v>
      </c>
      <c r="B36" s="28" t="s">
        <v>283</v>
      </c>
      <c r="C36" s="137">
        <v>470000</v>
      </c>
      <c r="D36" s="130"/>
      <c r="E36" s="130"/>
      <c r="F36" s="144">
        <f t="shared" si="0"/>
        <v>470000</v>
      </c>
    </row>
    <row r="37" spans="1:6" ht="15">
      <c r="A37" s="9" t="s">
        <v>587</v>
      </c>
      <c r="B37" s="28" t="s">
        <v>284</v>
      </c>
      <c r="C37" s="137">
        <v>0</v>
      </c>
      <c r="D37" s="130"/>
      <c r="E37" s="130"/>
      <c r="F37" s="144">
        <f t="shared" si="0"/>
        <v>0</v>
      </c>
    </row>
    <row r="38" spans="1:6" ht="15">
      <c r="A38" s="5" t="s">
        <v>285</v>
      </c>
      <c r="B38" s="28" t="s">
        <v>286</v>
      </c>
      <c r="C38" s="137">
        <v>0</v>
      </c>
      <c r="D38" s="130"/>
      <c r="E38" s="130"/>
      <c r="F38" s="144">
        <f t="shared" si="0"/>
        <v>0</v>
      </c>
    </row>
    <row r="39" spans="1:6" ht="15">
      <c r="A39" s="4" t="s">
        <v>588</v>
      </c>
      <c r="B39" s="28" t="s">
        <v>287</v>
      </c>
      <c r="C39" s="137">
        <v>15700000</v>
      </c>
      <c r="D39" s="130"/>
      <c r="E39" s="130"/>
      <c r="F39" s="144">
        <f t="shared" si="0"/>
        <v>15700000</v>
      </c>
    </row>
    <row r="40" spans="1:6" ht="15">
      <c r="A40" s="6" t="s">
        <v>531</v>
      </c>
      <c r="B40" s="31" t="s">
        <v>288</v>
      </c>
      <c r="C40" s="137">
        <f>SUM(C33:C39)</f>
        <v>18655000</v>
      </c>
      <c r="D40" s="137">
        <f>SUM(D33:D39)</f>
        <v>0</v>
      </c>
      <c r="E40" s="137">
        <f>SUM(E33:E39)</f>
        <v>0</v>
      </c>
      <c r="F40" s="144">
        <f t="shared" si="0"/>
        <v>18655000</v>
      </c>
    </row>
    <row r="41" spans="1:6" ht="15">
      <c r="A41" s="4" t="s">
        <v>289</v>
      </c>
      <c r="B41" s="28" t="s">
        <v>290</v>
      </c>
      <c r="C41" s="137">
        <v>480000</v>
      </c>
      <c r="D41" s="130"/>
      <c r="E41" s="130"/>
      <c r="F41" s="144">
        <f t="shared" si="0"/>
        <v>480000</v>
      </c>
    </row>
    <row r="42" spans="1:6" ht="15">
      <c r="A42" s="4" t="s">
        <v>291</v>
      </c>
      <c r="B42" s="28" t="s">
        <v>292</v>
      </c>
      <c r="C42" s="137">
        <v>0</v>
      </c>
      <c r="D42" s="130"/>
      <c r="E42" s="130"/>
      <c r="F42" s="144">
        <f t="shared" si="0"/>
        <v>0</v>
      </c>
    </row>
    <row r="43" spans="1:6" ht="15">
      <c r="A43" s="6" t="s">
        <v>532</v>
      </c>
      <c r="B43" s="31" t="s">
        <v>293</v>
      </c>
      <c r="C43" s="137">
        <f>C42+C41</f>
        <v>480000</v>
      </c>
      <c r="D43" s="137">
        <f>D42+D41</f>
        <v>0</v>
      </c>
      <c r="E43" s="137">
        <f>E42+E41</f>
        <v>0</v>
      </c>
      <c r="F43" s="144">
        <f t="shared" si="0"/>
        <v>480000</v>
      </c>
    </row>
    <row r="44" spans="1:6" ht="15">
      <c r="A44" s="4" t="s">
        <v>294</v>
      </c>
      <c r="B44" s="28" t="s">
        <v>295</v>
      </c>
      <c r="C44" s="137">
        <v>3266450</v>
      </c>
      <c r="D44" s="130"/>
      <c r="E44" s="130"/>
      <c r="F44" s="144">
        <f t="shared" si="0"/>
        <v>3266450</v>
      </c>
    </row>
    <row r="45" spans="1:6" ht="15">
      <c r="A45" s="4" t="s">
        <v>296</v>
      </c>
      <c r="B45" s="28" t="s">
        <v>297</v>
      </c>
      <c r="C45" s="137">
        <v>0</v>
      </c>
      <c r="D45" s="130"/>
      <c r="E45" s="130"/>
      <c r="F45" s="144">
        <f t="shared" si="0"/>
        <v>0</v>
      </c>
    </row>
    <row r="46" spans="1:6" ht="15">
      <c r="A46" s="4" t="s">
        <v>589</v>
      </c>
      <c r="B46" s="28" t="s">
        <v>298</v>
      </c>
      <c r="C46" s="137">
        <v>0</v>
      </c>
      <c r="D46" s="130"/>
      <c r="E46" s="130"/>
      <c r="F46" s="144">
        <f t="shared" si="0"/>
        <v>0</v>
      </c>
    </row>
    <row r="47" spans="1:6" ht="15">
      <c r="A47" s="4" t="s">
        <v>590</v>
      </c>
      <c r="B47" s="28" t="s">
        <v>299</v>
      </c>
      <c r="C47" s="137">
        <v>0</v>
      </c>
      <c r="D47" s="130"/>
      <c r="E47" s="130"/>
      <c r="F47" s="144">
        <f t="shared" si="0"/>
        <v>0</v>
      </c>
    </row>
    <row r="48" spans="1:6" ht="15">
      <c r="A48" s="4" t="s">
        <v>300</v>
      </c>
      <c r="B48" s="28" t="s">
        <v>301</v>
      </c>
      <c r="C48" s="137">
        <v>40000</v>
      </c>
      <c r="D48" s="130"/>
      <c r="E48" s="130"/>
      <c r="F48" s="144">
        <f t="shared" si="0"/>
        <v>40000</v>
      </c>
    </row>
    <row r="49" spans="1:6" ht="15">
      <c r="A49" s="6" t="s">
        <v>533</v>
      </c>
      <c r="B49" s="31" t="s">
        <v>302</v>
      </c>
      <c r="C49" s="137">
        <f>SUM(C44:C48)</f>
        <v>3306450</v>
      </c>
      <c r="D49" s="137">
        <f>SUM(D44:D48)</f>
        <v>0</v>
      </c>
      <c r="E49" s="137">
        <f>SUM(E44:E48)</f>
        <v>0</v>
      </c>
      <c r="F49" s="144">
        <f t="shared" si="0"/>
        <v>3306450</v>
      </c>
    </row>
    <row r="50" spans="1:6" ht="15">
      <c r="A50" s="37" t="s">
        <v>534</v>
      </c>
      <c r="B50" s="52" t="s">
        <v>303</v>
      </c>
      <c r="C50" s="137">
        <f>C49+C43+C40+C32+C29</f>
        <v>26001450</v>
      </c>
      <c r="D50" s="137">
        <f>D49+D43+D40+D32+D29</f>
        <v>0</v>
      </c>
      <c r="E50" s="137">
        <f>E49+E43+E40+E32+E29</f>
        <v>0</v>
      </c>
      <c r="F50" s="144">
        <f t="shared" si="0"/>
        <v>26001450</v>
      </c>
    </row>
    <row r="51" spans="1:6" ht="15">
      <c r="A51" s="12" t="s">
        <v>304</v>
      </c>
      <c r="B51" s="28" t="s">
        <v>305</v>
      </c>
      <c r="C51" s="137"/>
      <c r="D51" s="130"/>
      <c r="E51" s="130"/>
      <c r="F51" s="144">
        <f t="shared" si="0"/>
        <v>0</v>
      </c>
    </row>
    <row r="52" spans="1:6" ht="15">
      <c r="A52" s="12" t="s">
        <v>535</v>
      </c>
      <c r="B52" s="28" t="s">
        <v>306</v>
      </c>
      <c r="C52" s="137"/>
      <c r="D52" s="130"/>
      <c r="E52" s="130"/>
      <c r="F52" s="144">
        <f t="shared" si="0"/>
        <v>0</v>
      </c>
    </row>
    <row r="53" spans="1:6" ht="15">
      <c r="A53" s="16" t="s">
        <v>591</v>
      </c>
      <c r="B53" s="28" t="s">
        <v>307</v>
      </c>
      <c r="C53" s="137"/>
      <c r="D53" s="130"/>
      <c r="E53" s="130"/>
      <c r="F53" s="144">
        <f t="shared" si="0"/>
        <v>0</v>
      </c>
    </row>
    <row r="54" spans="1:6" ht="15">
      <c r="A54" s="16" t="s">
        <v>592</v>
      </c>
      <c r="B54" s="28" t="s">
        <v>308</v>
      </c>
      <c r="C54" s="137"/>
      <c r="D54" s="130"/>
      <c r="E54" s="130"/>
      <c r="F54" s="144">
        <f t="shared" si="0"/>
        <v>0</v>
      </c>
    </row>
    <row r="55" spans="1:6" ht="15">
      <c r="A55" s="16" t="s">
        <v>593</v>
      </c>
      <c r="B55" s="28" t="s">
        <v>309</v>
      </c>
      <c r="C55" s="137"/>
      <c r="D55" s="130"/>
      <c r="E55" s="130"/>
      <c r="F55" s="144">
        <f t="shared" si="0"/>
        <v>0</v>
      </c>
    </row>
    <row r="56" spans="1:6" ht="15">
      <c r="A56" s="12" t="s">
        <v>594</v>
      </c>
      <c r="B56" s="28" t="s">
        <v>310</v>
      </c>
      <c r="C56" s="137"/>
      <c r="D56" s="130"/>
      <c r="E56" s="130"/>
      <c r="F56" s="144">
        <f t="shared" si="0"/>
        <v>0</v>
      </c>
    </row>
    <row r="57" spans="1:6" ht="15">
      <c r="A57" s="12" t="s">
        <v>595</v>
      </c>
      <c r="B57" s="28" t="s">
        <v>311</v>
      </c>
      <c r="C57" s="137"/>
      <c r="D57" s="130"/>
      <c r="E57" s="130"/>
      <c r="F57" s="144">
        <f t="shared" si="0"/>
        <v>0</v>
      </c>
    </row>
    <row r="58" spans="1:6" ht="15">
      <c r="A58" s="12" t="s">
        <v>596</v>
      </c>
      <c r="B58" s="28" t="s">
        <v>312</v>
      </c>
      <c r="C58" s="137"/>
      <c r="D58" s="130"/>
      <c r="E58" s="130"/>
      <c r="F58" s="144">
        <f t="shared" si="0"/>
        <v>0</v>
      </c>
    </row>
    <row r="59" spans="1:6" ht="15">
      <c r="A59" s="49" t="s">
        <v>564</v>
      </c>
      <c r="B59" s="52" t="s">
        <v>313</v>
      </c>
      <c r="C59" s="137"/>
      <c r="D59" s="130"/>
      <c r="E59" s="130"/>
      <c r="F59" s="144">
        <f t="shared" si="0"/>
        <v>0</v>
      </c>
    </row>
    <row r="60" spans="1:6" ht="15">
      <c r="A60" s="11" t="s">
        <v>597</v>
      </c>
      <c r="B60" s="28" t="s">
        <v>314</v>
      </c>
      <c r="C60" s="137"/>
      <c r="D60" s="130"/>
      <c r="E60" s="130"/>
      <c r="F60" s="144">
        <f t="shared" si="0"/>
        <v>0</v>
      </c>
    </row>
    <row r="61" spans="1:6" ht="15">
      <c r="A61" s="11" t="s">
        <v>315</v>
      </c>
      <c r="B61" s="28" t="s">
        <v>316</v>
      </c>
      <c r="C61" s="137"/>
      <c r="D61" s="130"/>
      <c r="E61" s="130"/>
      <c r="F61" s="144">
        <f t="shared" si="0"/>
        <v>0</v>
      </c>
    </row>
    <row r="62" spans="1:6" ht="15">
      <c r="A62" s="11" t="s">
        <v>317</v>
      </c>
      <c r="B62" s="28" t="s">
        <v>318</v>
      </c>
      <c r="C62" s="137"/>
      <c r="D62" s="130"/>
      <c r="E62" s="130"/>
      <c r="F62" s="144">
        <f t="shared" si="0"/>
        <v>0</v>
      </c>
    </row>
    <row r="63" spans="1:6" ht="15">
      <c r="A63" s="11" t="s">
        <v>565</v>
      </c>
      <c r="B63" s="28" t="s">
        <v>319</v>
      </c>
      <c r="C63" s="137"/>
      <c r="D63" s="130"/>
      <c r="E63" s="130"/>
      <c r="F63" s="144">
        <f t="shared" si="0"/>
        <v>0</v>
      </c>
    </row>
    <row r="64" spans="1:6" ht="15">
      <c r="A64" s="11" t="s">
        <v>598</v>
      </c>
      <c r="B64" s="28" t="s">
        <v>320</v>
      </c>
      <c r="C64" s="137"/>
      <c r="D64" s="130"/>
      <c r="E64" s="130"/>
      <c r="F64" s="144">
        <f t="shared" si="0"/>
        <v>0</v>
      </c>
    </row>
    <row r="65" spans="1:6" ht="15">
      <c r="A65" s="11" t="s">
        <v>567</v>
      </c>
      <c r="B65" s="28" t="s">
        <v>321</v>
      </c>
      <c r="C65" s="137"/>
      <c r="D65" s="130"/>
      <c r="E65" s="130"/>
      <c r="F65" s="144">
        <f t="shared" si="0"/>
        <v>0</v>
      </c>
    </row>
    <row r="66" spans="1:6" ht="15">
      <c r="A66" s="11" t="s">
        <v>599</v>
      </c>
      <c r="B66" s="28" t="s">
        <v>322</v>
      </c>
      <c r="C66" s="137"/>
      <c r="D66" s="130"/>
      <c r="E66" s="130"/>
      <c r="F66" s="144">
        <f t="shared" si="0"/>
        <v>0</v>
      </c>
    </row>
    <row r="67" spans="1:6" ht="15">
      <c r="A67" s="11" t="s">
        <v>600</v>
      </c>
      <c r="B67" s="28" t="s">
        <v>323</v>
      </c>
      <c r="C67" s="137"/>
      <c r="D67" s="130"/>
      <c r="E67" s="130"/>
      <c r="F67" s="144">
        <f t="shared" si="0"/>
        <v>0</v>
      </c>
    </row>
    <row r="68" spans="1:6" ht="15">
      <c r="A68" s="11" t="s">
        <v>324</v>
      </c>
      <c r="B68" s="28" t="s">
        <v>325</v>
      </c>
      <c r="C68" s="137"/>
      <c r="D68" s="130"/>
      <c r="E68" s="130"/>
      <c r="F68" s="144">
        <f t="shared" si="0"/>
        <v>0</v>
      </c>
    </row>
    <row r="69" spans="1:6" ht="15">
      <c r="A69" s="18" t="s">
        <v>326</v>
      </c>
      <c r="B69" s="28" t="s">
        <v>327</v>
      </c>
      <c r="C69" s="137"/>
      <c r="D69" s="130"/>
      <c r="E69" s="130"/>
      <c r="F69" s="144">
        <f t="shared" si="0"/>
        <v>0</v>
      </c>
    </row>
    <row r="70" spans="1:6" ht="15">
      <c r="A70" s="11" t="s">
        <v>601</v>
      </c>
      <c r="B70" s="28" t="s">
        <v>329</v>
      </c>
      <c r="C70" s="137"/>
      <c r="D70" s="130"/>
      <c r="E70" s="130"/>
      <c r="F70" s="144">
        <f t="shared" si="0"/>
        <v>0</v>
      </c>
    </row>
    <row r="71" spans="1:6" ht="15">
      <c r="A71" s="18" t="s">
        <v>757</v>
      </c>
      <c r="B71" s="28" t="s">
        <v>759</v>
      </c>
      <c r="C71" s="137"/>
      <c r="D71" s="130"/>
      <c r="E71" s="130"/>
      <c r="F71" s="144">
        <f aca="true" t="shared" si="1" ref="F71:F122">E71+D71+C71</f>
        <v>0</v>
      </c>
    </row>
    <row r="72" spans="1:6" ht="15">
      <c r="A72" s="18" t="s">
        <v>758</v>
      </c>
      <c r="B72" s="28" t="s">
        <v>759</v>
      </c>
      <c r="C72" s="137"/>
      <c r="D72" s="130"/>
      <c r="E72" s="130"/>
      <c r="F72" s="144">
        <f t="shared" si="1"/>
        <v>0</v>
      </c>
    </row>
    <row r="73" spans="1:6" ht="15">
      <c r="A73" s="49" t="s">
        <v>570</v>
      </c>
      <c r="B73" s="52" t="s">
        <v>330</v>
      </c>
      <c r="C73" s="137"/>
      <c r="D73" s="130"/>
      <c r="E73" s="130"/>
      <c r="F73" s="144">
        <f t="shared" si="1"/>
        <v>0</v>
      </c>
    </row>
    <row r="74" spans="1:6" ht="15.75">
      <c r="A74" s="56" t="s">
        <v>70</v>
      </c>
      <c r="B74" s="52"/>
      <c r="C74" s="137">
        <f>C73+C59+C50+C25+C24</f>
        <v>48961110</v>
      </c>
      <c r="D74" s="137">
        <f>D73+D59+D50+D25+D24</f>
        <v>0</v>
      </c>
      <c r="E74" s="137">
        <f>E73+E59+E50+E25+E24</f>
        <v>0</v>
      </c>
      <c r="F74" s="144">
        <f t="shared" si="1"/>
        <v>48961110</v>
      </c>
    </row>
    <row r="75" spans="1:6" ht="15">
      <c r="A75" s="32" t="s">
        <v>331</v>
      </c>
      <c r="B75" s="28" t="s">
        <v>332</v>
      </c>
      <c r="C75" s="137"/>
      <c r="D75" s="130"/>
      <c r="E75" s="130"/>
      <c r="F75" s="144">
        <f t="shared" si="1"/>
        <v>0</v>
      </c>
    </row>
    <row r="76" spans="1:6" ht="15">
      <c r="A76" s="32" t="s">
        <v>602</v>
      </c>
      <c r="B76" s="28" t="s">
        <v>333</v>
      </c>
      <c r="C76" s="137">
        <v>0</v>
      </c>
      <c r="D76" s="130"/>
      <c r="E76" s="130"/>
      <c r="F76" s="144">
        <f t="shared" si="1"/>
        <v>0</v>
      </c>
    </row>
    <row r="77" spans="1:6" ht="15">
      <c r="A77" s="32" t="s">
        <v>334</v>
      </c>
      <c r="B77" s="28" t="s">
        <v>335</v>
      </c>
      <c r="C77" s="137"/>
      <c r="D77" s="130"/>
      <c r="E77" s="130"/>
      <c r="F77" s="144">
        <f t="shared" si="1"/>
        <v>0</v>
      </c>
    </row>
    <row r="78" spans="1:6" ht="15">
      <c r="A78" s="32" t="s">
        <v>336</v>
      </c>
      <c r="B78" s="28" t="s">
        <v>337</v>
      </c>
      <c r="C78" s="137">
        <v>0</v>
      </c>
      <c r="D78" s="130"/>
      <c r="E78" s="130"/>
      <c r="F78" s="144">
        <f t="shared" si="1"/>
        <v>0</v>
      </c>
    </row>
    <row r="79" spans="1:6" ht="15">
      <c r="A79" s="5" t="s">
        <v>338</v>
      </c>
      <c r="B79" s="28" t="s">
        <v>339</v>
      </c>
      <c r="C79" s="137"/>
      <c r="D79" s="130"/>
      <c r="E79" s="130"/>
      <c r="F79" s="144">
        <f t="shared" si="1"/>
        <v>0</v>
      </c>
    </row>
    <row r="80" spans="1:6" ht="15">
      <c r="A80" s="5" t="s">
        <v>340</v>
      </c>
      <c r="B80" s="28" t="s">
        <v>341</v>
      </c>
      <c r="C80" s="137"/>
      <c r="D80" s="130"/>
      <c r="E80" s="130"/>
      <c r="F80" s="144">
        <f t="shared" si="1"/>
        <v>0</v>
      </c>
    </row>
    <row r="81" spans="1:6" ht="15">
      <c r="A81" s="5" t="s">
        <v>342</v>
      </c>
      <c r="B81" s="28" t="s">
        <v>343</v>
      </c>
      <c r="C81" s="137">
        <v>450000</v>
      </c>
      <c r="D81" s="130"/>
      <c r="E81" s="130"/>
      <c r="F81" s="144">
        <f t="shared" si="1"/>
        <v>450000</v>
      </c>
    </row>
    <row r="82" spans="1:6" ht="15">
      <c r="A82" s="50" t="s">
        <v>571</v>
      </c>
      <c r="B82" s="52" t="s">
        <v>344</v>
      </c>
      <c r="C82" s="137">
        <f>SUM(C75:C81)</f>
        <v>450000</v>
      </c>
      <c r="D82" s="130">
        <f>SUM(D75:D81)</f>
        <v>0</v>
      </c>
      <c r="E82" s="130">
        <f>SUM(E75:E81)</f>
        <v>0</v>
      </c>
      <c r="F82" s="144">
        <f t="shared" si="1"/>
        <v>450000</v>
      </c>
    </row>
    <row r="83" spans="1:6" ht="15">
      <c r="A83" s="12" t="s">
        <v>345</v>
      </c>
      <c r="B83" s="28" t="s">
        <v>346</v>
      </c>
      <c r="C83" s="137"/>
      <c r="D83" s="130"/>
      <c r="E83" s="130"/>
      <c r="F83" s="144">
        <f t="shared" si="1"/>
        <v>0</v>
      </c>
    </row>
    <row r="84" spans="1:6" ht="15">
      <c r="A84" s="12" t="s">
        <v>347</v>
      </c>
      <c r="B84" s="28" t="s">
        <v>348</v>
      </c>
      <c r="C84" s="137"/>
      <c r="D84" s="130"/>
      <c r="E84" s="130"/>
      <c r="F84" s="144">
        <f t="shared" si="1"/>
        <v>0</v>
      </c>
    </row>
    <row r="85" spans="1:6" ht="15">
      <c r="A85" s="12" t="s">
        <v>349</v>
      </c>
      <c r="B85" s="28" t="s">
        <v>350</v>
      </c>
      <c r="C85" s="137"/>
      <c r="D85" s="130"/>
      <c r="E85" s="130"/>
      <c r="F85" s="144">
        <f t="shared" si="1"/>
        <v>0</v>
      </c>
    </row>
    <row r="86" spans="1:6" ht="15">
      <c r="A86" s="12" t="s">
        <v>351</v>
      </c>
      <c r="B86" s="28" t="s">
        <v>352</v>
      </c>
      <c r="C86" s="137"/>
      <c r="D86" s="130"/>
      <c r="E86" s="130"/>
      <c r="F86" s="144">
        <f t="shared" si="1"/>
        <v>0</v>
      </c>
    </row>
    <row r="87" spans="1:6" ht="15">
      <c r="A87" s="49" t="s">
        <v>572</v>
      </c>
      <c r="B87" s="52" t="s">
        <v>353</v>
      </c>
      <c r="C87" s="137">
        <f>SUM(C83:C86)</f>
        <v>0</v>
      </c>
      <c r="D87" s="137">
        <f>SUM(D83:D86)</f>
        <v>0</v>
      </c>
      <c r="E87" s="137">
        <f>SUM(E83:E86)</f>
        <v>0</v>
      </c>
      <c r="F87" s="144">
        <f t="shared" si="1"/>
        <v>0</v>
      </c>
    </row>
    <row r="88" spans="1:6" ht="15">
      <c r="A88" s="12" t="s">
        <v>354</v>
      </c>
      <c r="B88" s="28" t="s">
        <v>355</v>
      </c>
      <c r="C88" s="137"/>
      <c r="D88" s="130"/>
      <c r="E88" s="130"/>
      <c r="F88" s="144">
        <f t="shared" si="1"/>
        <v>0</v>
      </c>
    </row>
    <row r="89" spans="1:6" ht="15">
      <c r="A89" s="12" t="s">
        <v>603</v>
      </c>
      <c r="B89" s="28" t="s">
        <v>356</v>
      </c>
      <c r="C89" s="137"/>
      <c r="D89" s="130"/>
      <c r="E89" s="130"/>
      <c r="F89" s="144">
        <f t="shared" si="1"/>
        <v>0</v>
      </c>
    </row>
    <row r="90" spans="1:6" ht="15">
      <c r="A90" s="12" t="s">
        <v>604</v>
      </c>
      <c r="B90" s="28" t="s">
        <v>357</v>
      </c>
      <c r="C90" s="137"/>
      <c r="D90" s="130"/>
      <c r="E90" s="130"/>
      <c r="F90" s="144">
        <f t="shared" si="1"/>
        <v>0</v>
      </c>
    </row>
    <row r="91" spans="1:6" ht="15">
      <c r="A91" s="12" t="s">
        <v>605</v>
      </c>
      <c r="B91" s="28" t="s">
        <v>358</v>
      </c>
      <c r="C91" s="137"/>
      <c r="D91" s="130"/>
      <c r="E91" s="130"/>
      <c r="F91" s="144">
        <f t="shared" si="1"/>
        <v>0</v>
      </c>
    </row>
    <row r="92" spans="1:6" ht="15">
      <c r="A92" s="12" t="s">
        <v>606</v>
      </c>
      <c r="B92" s="28" t="s">
        <v>359</v>
      </c>
      <c r="C92" s="137"/>
      <c r="D92" s="130"/>
      <c r="E92" s="130"/>
      <c r="F92" s="144">
        <f t="shared" si="1"/>
        <v>0</v>
      </c>
    </row>
    <row r="93" spans="1:6" ht="15">
      <c r="A93" s="12" t="s">
        <v>607</v>
      </c>
      <c r="B93" s="28" t="s">
        <v>360</v>
      </c>
      <c r="C93" s="137"/>
      <c r="D93" s="130"/>
      <c r="E93" s="130"/>
      <c r="F93" s="144">
        <f t="shared" si="1"/>
        <v>0</v>
      </c>
    </row>
    <row r="94" spans="1:6" ht="15">
      <c r="A94" s="12" t="s">
        <v>361</v>
      </c>
      <c r="B94" s="28" t="s">
        <v>362</v>
      </c>
      <c r="C94" s="137"/>
      <c r="D94" s="130"/>
      <c r="E94" s="130"/>
      <c r="F94" s="144">
        <f t="shared" si="1"/>
        <v>0</v>
      </c>
    </row>
    <row r="95" spans="1:6" ht="15">
      <c r="A95" s="12" t="s">
        <v>608</v>
      </c>
      <c r="B95" s="28" t="s">
        <v>363</v>
      </c>
      <c r="C95" s="137"/>
      <c r="D95" s="130"/>
      <c r="E95" s="130"/>
      <c r="F95" s="144">
        <f t="shared" si="1"/>
        <v>0</v>
      </c>
    </row>
    <row r="96" spans="1:6" ht="15">
      <c r="A96" s="49" t="s">
        <v>573</v>
      </c>
      <c r="B96" s="52" t="s">
        <v>364</v>
      </c>
      <c r="C96" s="137">
        <f>SUM(C88:C95)</f>
        <v>0</v>
      </c>
      <c r="D96" s="137">
        <f>SUM(D88:D95)</f>
        <v>0</v>
      </c>
      <c r="E96" s="137">
        <f>SUM(E88:E95)</f>
        <v>0</v>
      </c>
      <c r="F96" s="144">
        <f t="shared" si="1"/>
        <v>0</v>
      </c>
    </row>
    <row r="97" spans="1:6" ht="15.75">
      <c r="A97" s="56" t="s">
        <v>71</v>
      </c>
      <c r="B97" s="52"/>
      <c r="C97" s="137">
        <f>C96+C87+C82</f>
        <v>450000</v>
      </c>
      <c r="D97" s="137">
        <f>D96+D87+D82</f>
        <v>0</v>
      </c>
      <c r="E97" s="137">
        <f>E96+E87+E82</f>
        <v>0</v>
      </c>
      <c r="F97" s="144">
        <f t="shared" si="1"/>
        <v>450000</v>
      </c>
    </row>
    <row r="98" spans="1:6" ht="15.75">
      <c r="A98" s="33" t="s">
        <v>616</v>
      </c>
      <c r="B98" s="34" t="s">
        <v>365</v>
      </c>
      <c r="C98" s="137">
        <f>C97+C74</f>
        <v>49411110</v>
      </c>
      <c r="D98" s="137">
        <f>D97+D74</f>
        <v>0</v>
      </c>
      <c r="E98" s="137">
        <f>E97+E74</f>
        <v>0</v>
      </c>
      <c r="F98" s="144">
        <f t="shared" si="1"/>
        <v>49411110</v>
      </c>
    </row>
    <row r="99" spans="1:25" ht="15">
      <c r="A99" s="12" t="s">
        <v>609</v>
      </c>
      <c r="B99" s="4" t="s">
        <v>366</v>
      </c>
      <c r="C99" s="138"/>
      <c r="D99" s="12"/>
      <c r="E99" s="12"/>
      <c r="F99" s="144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38"/>
      <c r="D100" s="12"/>
      <c r="E100" s="12"/>
      <c r="F100" s="144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38"/>
      <c r="D101" s="12"/>
      <c r="E101" s="12"/>
      <c r="F101" s="144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39"/>
      <c r="D102" s="14"/>
      <c r="E102" s="14"/>
      <c r="F102" s="144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0"/>
      <c r="D103" s="35"/>
      <c r="E103" s="35"/>
      <c r="F103" s="144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0"/>
      <c r="D104" s="35"/>
      <c r="E104" s="35"/>
      <c r="F104" s="144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38"/>
      <c r="D105" s="12"/>
      <c r="E105" s="12"/>
      <c r="F105" s="144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38"/>
      <c r="D106" s="12"/>
      <c r="E106" s="12"/>
      <c r="F106" s="144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1"/>
      <c r="D107" s="13"/>
      <c r="E107" s="13"/>
      <c r="F107" s="144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0"/>
      <c r="D108" s="35"/>
      <c r="E108" s="35"/>
      <c r="F108" s="144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0"/>
      <c r="D109" s="35"/>
      <c r="E109" s="35"/>
      <c r="F109" s="144">
        <f t="shared" si="1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0"/>
      <c r="D110" s="35"/>
      <c r="E110" s="35"/>
      <c r="F110" s="144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0"/>
      <c r="D111" s="35"/>
      <c r="E111" s="35"/>
      <c r="F111" s="144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0"/>
      <c r="D112" s="35"/>
      <c r="E112" s="35"/>
      <c r="F112" s="144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0"/>
      <c r="D113" s="35"/>
      <c r="E113" s="35"/>
      <c r="F113" s="144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1"/>
      <c r="D114" s="13"/>
      <c r="E114" s="13"/>
      <c r="F114" s="144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0"/>
      <c r="D115" s="35"/>
      <c r="E115" s="35"/>
      <c r="F115" s="144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38"/>
      <c r="D116" s="12"/>
      <c r="E116" s="12"/>
      <c r="F116" s="144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0"/>
      <c r="D117" s="35"/>
      <c r="E117" s="35"/>
      <c r="F117" s="144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0"/>
      <c r="D118" s="35"/>
      <c r="E118" s="35"/>
      <c r="F118" s="144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1"/>
      <c r="D119" s="13"/>
      <c r="E119" s="13"/>
      <c r="F119" s="144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38"/>
      <c r="D120" s="12"/>
      <c r="E120" s="12"/>
      <c r="F120" s="144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1">
        <f>C120+C119+C114</f>
        <v>0</v>
      </c>
      <c r="D121" s="141">
        <f>D120+D119+D114</f>
        <v>0</v>
      </c>
      <c r="E121" s="141">
        <f>E120+E119+E114</f>
        <v>0</v>
      </c>
      <c r="F121" s="144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654</v>
      </c>
      <c r="B122" s="44"/>
      <c r="C122" s="137">
        <f>C121+C98</f>
        <v>49411110</v>
      </c>
      <c r="D122" s="137">
        <f>D121+D98</f>
        <v>0</v>
      </c>
      <c r="E122" s="137">
        <f>E121+E98</f>
        <v>0</v>
      </c>
      <c r="F122" s="144">
        <f t="shared" si="1"/>
        <v>49411110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31496062992125984" right="0.2755905511811024" top="0.5118110236220472" bottom="0.35433070866141736" header="0.31496062992125984" footer="0.15748031496062992"/>
  <pageSetup fitToHeight="1" fitToWidth="1" horizontalDpi="300" verticalDpi="300" orientation="portrait" paperSize="8" scale="64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96" zoomScaleNormal="96" zoomScalePageLayoutView="0" workbookViewId="0" topLeftCell="A1">
      <pane xSplit="2" ySplit="5" topLeftCell="C9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M108" sqref="M108"/>
    </sheetView>
  </sheetViews>
  <sheetFormatPr defaultColWidth="9.140625" defaultRowHeight="15"/>
  <cols>
    <col min="1" max="1" width="98.00390625" style="0" bestFit="1" customWidth="1"/>
    <col min="3" max="3" width="20.57421875" style="135" customWidth="1"/>
    <col min="4" max="4" width="20.140625" style="135" customWidth="1"/>
    <col min="5" max="6" width="18.8515625" style="135" customWidth="1"/>
    <col min="7" max="7" width="16.421875" style="0" customWidth="1"/>
  </cols>
  <sheetData>
    <row r="1" spans="1:6" ht="20.25" customHeight="1">
      <c r="A1" s="260" t="s">
        <v>783</v>
      </c>
      <c r="B1" s="261"/>
      <c r="C1" s="261"/>
      <c r="D1" s="261"/>
      <c r="E1" s="261"/>
      <c r="F1" s="262"/>
    </row>
    <row r="2" spans="1:6" ht="19.5" customHeight="1">
      <c r="A2" s="264" t="s">
        <v>130</v>
      </c>
      <c r="B2" s="261"/>
      <c r="C2" s="261"/>
      <c r="D2" s="261"/>
      <c r="E2" s="261"/>
      <c r="F2" s="262"/>
    </row>
    <row r="3" ht="18">
      <c r="A3" s="126"/>
    </row>
    <row r="4" ht="15">
      <c r="A4" s="209" t="s">
        <v>90</v>
      </c>
    </row>
    <row r="5" spans="1:6" ht="30">
      <c r="A5" s="1" t="s">
        <v>195</v>
      </c>
      <c r="B5" s="2" t="s">
        <v>196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>
      <c r="A6" s="26" t="s">
        <v>197</v>
      </c>
      <c r="B6" s="27" t="s">
        <v>198</v>
      </c>
      <c r="C6" s="137">
        <v>103724400</v>
      </c>
      <c r="D6" s="137"/>
      <c r="E6" s="137"/>
      <c r="F6" s="133">
        <f>E6+D6+C6</f>
        <v>103724400</v>
      </c>
    </row>
    <row r="7" spans="1:6" ht="15">
      <c r="A7" s="26" t="s">
        <v>199</v>
      </c>
      <c r="B7" s="28" t="s">
        <v>200</v>
      </c>
      <c r="C7" s="137"/>
      <c r="D7" s="137"/>
      <c r="E7" s="137"/>
      <c r="F7" s="133">
        <f aca="true" t="shared" si="0" ref="F7:F70">E7+D7+C7</f>
        <v>0</v>
      </c>
    </row>
    <row r="8" spans="1:6" ht="15">
      <c r="A8" s="26" t="s">
        <v>201</v>
      </c>
      <c r="B8" s="28" t="s">
        <v>202</v>
      </c>
      <c r="C8" s="137"/>
      <c r="D8" s="137"/>
      <c r="E8" s="137"/>
      <c r="F8" s="133">
        <f t="shared" si="0"/>
        <v>0</v>
      </c>
    </row>
    <row r="9" spans="1:6" ht="15">
      <c r="A9" s="29" t="s">
        <v>203</v>
      </c>
      <c r="B9" s="28" t="s">
        <v>204</v>
      </c>
      <c r="C9" s="137">
        <v>2849232</v>
      </c>
      <c r="D9" s="137"/>
      <c r="E9" s="137"/>
      <c r="F9" s="133">
        <f t="shared" si="0"/>
        <v>2849232</v>
      </c>
    </row>
    <row r="10" spans="1:6" ht="15">
      <c r="A10" s="29" t="s">
        <v>205</v>
      </c>
      <c r="B10" s="28" t="s">
        <v>206</v>
      </c>
      <c r="C10" s="137">
        <v>0</v>
      </c>
      <c r="D10" s="137"/>
      <c r="E10" s="137"/>
      <c r="F10" s="133">
        <f t="shared" si="0"/>
        <v>0</v>
      </c>
    </row>
    <row r="11" spans="1:6" ht="15">
      <c r="A11" s="29" t="s">
        <v>240</v>
      </c>
      <c r="B11" s="28" t="s">
        <v>241</v>
      </c>
      <c r="C11" s="137">
        <v>1781000</v>
      </c>
      <c r="D11" s="137"/>
      <c r="E11" s="137"/>
      <c r="F11" s="133">
        <f t="shared" si="0"/>
        <v>1781000</v>
      </c>
    </row>
    <row r="12" spans="1:6" ht="15">
      <c r="A12" s="29" t="s">
        <v>242</v>
      </c>
      <c r="B12" s="28" t="s">
        <v>243</v>
      </c>
      <c r="C12" s="137">
        <v>6453000</v>
      </c>
      <c r="D12" s="137"/>
      <c r="E12" s="137"/>
      <c r="F12" s="133">
        <f t="shared" si="0"/>
        <v>6453000</v>
      </c>
    </row>
    <row r="13" spans="1:6" ht="15">
      <c r="A13" s="29" t="s">
        <v>244</v>
      </c>
      <c r="B13" s="28" t="s">
        <v>245</v>
      </c>
      <c r="C13" s="137">
        <v>0</v>
      </c>
      <c r="D13" s="137"/>
      <c r="E13" s="137"/>
      <c r="F13" s="133">
        <f t="shared" si="0"/>
        <v>0</v>
      </c>
    </row>
    <row r="14" spans="1:6" ht="15">
      <c r="A14" s="4" t="s">
        <v>246</v>
      </c>
      <c r="B14" s="28" t="s">
        <v>247</v>
      </c>
      <c r="C14" s="137">
        <v>371387</v>
      </c>
      <c r="D14" s="137"/>
      <c r="E14" s="137"/>
      <c r="F14" s="133">
        <f t="shared" si="0"/>
        <v>371387</v>
      </c>
    </row>
    <row r="15" spans="1:6" ht="15">
      <c r="A15" s="4" t="s">
        <v>248</v>
      </c>
      <c r="B15" s="28" t="s">
        <v>249</v>
      </c>
      <c r="C15" s="137">
        <v>350000</v>
      </c>
      <c r="D15" s="137"/>
      <c r="E15" s="137"/>
      <c r="F15" s="133">
        <f t="shared" si="0"/>
        <v>350000</v>
      </c>
    </row>
    <row r="16" spans="1:6" ht="15">
      <c r="A16" s="4" t="s">
        <v>250</v>
      </c>
      <c r="B16" s="28" t="s">
        <v>251</v>
      </c>
      <c r="C16" s="137">
        <v>0</v>
      </c>
      <c r="D16" s="137"/>
      <c r="E16" s="137"/>
      <c r="F16" s="133">
        <f t="shared" si="0"/>
        <v>0</v>
      </c>
    </row>
    <row r="17" spans="1:6" ht="15">
      <c r="A17" s="4" t="s">
        <v>252</v>
      </c>
      <c r="B17" s="28" t="s">
        <v>253</v>
      </c>
      <c r="C17" s="137">
        <v>0</v>
      </c>
      <c r="D17" s="137"/>
      <c r="E17" s="137"/>
      <c r="F17" s="133">
        <f t="shared" si="0"/>
        <v>0</v>
      </c>
    </row>
    <row r="18" spans="1:6" ht="15">
      <c r="A18" s="4" t="s">
        <v>584</v>
      </c>
      <c r="B18" s="28" t="s">
        <v>254</v>
      </c>
      <c r="C18" s="137">
        <v>606000</v>
      </c>
      <c r="D18" s="137"/>
      <c r="E18" s="137"/>
      <c r="F18" s="133">
        <f t="shared" si="0"/>
        <v>606000</v>
      </c>
    </row>
    <row r="19" spans="1:6" ht="15">
      <c r="A19" s="30" t="s">
        <v>528</v>
      </c>
      <c r="B19" s="31" t="s">
        <v>255</v>
      </c>
      <c r="C19" s="137">
        <f>SUM(C6:C18)</f>
        <v>116135019</v>
      </c>
      <c r="D19" s="137">
        <f>SUM(D6:D18)</f>
        <v>0</v>
      </c>
      <c r="E19" s="137">
        <f>SUM(E6:E18)</f>
        <v>0</v>
      </c>
      <c r="F19" s="133">
        <f t="shared" si="0"/>
        <v>116135019</v>
      </c>
    </row>
    <row r="20" spans="1:6" ht="15">
      <c r="A20" s="4" t="s">
        <v>256</v>
      </c>
      <c r="B20" s="28" t="s">
        <v>257</v>
      </c>
      <c r="C20" s="137">
        <v>0</v>
      </c>
      <c r="D20" s="137"/>
      <c r="E20" s="137"/>
      <c r="F20" s="133">
        <f t="shared" si="0"/>
        <v>0</v>
      </c>
    </row>
    <row r="21" spans="1:6" ht="15">
      <c r="A21" s="4" t="s">
        <v>258</v>
      </c>
      <c r="B21" s="28" t="s">
        <v>259</v>
      </c>
      <c r="C21" s="137">
        <v>1232000</v>
      </c>
      <c r="D21" s="137"/>
      <c r="E21" s="137"/>
      <c r="F21" s="133">
        <f t="shared" si="0"/>
        <v>1232000</v>
      </c>
    </row>
    <row r="22" spans="1:6" ht="15">
      <c r="A22" s="5" t="s">
        <v>260</v>
      </c>
      <c r="B22" s="28" t="s">
        <v>261</v>
      </c>
      <c r="C22" s="137">
        <v>79560</v>
      </c>
      <c r="D22" s="137"/>
      <c r="E22" s="137"/>
      <c r="F22" s="133">
        <f t="shared" si="0"/>
        <v>79560</v>
      </c>
    </row>
    <row r="23" spans="1:6" ht="15">
      <c r="A23" s="6" t="s">
        <v>529</v>
      </c>
      <c r="B23" s="31" t="s">
        <v>262</v>
      </c>
      <c r="C23" s="137">
        <f>SUM(C20:C22)</f>
        <v>1311560</v>
      </c>
      <c r="D23" s="137">
        <f>SUM(D20:D22)</f>
        <v>0</v>
      </c>
      <c r="E23" s="137">
        <f>SUM(E20:E22)</f>
        <v>0</v>
      </c>
      <c r="F23" s="133">
        <f t="shared" si="0"/>
        <v>1311560</v>
      </c>
    </row>
    <row r="24" spans="1:6" ht="15">
      <c r="A24" s="51" t="s">
        <v>614</v>
      </c>
      <c r="B24" s="52" t="s">
        <v>263</v>
      </c>
      <c r="C24" s="137">
        <f>C23+C19</f>
        <v>117446579</v>
      </c>
      <c r="D24" s="137"/>
      <c r="E24" s="137"/>
      <c r="F24" s="133">
        <f t="shared" si="0"/>
        <v>117446579</v>
      </c>
    </row>
    <row r="25" spans="1:7" ht="15">
      <c r="A25" s="37" t="s">
        <v>585</v>
      </c>
      <c r="B25" s="52" t="s">
        <v>264</v>
      </c>
      <c r="C25" s="137">
        <v>21168850</v>
      </c>
      <c r="D25" s="137"/>
      <c r="E25" s="137"/>
      <c r="F25" s="133">
        <f t="shared" si="0"/>
        <v>21168850</v>
      </c>
      <c r="G25" s="204"/>
    </row>
    <row r="26" spans="1:6" ht="15">
      <c r="A26" s="4" t="s">
        <v>265</v>
      </c>
      <c r="B26" s="28" t="s">
        <v>266</v>
      </c>
      <c r="C26" s="137">
        <v>1200000</v>
      </c>
      <c r="D26" s="137"/>
      <c r="E26" s="137"/>
      <c r="F26" s="133">
        <f t="shared" si="0"/>
        <v>1200000</v>
      </c>
    </row>
    <row r="27" spans="1:6" ht="15">
      <c r="A27" s="4" t="s">
        <v>267</v>
      </c>
      <c r="B27" s="28" t="s">
        <v>268</v>
      </c>
      <c r="C27" s="137">
        <v>28460000</v>
      </c>
      <c r="D27" s="137"/>
      <c r="E27" s="137"/>
      <c r="F27" s="133">
        <f t="shared" si="0"/>
        <v>28460000</v>
      </c>
    </row>
    <row r="28" spans="1:6" ht="15">
      <c r="A28" s="4" t="s">
        <v>269</v>
      </c>
      <c r="B28" s="28" t="s">
        <v>270</v>
      </c>
      <c r="C28" s="137">
        <v>0</v>
      </c>
      <c r="D28" s="137"/>
      <c r="E28" s="137"/>
      <c r="F28" s="133">
        <f t="shared" si="0"/>
        <v>0</v>
      </c>
    </row>
    <row r="29" spans="1:6" ht="15">
      <c r="A29" s="6" t="s">
        <v>530</v>
      </c>
      <c r="B29" s="31" t="s">
        <v>271</v>
      </c>
      <c r="C29" s="137">
        <f>SUM(C26:C28)</f>
        <v>29660000</v>
      </c>
      <c r="D29" s="137">
        <f>SUM(D26:D28)</f>
        <v>0</v>
      </c>
      <c r="E29" s="137">
        <f>SUM(E26:E28)</f>
        <v>0</v>
      </c>
      <c r="F29" s="133">
        <f t="shared" si="0"/>
        <v>29660000</v>
      </c>
    </row>
    <row r="30" spans="1:6" ht="15">
      <c r="A30" s="4" t="s">
        <v>272</v>
      </c>
      <c r="B30" s="28" t="s">
        <v>273</v>
      </c>
      <c r="C30" s="137">
        <v>300000</v>
      </c>
      <c r="D30" s="137"/>
      <c r="E30" s="137"/>
      <c r="F30" s="133">
        <f t="shared" si="0"/>
        <v>300000</v>
      </c>
    </row>
    <row r="31" spans="1:6" ht="15">
      <c r="A31" s="4" t="s">
        <v>274</v>
      </c>
      <c r="B31" s="28" t="s">
        <v>275</v>
      </c>
      <c r="C31" s="137">
        <v>500000</v>
      </c>
      <c r="D31" s="137"/>
      <c r="E31" s="137"/>
      <c r="F31" s="133">
        <f t="shared" si="0"/>
        <v>500000</v>
      </c>
    </row>
    <row r="32" spans="1:6" ht="15" customHeight="1">
      <c r="A32" s="6" t="s">
        <v>615</v>
      </c>
      <c r="B32" s="31" t="s">
        <v>276</v>
      </c>
      <c r="C32" s="137">
        <f>C31+C30</f>
        <v>800000</v>
      </c>
      <c r="D32" s="137">
        <f>D31+D30</f>
        <v>0</v>
      </c>
      <c r="E32" s="137">
        <f>E31+E30</f>
        <v>0</v>
      </c>
      <c r="F32" s="133">
        <f t="shared" si="0"/>
        <v>800000</v>
      </c>
    </row>
    <row r="33" spans="1:6" ht="15">
      <c r="A33" s="4" t="s">
        <v>277</v>
      </c>
      <c r="B33" s="28" t="s">
        <v>278</v>
      </c>
      <c r="C33" s="137">
        <v>1200000</v>
      </c>
      <c r="D33" s="137"/>
      <c r="E33" s="137"/>
      <c r="F33" s="133">
        <f t="shared" si="0"/>
        <v>1200000</v>
      </c>
    </row>
    <row r="34" spans="1:6" ht="15">
      <c r="A34" s="4" t="s">
        <v>279</v>
      </c>
      <c r="B34" s="28" t="s">
        <v>280</v>
      </c>
      <c r="C34" s="137">
        <v>0</v>
      </c>
      <c r="D34" s="137"/>
      <c r="E34" s="137"/>
      <c r="F34" s="133">
        <f t="shared" si="0"/>
        <v>0</v>
      </c>
    </row>
    <row r="35" spans="1:6" ht="15">
      <c r="A35" s="4" t="s">
        <v>586</v>
      </c>
      <c r="B35" s="28" t="s">
        <v>281</v>
      </c>
      <c r="C35" s="137">
        <v>1000000</v>
      </c>
      <c r="D35" s="137"/>
      <c r="E35" s="137"/>
      <c r="F35" s="133">
        <f t="shared" si="0"/>
        <v>1000000</v>
      </c>
    </row>
    <row r="36" spans="1:6" ht="15">
      <c r="A36" s="4" t="s">
        <v>282</v>
      </c>
      <c r="B36" s="28" t="s">
        <v>283</v>
      </c>
      <c r="C36" s="137">
        <v>200000</v>
      </c>
      <c r="D36" s="137"/>
      <c r="E36" s="137"/>
      <c r="F36" s="133">
        <f t="shared" si="0"/>
        <v>200000</v>
      </c>
    </row>
    <row r="37" spans="1:6" ht="15">
      <c r="A37" s="9" t="s">
        <v>587</v>
      </c>
      <c r="B37" s="28" t="s">
        <v>284</v>
      </c>
      <c r="C37" s="137">
        <v>0</v>
      </c>
      <c r="D37" s="137"/>
      <c r="E37" s="137"/>
      <c r="F37" s="133">
        <f t="shared" si="0"/>
        <v>0</v>
      </c>
    </row>
    <row r="38" spans="1:6" ht="15">
      <c r="A38" s="5" t="s">
        <v>285</v>
      </c>
      <c r="B38" s="28" t="s">
        <v>286</v>
      </c>
      <c r="C38" s="137">
        <v>0</v>
      </c>
      <c r="D38" s="137"/>
      <c r="E38" s="137"/>
      <c r="F38" s="133">
        <f t="shared" si="0"/>
        <v>0</v>
      </c>
    </row>
    <row r="39" spans="1:6" ht="15">
      <c r="A39" s="4" t="s">
        <v>588</v>
      </c>
      <c r="B39" s="28" t="s">
        <v>287</v>
      </c>
      <c r="C39" s="137">
        <v>2900000</v>
      </c>
      <c r="D39" s="137"/>
      <c r="E39" s="137"/>
      <c r="F39" s="133">
        <f t="shared" si="0"/>
        <v>2900000</v>
      </c>
    </row>
    <row r="40" spans="1:6" ht="15">
      <c r="A40" s="6" t="s">
        <v>531</v>
      </c>
      <c r="B40" s="31" t="s">
        <v>288</v>
      </c>
      <c r="C40" s="137">
        <f>SUM(C33:C39)</f>
        <v>5300000</v>
      </c>
      <c r="D40" s="137">
        <f>SUM(D33:D39)</f>
        <v>0</v>
      </c>
      <c r="E40" s="137">
        <f>SUM(E33:E39)</f>
        <v>0</v>
      </c>
      <c r="F40" s="133">
        <f t="shared" si="0"/>
        <v>5300000</v>
      </c>
    </row>
    <row r="41" spans="1:6" ht="15">
      <c r="A41" s="4" t="s">
        <v>289</v>
      </c>
      <c r="B41" s="28" t="s">
        <v>290</v>
      </c>
      <c r="C41" s="137">
        <v>300000</v>
      </c>
      <c r="D41" s="137"/>
      <c r="E41" s="137"/>
      <c r="F41" s="133">
        <f t="shared" si="0"/>
        <v>300000</v>
      </c>
    </row>
    <row r="42" spans="1:6" ht="15">
      <c r="A42" s="4" t="s">
        <v>291</v>
      </c>
      <c r="B42" s="28" t="s">
        <v>292</v>
      </c>
      <c r="C42" s="137">
        <v>0</v>
      </c>
      <c r="D42" s="137"/>
      <c r="E42" s="137"/>
      <c r="F42" s="133">
        <f t="shared" si="0"/>
        <v>0</v>
      </c>
    </row>
    <row r="43" spans="1:6" ht="15">
      <c r="A43" s="6" t="s">
        <v>532</v>
      </c>
      <c r="B43" s="31" t="s">
        <v>293</v>
      </c>
      <c r="C43" s="137">
        <f>C42+C41</f>
        <v>300000</v>
      </c>
      <c r="D43" s="137">
        <f>D42+D41</f>
        <v>0</v>
      </c>
      <c r="E43" s="137">
        <f>E42+E41</f>
        <v>0</v>
      </c>
      <c r="F43" s="133">
        <f t="shared" si="0"/>
        <v>300000</v>
      </c>
    </row>
    <row r="44" spans="1:6" ht="15">
      <c r="A44" s="4" t="s">
        <v>294</v>
      </c>
      <c r="B44" s="28" t="s">
        <v>295</v>
      </c>
      <c r="C44" s="137">
        <v>7070642</v>
      </c>
      <c r="D44" s="137"/>
      <c r="E44" s="137"/>
      <c r="F44" s="133">
        <f t="shared" si="0"/>
        <v>7070642</v>
      </c>
    </row>
    <row r="45" spans="1:6" ht="15">
      <c r="A45" s="4" t="s">
        <v>296</v>
      </c>
      <c r="B45" s="28" t="s">
        <v>297</v>
      </c>
      <c r="C45" s="137">
        <v>112368</v>
      </c>
      <c r="D45" s="137"/>
      <c r="E45" s="137"/>
      <c r="F45" s="133">
        <f t="shared" si="0"/>
        <v>112368</v>
      </c>
    </row>
    <row r="46" spans="1:6" ht="15">
      <c r="A46" s="4" t="s">
        <v>589</v>
      </c>
      <c r="B46" s="28" t="s">
        <v>298</v>
      </c>
      <c r="C46" s="137"/>
      <c r="D46" s="137"/>
      <c r="E46" s="137"/>
      <c r="F46" s="133">
        <f t="shared" si="0"/>
        <v>0</v>
      </c>
    </row>
    <row r="47" spans="1:6" ht="15">
      <c r="A47" s="4" t="s">
        <v>590</v>
      </c>
      <c r="B47" s="28" t="s">
        <v>299</v>
      </c>
      <c r="C47" s="137"/>
      <c r="D47" s="137"/>
      <c r="E47" s="137"/>
      <c r="F47" s="133">
        <f t="shared" si="0"/>
        <v>0</v>
      </c>
    </row>
    <row r="48" spans="1:6" ht="15">
      <c r="A48" s="4" t="s">
        <v>300</v>
      </c>
      <c r="B48" s="28" t="s">
        <v>301</v>
      </c>
      <c r="C48" s="137"/>
      <c r="D48" s="137"/>
      <c r="E48" s="137"/>
      <c r="F48" s="133">
        <f t="shared" si="0"/>
        <v>0</v>
      </c>
    </row>
    <row r="49" spans="1:6" ht="15">
      <c r="A49" s="6" t="s">
        <v>533</v>
      </c>
      <c r="B49" s="31" t="s">
        <v>302</v>
      </c>
      <c r="C49" s="137">
        <f>SUM(C44:C48)</f>
        <v>7183010</v>
      </c>
      <c r="D49" s="137">
        <f>SUM(D44:D48)</f>
        <v>0</v>
      </c>
      <c r="E49" s="137">
        <f>SUM(E44:E48)</f>
        <v>0</v>
      </c>
      <c r="F49" s="133">
        <f t="shared" si="0"/>
        <v>7183010</v>
      </c>
    </row>
    <row r="50" spans="1:6" ht="15">
      <c r="A50" s="37" t="s">
        <v>534</v>
      </c>
      <c r="B50" s="52" t="s">
        <v>303</v>
      </c>
      <c r="C50" s="137">
        <f>C49+C43+C40+C32+C29</f>
        <v>43243010</v>
      </c>
      <c r="D50" s="137">
        <f>D49+D43+D40+D32+D29</f>
        <v>0</v>
      </c>
      <c r="E50" s="137">
        <f>E49+E43+E40+E32+E29</f>
        <v>0</v>
      </c>
      <c r="F50" s="133">
        <f t="shared" si="0"/>
        <v>43243010</v>
      </c>
    </row>
    <row r="51" spans="1:6" ht="15">
      <c r="A51" s="12" t="s">
        <v>304</v>
      </c>
      <c r="B51" s="28" t="s">
        <v>305</v>
      </c>
      <c r="C51" s="137"/>
      <c r="D51" s="137"/>
      <c r="E51" s="137"/>
      <c r="F51" s="133">
        <f t="shared" si="0"/>
        <v>0</v>
      </c>
    </row>
    <row r="52" spans="1:6" ht="15">
      <c r="A52" s="12" t="s">
        <v>535</v>
      </c>
      <c r="B52" s="28" t="s">
        <v>306</v>
      </c>
      <c r="C52" s="137"/>
      <c r="D52" s="137"/>
      <c r="E52" s="137"/>
      <c r="F52" s="133">
        <f t="shared" si="0"/>
        <v>0</v>
      </c>
    </row>
    <row r="53" spans="1:6" ht="15">
      <c r="A53" s="16" t="s">
        <v>591</v>
      </c>
      <c r="B53" s="28" t="s">
        <v>307</v>
      </c>
      <c r="C53" s="137"/>
      <c r="D53" s="137"/>
      <c r="E53" s="137"/>
      <c r="F53" s="133">
        <f t="shared" si="0"/>
        <v>0</v>
      </c>
    </row>
    <row r="54" spans="1:6" ht="15">
      <c r="A54" s="16" t="s">
        <v>592</v>
      </c>
      <c r="B54" s="28" t="s">
        <v>308</v>
      </c>
      <c r="C54" s="137"/>
      <c r="D54" s="137"/>
      <c r="E54" s="137"/>
      <c r="F54" s="133">
        <f t="shared" si="0"/>
        <v>0</v>
      </c>
    </row>
    <row r="55" spans="1:6" ht="15">
      <c r="A55" s="16" t="s">
        <v>593</v>
      </c>
      <c r="B55" s="28" t="s">
        <v>309</v>
      </c>
      <c r="C55" s="137"/>
      <c r="D55" s="137"/>
      <c r="E55" s="137"/>
      <c r="F55" s="133">
        <f t="shared" si="0"/>
        <v>0</v>
      </c>
    </row>
    <row r="56" spans="1:6" ht="15">
      <c r="A56" s="12" t="s">
        <v>594</v>
      </c>
      <c r="B56" s="28" t="s">
        <v>310</v>
      </c>
      <c r="C56" s="137"/>
      <c r="D56" s="137"/>
      <c r="E56" s="137"/>
      <c r="F56" s="133">
        <f t="shared" si="0"/>
        <v>0</v>
      </c>
    </row>
    <row r="57" spans="1:6" ht="15">
      <c r="A57" s="12" t="s">
        <v>595</v>
      </c>
      <c r="B57" s="28" t="s">
        <v>311</v>
      </c>
      <c r="C57" s="137"/>
      <c r="D57" s="137"/>
      <c r="E57" s="137"/>
      <c r="F57" s="133">
        <f t="shared" si="0"/>
        <v>0</v>
      </c>
    </row>
    <row r="58" spans="1:6" ht="15">
      <c r="A58" s="12" t="s">
        <v>596</v>
      </c>
      <c r="B58" s="28" t="s">
        <v>312</v>
      </c>
      <c r="C58" s="137"/>
      <c r="D58" s="137"/>
      <c r="E58" s="137"/>
      <c r="F58" s="133">
        <f t="shared" si="0"/>
        <v>0</v>
      </c>
    </row>
    <row r="59" spans="1:6" ht="15">
      <c r="A59" s="49" t="s">
        <v>564</v>
      </c>
      <c r="B59" s="52" t="s">
        <v>313</v>
      </c>
      <c r="C59" s="137"/>
      <c r="D59" s="137"/>
      <c r="E59" s="137"/>
      <c r="F59" s="133">
        <f t="shared" si="0"/>
        <v>0</v>
      </c>
    </row>
    <row r="60" spans="1:6" ht="15">
      <c r="A60" s="11" t="s">
        <v>597</v>
      </c>
      <c r="B60" s="28" t="s">
        <v>314</v>
      </c>
      <c r="C60" s="137"/>
      <c r="D60" s="137"/>
      <c r="E60" s="137"/>
      <c r="F60" s="133">
        <f t="shared" si="0"/>
        <v>0</v>
      </c>
    </row>
    <row r="61" spans="1:6" ht="15">
      <c r="A61" s="11" t="s">
        <v>315</v>
      </c>
      <c r="B61" s="28" t="s">
        <v>316</v>
      </c>
      <c r="C61" s="137"/>
      <c r="D61" s="137"/>
      <c r="E61" s="137"/>
      <c r="F61" s="133">
        <f t="shared" si="0"/>
        <v>0</v>
      </c>
    </row>
    <row r="62" spans="1:6" ht="15">
      <c r="A62" s="11" t="s">
        <v>317</v>
      </c>
      <c r="B62" s="28" t="s">
        <v>318</v>
      </c>
      <c r="C62" s="137"/>
      <c r="D62" s="137"/>
      <c r="E62" s="137"/>
      <c r="F62" s="133">
        <f t="shared" si="0"/>
        <v>0</v>
      </c>
    </row>
    <row r="63" spans="1:6" ht="15">
      <c r="A63" s="11" t="s">
        <v>565</v>
      </c>
      <c r="B63" s="28" t="s">
        <v>319</v>
      </c>
      <c r="C63" s="137"/>
      <c r="D63" s="137"/>
      <c r="E63" s="137"/>
      <c r="F63" s="133">
        <f t="shared" si="0"/>
        <v>0</v>
      </c>
    </row>
    <row r="64" spans="1:6" ht="15">
      <c r="A64" s="11" t="s">
        <v>598</v>
      </c>
      <c r="B64" s="28" t="s">
        <v>320</v>
      </c>
      <c r="C64" s="137"/>
      <c r="D64" s="137"/>
      <c r="E64" s="137"/>
      <c r="F64" s="133">
        <f t="shared" si="0"/>
        <v>0</v>
      </c>
    </row>
    <row r="65" spans="1:6" ht="15">
      <c r="A65" s="11" t="s">
        <v>567</v>
      </c>
      <c r="B65" s="28" t="s">
        <v>321</v>
      </c>
      <c r="C65" s="137"/>
      <c r="D65" s="137"/>
      <c r="E65" s="137"/>
      <c r="F65" s="133">
        <f t="shared" si="0"/>
        <v>0</v>
      </c>
    </row>
    <row r="66" spans="1:6" ht="15">
      <c r="A66" s="11" t="s">
        <v>599</v>
      </c>
      <c r="B66" s="28" t="s">
        <v>322</v>
      </c>
      <c r="C66" s="137"/>
      <c r="D66" s="137"/>
      <c r="E66" s="137"/>
      <c r="F66" s="133">
        <f t="shared" si="0"/>
        <v>0</v>
      </c>
    </row>
    <row r="67" spans="1:6" ht="15">
      <c r="A67" s="11" t="s">
        <v>600</v>
      </c>
      <c r="B67" s="28" t="s">
        <v>323</v>
      </c>
      <c r="C67" s="137"/>
      <c r="D67" s="137"/>
      <c r="E67" s="137"/>
      <c r="F67" s="133">
        <f t="shared" si="0"/>
        <v>0</v>
      </c>
    </row>
    <row r="68" spans="1:6" ht="15">
      <c r="A68" s="11" t="s">
        <v>324</v>
      </c>
      <c r="B68" s="28" t="s">
        <v>325</v>
      </c>
      <c r="C68" s="137"/>
      <c r="D68" s="137"/>
      <c r="E68" s="137"/>
      <c r="F68" s="133">
        <f t="shared" si="0"/>
        <v>0</v>
      </c>
    </row>
    <row r="69" spans="1:6" ht="15">
      <c r="A69" s="18" t="s">
        <v>326</v>
      </c>
      <c r="B69" s="28" t="s">
        <v>327</v>
      </c>
      <c r="C69" s="137"/>
      <c r="D69" s="137"/>
      <c r="E69" s="137"/>
      <c r="F69" s="133">
        <f t="shared" si="0"/>
        <v>0</v>
      </c>
    </row>
    <row r="70" spans="1:6" ht="15">
      <c r="A70" s="11" t="s">
        <v>601</v>
      </c>
      <c r="B70" s="28" t="s">
        <v>329</v>
      </c>
      <c r="C70" s="137"/>
      <c r="D70" s="137"/>
      <c r="E70" s="137"/>
      <c r="F70" s="133">
        <f t="shared" si="0"/>
        <v>0</v>
      </c>
    </row>
    <row r="71" spans="1:6" ht="15">
      <c r="A71" s="18" t="s">
        <v>757</v>
      </c>
      <c r="B71" s="28" t="s">
        <v>759</v>
      </c>
      <c r="C71" s="137"/>
      <c r="D71" s="137"/>
      <c r="E71" s="137"/>
      <c r="F71" s="133">
        <f aca="true" t="shared" si="1" ref="F71:F122">E71+D71+C71</f>
        <v>0</v>
      </c>
    </row>
    <row r="72" spans="1:6" ht="15">
      <c r="A72" s="18" t="s">
        <v>758</v>
      </c>
      <c r="B72" s="28" t="s">
        <v>759</v>
      </c>
      <c r="C72" s="137"/>
      <c r="D72" s="137"/>
      <c r="E72" s="137"/>
      <c r="F72" s="133">
        <f t="shared" si="1"/>
        <v>0</v>
      </c>
    </row>
    <row r="73" spans="1:6" ht="15">
      <c r="A73" s="49" t="s">
        <v>570</v>
      </c>
      <c r="B73" s="52" t="s">
        <v>330</v>
      </c>
      <c r="C73" s="137"/>
      <c r="D73" s="137"/>
      <c r="E73" s="137"/>
      <c r="F73" s="133">
        <f t="shared" si="1"/>
        <v>0</v>
      </c>
    </row>
    <row r="74" spans="1:6" ht="15.75">
      <c r="A74" s="56" t="s">
        <v>70</v>
      </c>
      <c r="B74" s="52"/>
      <c r="C74" s="137">
        <f>C73+C59+C50+C25+C24</f>
        <v>181858439</v>
      </c>
      <c r="D74" s="137">
        <f>D73+D59+D50+D25+D24</f>
        <v>0</v>
      </c>
      <c r="E74" s="137">
        <f>E73+E59+E50+E25+E24</f>
        <v>0</v>
      </c>
      <c r="F74" s="133">
        <f t="shared" si="1"/>
        <v>181858439</v>
      </c>
    </row>
    <row r="75" spans="1:6" ht="15">
      <c r="A75" s="32" t="s">
        <v>331</v>
      </c>
      <c r="B75" s="28" t="s">
        <v>332</v>
      </c>
      <c r="C75" s="137"/>
      <c r="D75" s="137"/>
      <c r="E75" s="137"/>
      <c r="F75" s="133">
        <f t="shared" si="1"/>
        <v>0</v>
      </c>
    </row>
    <row r="76" spans="1:6" ht="15">
      <c r="A76" s="32" t="s">
        <v>602</v>
      </c>
      <c r="B76" s="28" t="s">
        <v>333</v>
      </c>
      <c r="C76" s="137">
        <v>2700000</v>
      </c>
      <c r="D76" s="137"/>
      <c r="E76" s="137"/>
      <c r="F76" s="133">
        <f t="shared" si="1"/>
        <v>2700000</v>
      </c>
    </row>
    <row r="77" spans="1:6" ht="15">
      <c r="A77" s="32" t="s">
        <v>334</v>
      </c>
      <c r="B77" s="28" t="s">
        <v>335</v>
      </c>
      <c r="C77" s="137"/>
      <c r="D77" s="137"/>
      <c r="E77" s="137"/>
      <c r="F77" s="133">
        <f t="shared" si="1"/>
        <v>0</v>
      </c>
    </row>
    <row r="78" spans="1:6" ht="15">
      <c r="A78" s="32" t="s">
        <v>336</v>
      </c>
      <c r="B78" s="28" t="s">
        <v>337</v>
      </c>
      <c r="C78" s="137">
        <v>2755906</v>
      </c>
      <c r="D78" s="137"/>
      <c r="E78" s="137"/>
      <c r="F78" s="133">
        <f t="shared" si="1"/>
        <v>2755906</v>
      </c>
    </row>
    <row r="79" spans="1:6" ht="15">
      <c r="A79" s="5" t="s">
        <v>338</v>
      </c>
      <c r="B79" s="28" t="s">
        <v>339</v>
      </c>
      <c r="C79" s="137"/>
      <c r="D79" s="137"/>
      <c r="E79" s="137"/>
      <c r="F79" s="133">
        <f t="shared" si="1"/>
        <v>0</v>
      </c>
    </row>
    <row r="80" spans="1:6" ht="15">
      <c r="A80" s="5" t="s">
        <v>340</v>
      </c>
      <c r="B80" s="28" t="s">
        <v>341</v>
      </c>
      <c r="C80" s="137"/>
      <c r="D80" s="137"/>
      <c r="E80" s="137"/>
      <c r="F80" s="133">
        <f t="shared" si="1"/>
        <v>0</v>
      </c>
    </row>
    <row r="81" spans="1:6" ht="15">
      <c r="A81" s="5" t="s">
        <v>342</v>
      </c>
      <c r="B81" s="28" t="s">
        <v>343</v>
      </c>
      <c r="C81" s="137">
        <v>1064094</v>
      </c>
      <c r="D81" s="137"/>
      <c r="E81" s="137"/>
      <c r="F81" s="133">
        <f t="shared" si="1"/>
        <v>1064094</v>
      </c>
    </row>
    <row r="82" spans="1:6" ht="15">
      <c r="A82" s="50" t="s">
        <v>571</v>
      </c>
      <c r="B82" s="52" t="s">
        <v>344</v>
      </c>
      <c r="C82" s="137">
        <f>SUM(C75:C81)</f>
        <v>6520000</v>
      </c>
      <c r="D82" s="137">
        <f>SUM(D75:D81)</f>
        <v>0</v>
      </c>
      <c r="E82" s="137">
        <f>SUM(E75:E81)</f>
        <v>0</v>
      </c>
      <c r="F82" s="137">
        <f>SUM(F75:F81)</f>
        <v>6520000</v>
      </c>
    </row>
    <row r="83" spans="1:6" ht="15">
      <c r="A83" s="12" t="s">
        <v>345</v>
      </c>
      <c r="B83" s="28" t="s">
        <v>346</v>
      </c>
      <c r="C83" s="137"/>
      <c r="D83" s="137"/>
      <c r="E83" s="137"/>
      <c r="F83" s="133">
        <f t="shared" si="1"/>
        <v>0</v>
      </c>
    </row>
    <row r="84" spans="1:6" ht="15">
      <c r="A84" s="12" t="s">
        <v>347</v>
      </c>
      <c r="B84" s="28" t="s">
        <v>348</v>
      </c>
      <c r="C84" s="137"/>
      <c r="D84" s="137"/>
      <c r="E84" s="137"/>
      <c r="F84" s="133">
        <f t="shared" si="1"/>
        <v>0</v>
      </c>
    </row>
    <row r="85" spans="1:6" ht="15">
      <c r="A85" s="12" t="s">
        <v>349</v>
      </c>
      <c r="B85" s="28" t="s">
        <v>350</v>
      </c>
      <c r="C85" s="137"/>
      <c r="D85" s="137"/>
      <c r="E85" s="137"/>
      <c r="F85" s="133">
        <f t="shared" si="1"/>
        <v>0</v>
      </c>
    </row>
    <row r="86" spans="1:6" ht="15">
      <c r="A86" s="12" t="s">
        <v>351</v>
      </c>
      <c r="B86" s="28" t="s">
        <v>352</v>
      </c>
      <c r="C86" s="137"/>
      <c r="D86" s="137"/>
      <c r="E86" s="137"/>
      <c r="F86" s="133">
        <f t="shared" si="1"/>
        <v>0</v>
      </c>
    </row>
    <row r="87" spans="1:6" ht="15">
      <c r="A87" s="49" t="s">
        <v>572</v>
      </c>
      <c r="B87" s="52" t="s">
        <v>353</v>
      </c>
      <c r="C87" s="137"/>
      <c r="D87" s="137"/>
      <c r="E87" s="137"/>
      <c r="F87" s="133">
        <f t="shared" si="1"/>
        <v>0</v>
      </c>
    </row>
    <row r="88" spans="1:6" ht="15">
      <c r="A88" s="12" t="s">
        <v>354</v>
      </c>
      <c r="B88" s="28" t="s">
        <v>355</v>
      </c>
      <c r="C88" s="137"/>
      <c r="D88" s="137"/>
      <c r="E88" s="137"/>
      <c r="F88" s="133">
        <f t="shared" si="1"/>
        <v>0</v>
      </c>
    </row>
    <row r="89" spans="1:6" ht="15">
      <c r="A89" s="12" t="s">
        <v>603</v>
      </c>
      <c r="B89" s="28" t="s">
        <v>356</v>
      </c>
      <c r="C89" s="137"/>
      <c r="D89" s="137"/>
      <c r="E89" s="137"/>
      <c r="F89" s="133">
        <f t="shared" si="1"/>
        <v>0</v>
      </c>
    </row>
    <row r="90" spans="1:6" ht="15">
      <c r="A90" s="12" t="s">
        <v>604</v>
      </c>
      <c r="B90" s="28" t="s">
        <v>357</v>
      </c>
      <c r="C90" s="137"/>
      <c r="D90" s="137"/>
      <c r="E90" s="137"/>
      <c r="F90" s="133">
        <f t="shared" si="1"/>
        <v>0</v>
      </c>
    </row>
    <row r="91" spans="1:6" ht="15">
      <c r="A91" s="12" t="s">
        <v>605</v>
      </c>
      <c r="B91" s="28" t="s">
        <v>358</v>
      </c>
      <c r="C91" s="137"/>
      <c r="D91" s="137"/>
      <c r="E91" s="137"/>
      <c r="F91" s="133">
        <f t="shared" si="1"/>
        <v>0</v>
      </c>
    </row>
    <row r="92" spans="1:6" ht="15">
      <c r="A92" s="12" t="s">
        <v>606</v>
      </c>
      <c r="B92" s="28" t="s">
        <v>359</v>
      </c>
      <c r="C92" s="137"/>
      <c r="D92" s="137"/>
      <c r="E92" s="137"/>
      <c r="F92" s="133">
        <f t="shared" si="1"/>
        <v>0</v>
      </c>
    </row>
    <row r="93" spans="1:6" ht="15">
      <c r="A93" s="12" t="s">
        <v>607</v>
      </c>
      <c r="B93" s="28" t="s">
        <v>360</v>
      </c>
      <c r="C93" s="137"/>
      <c r="D93" s="137"/>
      <c r="E93" s="137"/>
      <c r="F93" s="133">
        <f t="shared" si="1"/>
        <v>0</v>
      </c>
    </row>
    <row r="94" spans="1:6" ht="15">
      <c r="A94" s="12" t="s">
        <v>361</v>
      </c>
      <c r="B94" s="28" t="s">
        <v>362</v>
      </c>
      <c r="C94" s="137"/>
      <c r="D94" s="137"/>
      <c r="E94" s="137"/>
      <c r="F94" s="133">
        <f t="shared" si="1"/>
        <v>0</v>
      </c>
    </row>
    <row r="95" spans="1:6" ht="15">
      <c r="A95" s="12" t="s">
        <v>608</v>
      </c>
      <c r="B95" s="28" t="s">
        <v>363</v>
      </c>
      <c r="C95" s="137"/>
      <c r="D95" s="137"/>
      <c r="E95" s="137"/>
      <c r="F95" s="133">
        <f t="shared" si="1"/>
        <v>0</v>
      </c>
    </row>
    <row r="96" spans="1:6" ht="15">
      <c r="A96" s="49" t="s">
        <v>573</v>
      </c>
      <c r="B96" s="52" t="s">
        <v>364</v>
      </c>
      <c r="C96" s="137"/>
      <c r="D96" s="137"/>
      <c r="E96" s="137"/>
      <c r="F96" s="133">
        <f t="shared" si="1"/>
        <v>0</v>
      </c>
    </row>
    <row r="97" spans="1:6" ht="15.75">
      <c r="A97" s="56" t="s">
        <v>71</v>
      </c>
      <c r="B97" s="52"/>
      <c r="C97" s="137">
        <f>C96+C87+C82</f>
        <v>6520000</v>
      </c>
      <c r="D97" s="137">
        <f>D96+D87+D82</f>
        <v>0</v>
      </c>
      <c r="E97" s="137">
        <f>E96+E87+E82</f>
        <v>0</v>
      </c>
      <c r="F97" s="133">
        <f t="shared" si="1"/>
        <v>6520000</v>
      </c>
    </row>
    <row r="98" spans="1:6" ht="15.75">
      <c r="A98" s="33" t="s">
        <v>616</v>
      </c>
      <c r="B98" s="34" t="s">
        <v>365</v>
      </c>
      <c r="C98" s="137">
        <f>C97+C74</f>
        <v>188378439</v>
      </c>
      <c r="D98" s="137">
        <f>D97+D74</f>
        <v>0</v>
      </c>
      <c r="E98" s="137">
        <f>E97+E74</f>
        <v>0</v>
      </c>
      <c r="F98" s="133">
        <f t="shared" si="1"/>
        <v>188378439</v>
      </c>
    </row>
    <row r="99" spans="1:25" ht="15">
      <c r="A99" s="12" t="s">
        <v>609</v>
      </c>
      <c r="B99" s="4" t="s">
        <v>366</v>
      </c>
      <c r="C99" s="138"/>
      <c r="D99" s="138"/>
      <c r="E99" s="138"/>
      <c r="F99" s="133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38"/>
      <c r="D100" s="138"/>
      <c r="E100" s="138"/>
      <c r="F100" s="133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38"/>
      <c r="D101" s="138"/>
      <c r="E101" s="138"/>
      <c r="F101" s="133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39"/>
      <c r="D102" s="139"/>
      <c r="E102" s="139"/>
      <c r="F102" s="133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0"/>
      <c r="D103" s="140"/>
      <c r="E103" s="140"/>
      <c r="F103" s="133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0"/>
      <c r="D104" s="140"/>
      <c r="E104" s="140"/>
      <c r="F104" s="133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38"/>
      <c r="D105" s="138"/>
      <c r="E105" s="138"/>
      <c r="F105" s="133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38"/>
      <c r="D106" s="138"/>
      <c r="E106" s="138"/>
      <c r="F106" s="133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1"/>
      <c r="D107" s="141"/>
      <c r="E107" s="141"/>
      <c r="F107" s="133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0"/>
      <c r="D108" s="140"/>
      <c r="E108" s="140"/>
      <c r="F108" s="133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0"/>
      <c r="D109" s="140"/>
      <c r="E109" s="140"/>
      <c r="F109" s="133">
        <f t="shared" si="1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0"/>
      <c r="D110" s="140"/>
      <c r="E110" s="140"/>
      <c r="F110" s="133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0"/>
      <c r="D111" s="140"/>
      <c r="E111" s="140"/>
      <c r="F111" s="133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0"/>
      <c r="D112" s="140"/>
      <c r="E112" s="140"/>
      <c r="F112" s="133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0"/>
      <c r="D113" s="140"/>
      <c r="E113" s="140"/>
      <c r="F113" s="133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1"/>
      <c r="D114" s="141"/>
      <c r="E114" s="141"/>
      <c r="F114" s="133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0"/>
      <c r="D115" s="140"/>
      <c r="E115" s="140"/>
      <c r="F115" s="133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38"/>
      <c r="D116" s="138"/>
      <c r="E116" s="138"/>
      <c r="F116" s="133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0"/>
      <c r="D117" s="140"/>
      <c r="E117" s="140"/>
      <c r="F117" s="133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0"/>
      <c r="D118" s="140"/>
      <c r="E118" s="140"/>
      <c r="F118" s="133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1"/>
      <c r="D119" s="141"/>
      <c r="E119" s="141"/>
      <c r="F119" s="133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38"/>
      <c r="D120" s="138"/>
      <c r="E120" s="138"/>
      <c r="F120" s="133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1"/>
      <c r="D121" s="141"/>
      <c r="E121" s="141"/>
      <c r="F121" s="133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654</v>
      </c>
      <c r="B122" s="44"/>
      <c r="C122" s="137">
        <f>C121+C98</f>
        <v>188378439</v>
      </c>
      <c r="D122" s="137">
        <f>D121+D98</f>
        <v>0</v>
      </c>
      <c r="E122" s="137">
        <f>E121+E98</f>
        <v>0</v>
      </c>
      <c r="F122" s="133">
        <f t="shared" si="1"/>
        <v>188378439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8" scale="64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6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R93" sqref="R93"/>
    </sheetView>
  </sheetViews>
  <sheetFormatPr defaultColWidth="9.140625" defaultRowHeight="15"/>
  <cols>
    <col min="1" max="1" width="98.7109375" style="0" customWidth="1"/>
    <col min="3" max="3" width="17.140625" style="135" customWidth="1"/>
    <col min="4" max="4" width="20.140625" style="135" customWidth="1"/>
    <col min="5" max="5" width="18.8515625" style="135" customWidth="1"/>
    <col min="6" max="6" width="15.7109375" style="135" customWidth="1"/>
  </cols>
  <sheetData>
    <row r="1" spans="1:6" ht="20.25" customHeight="1">
      <c r="A1" s="260" t="s">
        <v>783</v>
      </c>
      <c r="B1" s="261"/>
      <c r="C1" s="261"/>
      <c r="D1" s="261"/>
      <c r="E1" s="261"/>
      <c r="F1" s="262"/>
    </row>
    <row r="2" spans="1:6" ht="19.5" customHeight="1">
      <c r="A2" s="264" t="s">
        <v>130</v>
      </c>
      <c r="B2" s="261"/>
      <c r="C2" s="261"/>
      <c r="D2" s="261"/>
      <c r="E2" s="261"/>
      <c r="F2" s="262"/>
    </row>
    <row r="3" ht="18">
      <c r="A3" s="126"/>
    </row>
    <row r="4" ht="15">
      <c r="A4" s="209" t="s">
        <v>89</v>
      </c>
    </row>
    <row r="5" spans="1:6" ht="30">
      <c r="A5" s="1" t="s">
        <v>195</v>
      </c>
      <c r="B5" s="2" t="s">
        <v>196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>
      <c r="A6" s="26" t="s">
        <v>197</v>
      </c>
      <c r="B6" s="27" t="s">
        <v>198</v>
      </c>
      <c r="C6" s="137">
        <v>47306516</v>
      </c>
      <c r="D6" s="137"/>
      <c r="E6" s="137"/>
      <c r="F6" s="133">
        <f aca="true" t="shared" si="0" ref="F6:F18">E6+D6+C6</f>
        <v>47306516</v>
      </c>
    </row>
    <row r="7" spans="1:6" ht="15">
      <c r="A7" s="26" t="s">
        <v>199</v>
      </c>
      <c r="B7" s="28" t="s">
        <v>200</v>
      </c>
      <c r="C7" s="137">
        <v>0</v>
      </c>
      <c r="D7" s="137"/>
      <c r="E7" s="137"/>
      <c r="F7" s="133">
        <f t="shared" si="0"/>
        <v>0</v>
      </c>
    </row>
    <row r="8" spans="1:6" ht="15">
      <c r="A8" s="26" t="s">
        <v>201</v>
      </c>
      <c r="B8" s="28" t="s">
        <v>202</v>
      </c>
      <c r="C8" s="137">
        <v>2250000</v>
      </c>
      <c r="D8" s="137"/>
      <c r="E8" s="137"/>
      <c r="F8" s="133">
        <f t="shared" si="0"/>
        <v>2250000</v>
      </c>
    </row>
    <row r="9" spans="1:6" ht="15">
      <c r="A9" s="29" t="s">
        <v>203</v>
      </c>
      <c r="B9" s="28" t="s">
        <v>204</v>
      </c>
      <c r="C9" s="137">
        <v>27000</v>
      </c>
      <c r="D9" s="137"/>
      <c r="E9" s="137"/>
      <c r="F9" s="133">
        <f t="shared" si="0"/>
        <v>27000</v>
      </c>
    </row>
    <row r="10" spans="1:6" ht="15">
      <c r="A10" s="29" t="s">
        <v>205</v>
      </c>
      <c r="B10" s="28" t="s">
        <v>206</v>
      </c>
      <c r="C10" s="137">
        <v>0</v>
      </c>
      <c r="D10" s="137"/>
      <c r="E10" s="137"/>
      <c r="F10" s="133">
        <f t="shared" si="0"/>
        <v>0</v>
      </c>
    </row>
    <row r="11" spans="1:6" ht="15">
      <c r="A11" s="29" t="s">
        <v>240</v>
      </c>
      <c r="B11" s="28" t="s">
        <v>241</v>
      </c>
      <c r="C11" s="137">
        <v>1471966</v>
      </c>
      <c r="D11" s="137"/>
      <c r="E11" s="137"/>
      <c r="F11" s="133">
        <f t="shared" si="0"/>
        <v>1471966</v>
      </c>
    </row>
    <row r="12" spans="1:6" ht="15">
      <c r="A12" s="29" t="s">
        <v>242</v>
      </c>
      <c r="B12" s="28" t="s">
        <v>243</v>
      </c>
      <c r="C12" s="137">
        <v>1962259</v>
      </c>
      <c r="D12" s="137"/>
      <c r="E12" s="137"/>
      <c r="F12" s="133">
        <f t="shared" si="0"/>
        <v>1962259</v>
      </c>
    </row>
    <row r="13" spans="1:6" ht="15">
      <c r="A13" s="29" t="s">
        <v>244</v>
      </c>
      <c r="B13" s="28" t="s">
        <v>245</v>
      </c>
      <c r="C13" s="137">
        <v>0</v>
      </c>
      <c r="D13" s="137"/>
      <c r="E13" s="137"/>
      <c r="F13" s="133">
        <f t="shared" si="0"/>
        <v>0</v>
      </c>
    </row>
    <row r="14" spans="1:6" ht="15">
      <c r="A14" s="4" t="s">
        <v>246</v>
      </c>
      <c r="B14" s="28" t="s">
        <v>247</v>
      </c>
      <c r="C14" s="137">
        <v>250000</v>
      </c>
      <c r="D14" s="137"/>
      <c r="E14" s="137"/>
      <c r="F14" s="133">
        <f t="shared" si="0"/>
        <v>250000</v>
      </c>
    </row>
    <row r="15" spans="1:6" ht="15">
      <c r="A15" s="4" t="s">
        <v>248</v>
      </c>
      <c r="B15" s="28" t="s">
        <v>249</v>
      </c>
      <c r="C15" s="137">
        <v>250000</v>
      </c>
      <c r="D15" s="137"/>
      <c r="E15" s="137"/>
      <c r="F15" s="133">
        <f t="shared" si="0"/>
        <v>250000</v>
      </c>
    </row>
    <row r="16" spans="1:6" ht="15">
      <c r="A16" s="4" t="s">
        <v>250</v>
      </c>
      <c r="B16" s="28" t="s">
        <v>251</v>
      </c>
      <c r="C16" s="137">
        <v>0</v>
      </c>
      <c r="D16" s="137"/>
      <c r="E16" s="137"/>
      <c r="F16" s="133">
        <f t="shared" si="0"/>
        <v>0</v>
      </c>
    </row>
    <row r="17" spans="1:6" ht="15">
      <c r="A17" s="4" t="s">
        <v>252</v>
      </c>
      <c r="B17" s="28" t="s">
        <v>253</v>
      </c>
      <c r="C17" s="137">
        <v>0</v>
      </c>
      <c r="D17" s="137"/>
      <c r="E17" s="137"/>
      <c r="F17" s="133">
        <f t="shared" si="0"/>
        <v>0</v>
      </c>
    </row>
    <row r="18" spans="1:6" ht="15">
      <c r="A18" s="4" t="s">
        <v>584</v>
      </c>
      <c r="B18" s="28" t="s">
        <v>254</v>
      </c>
      <c r="C18" s="137">
        <v>2800000</v>
      </c>
      <c r="D18" s="137"/>
      <c r="E18" s="137"/>
      <c r="F18" s="133">
        <f t="shared" si="0"/>
        <v>2800000</v>
      </c>
    </row>
    <row r="19" spans="1:6" ht="15">
      <c r="A19" s="30" t="s">
        <v>528</v>
      </c>
      <c r="B19" s="31" t="s">
        <v>255</v>
      </c>
      <c r="C19" s="137">
        <f>SUM(C6:C18)</f>
        <v>56317741</v>
      </c>
      <c r="D19" s="137">
        <f>SUM(D6:D18)</f>
        <v>0</v>
      </c>
      <c r="E19" s="137">
        <f>SUM(E6:E18)</f>
        <v>0</v>
      </c>
      <c r="F19" s="133">
        <f aca="true" t="shared" si="1" ref="F19:F70">E19+D19+C19</f>
        <v>56317741</v>
      </c>
    </row>
    <row r="20" spans="1:6" ht="15">
      <c r="A20" s="4" t="s">
        <v>256</v>
      </c>
      <c r="B20" s="28" t="s">
        <v>257</v>
      </c>
      <c r="C20" s="137"/>
      <c r="D20" s="137">
        <v>0</v>
      </c>
      <c r="E20" s="137"/>
      <c r="F20" s="133">
        <f t="shared" si="1"/>
        <v>0</v>
      </c>
    </row>
    <row r="21" spans="1:6" ht="15">
      <c r="A21" s="4" t="s">
        <v>258</v>
      </c>
      <c r="B21" s="28" t="s">
        <v>259</v>
      </c>
      <c r="C21" s="137">
        <v>500000</v>
      </c>
      <c r="D21" s="137"/>
      <c r="E21" s="137"/>
      <c r="F21" s="133">
        <f t="shared" si="1"/>
        <v>500000</v>
      </c>
    </row>
    <row r="22" spans="1:6" ht="15">
      <c r="A22" s="5" t="s">
        <v>260</v>
      </c>
      <c r="B22" s="28" t="s">
        <v>261</v>
      </c>
      <c r="C22" s="137">
        <v>980000</v>
      </c>
      <c r="D22" s="137"/>
      <c r="E22" s="137"/>
      <c r="F22" s="133">
        <f t="shared" si="1"/>
        <v>980000</v>
      </c>
    </row>
    <row r="23" spans="1:6" ht="15">
      <c r="A23" s="6" t="s">
        <v>529</v>
      </c>
      <c r="B23" s="31" t="s">
        <v>262</v>
      </c>
      <c r="C23" s="137">
        <f>SUM(C20:C22)</f>
        <v>1480000</v>
      </c>
      <c r="D23" s="137"/>
      <c r="E23" s="137">
        <f>SUM(E20:E22)</f>
        <v>0</v>
      </c>
      <c r="F23" s="133">
        <f t="shared" si="1"/>
        <v>1480000</v>
      </c>
    </row>
    <row r="24" spans="1:6" ht="15">
      <c r="A24" s="51" t="s">
        <v>614</v>
      </c>
      <c r="B24" s="52" t="s">
        <v>263</v>
      </c>
      <c r="C24" s="137">
        <f>C23+C19</f>
        <v>57797741</v>
      </c>
      <c r="D24" s="137">
        <f>D23+D19</f>
        <v>0</v>
      </c>
      <c r="E24" s="137">
        <f>E23+E19</f>
        <v>0</v>
      </c>
      <c r="F24" s="133">
        <f t="shared" si="1"/>
        <v>57797741</v>
      </c>
    </row>
    <row r="25" spans="1:6" ht="15">
      <c r="A25" s="37" t="s">
        <v>585</v>
      </c>
      <c r="B25" s="52" t="s">
        <v>264</v>
      </c>
      <c r="C25" s="137">
        <v>10408937</v>
      </c>
      <c r="D25" s="137"/>
      <c r="E25" s="137"/>
      <c r="F25" s="133">
        <f t="shared" si="1"/>
        <v>10408937</v>
      </c>
    </row>
    <row r="26" spans="1:6" ht="15">
      <c r="A26" s="4" t="s">
        <v>265</v>
      </c>
      <c r="B26" s="28" t="s">
        <v>266</v>
      </c>
      <c r="C26" s="137">
        <v>764418</v>
      </c>
      <c r="D26" s="137"/>
      <c r="E26" s="137"/>
      <c r="F26" s="133">
        <f t="shared" si="1"/>
        <v>764418</v>
      </c>
    </row>
    <row r="27" spans="1:6" ht="15">
      <c r="A27" s="4" t="s">
        <v>267</v>
      </c>
      <c r="B27" s="28" t="s">
        <v>268</v>
      </c>
      <c r="C27" s="137">
        <v>1774705</v>
      </c>
      <c r="D27" s="137"/>
      <c r="E27" s="137"/>
      <c r="F27" s="133">
        <f t="shared" si="1"/>
        <v>1774705</v>
      </c>
    </row>
    <row r="28" spans="1:6" ht="15">
      <c r="A28" s="4" t="s">
        <v>269</v>
      </c>
      <c r="B28" s="28" t="s">
        <v>270</v>
      </c>
      <c r="C28" s="137">
        <v>0</v>
      </c>
      <c r="D28" s="137"/>
      <c r="E28" s="137"/>
      <c r="F28" s="133">
        <f t="shared" si="1"/>
        <v>0</v>
      </c>
    </row>
    <row r="29" spans="1:6" ht="15">
      <c r="A29" s="6" t="s">
        <v>530</v>
      </c>
      <c r="B29" s="31" t="s">
        <v>271</v>
      </c>
      <c r="C29" s="137">
        <f>SUM(C26:C28)</f>
        <v>2539123</v>
      </c>
      <c r="D29" s="137">
        <f>SUM(D26:D28)</f>
        <v>0</v>
      </c>
      <c r="E29" s="137">
        <f>SUM(E26:E28)</f>
        <v>0</v>
      </c>
      <c r="F29" s="133">
        <f t="shared" si="1"/>
        <v>2539123</v>
      </c>
    </row>
    <row r="30" spans="1:6" ht="15">
      <c r="A30" s="4" t="s">
        <v>272</v>
      </c>
      <c r="B30" s="28" t="s">
        <v>273</v>
      </c>
      <c r="C30" s="137">
        <v>487456</v>
      </c>
      <c r="D30" s="137"/>
      <c r="E30" s="137"/>
      <c r="F30" s="133">
        <f t="shared" si="1"/>
        <v>487456</v>
      </c>
    </row>
    <row r="31" spans="1:6" ht="15">
      <c r="A31" s="4" t="s">
        <v>274</v>
      </c>
      <c r="B31" s="28" t="s">
        <v>275</v>
      </c>
      <c r="C31" s="137">
        <v>793531</v>
      </c>
      <c r="D31" s="137"/>
      <c r="E31" s="137"/>
      <c r="F31" s="133">
        <f t="shared" si="1"/>
        <v>793531</v>
      </c>
    </row>
    <row r="32" spans="1:6" ht="15" customHeight="1">
      <c r="A32" s="6" t="s">
        <v>615</v>
      </c>
      <c r="B32" s="31" t="s">
        <v>276</v>
      </c>
      <c r="C32" s="137">
        <f>SUM(C30:C31)</f>
        <v>1280987</v>
      </c>
      <c r="D32" s="137">
        <f>SUM(D30:D31)</f>
        <v>0</v>
      </c>
      <c r="E32" s="137">
        <f>SUM(E30:E31)</f>
        <v>0</v>
      </c>
      <c r="F32" s="133">
        <f t="shared" si="1"/>
        <v>1280987</v>
      </c>
    </row>
    <row r="33" spans="1:6" ht="15">
      <c r="A33" s="4" t="s">
        <v>277</v>
      </c>
      <c r="B33" s="28" t="s">
        <v>278</v>
      </c>
      <c r="C33" s="137">
        <v>1510143</v>
      </c>
      <c r="D33" s="137"/>
      <c r="E33" s="137"/>
      <c r="F33" s="133">
        <f t="shared" si="1"/>
        <v>1510143</v>
      </c>
    </row>
    <row r="34" spans="1:6" ht="15">
      <c r="A34" s="4" t="s">
        <v>279</v>
      </c>
      <c r="B34" s="28" t="s">
        <v>280</v>
      </c>
      <c r="C34" s="137">
        <v>0</v>
      </c>
      <c r="D34" s="137"/>
      <c r="E34" s="137"/>
      <c r="F34" s="133">
        <f t="shared" si="1"/>
        <v>0</v>
      </c>
    </row>
    <row r="35" spans="1:6" ht="15">
      <c r="A35" s="4" t="s">
        <v>586</v>
      </c>
      <c r="B35" s="28" t="s">
        <v>281</v>
      </c>
      <c r="C35" s="137">
        <v>1001240</v>
      </c>
      <c r="D35" s="137"/>
      <c r="E35" s="137"/>
      <c r="F35" s="133">
        <f t="shared" si="1"/>
        <v>1001240</v>
      </c>
    </row>
    <row r="36" spans="1:6" ht="15">
      <c r="A36" s="4" t="s">
        <v>282</v>
      </c>
      <c r="B36" s="28" t="s">
        <v>283</v>
      </c>
      <c r="C36" s="137"/>
      <c r="D36" s="137">
        <v>0</v>
      </c>
      <c r="E36" s="137"/>
      <c r="F36" s="133">
        <f t="shared" si="1"/>
        <v>0</v>
      </c>
    </row>
    <row r="37" spans="1:6" ht="15">
      <c r="A37" s="9" t="s">
        <v>587</v>
      </c>
      <c r="B37" s="28" t="s">
        <v>284</v>
      </c>
      <c r="C37" s="137"/>
      <c r="D37" s="137">
        <v>0</v>
      </c>
      <c r="E37" s="137"/>
      <c r="F37" s="133">
        <f t="shared" si="1"/>
        <v>0</v>
      </c>
    </row>
    <row r="38" spans="1:6" ht="15">
      <c r="A38" s="5" t="s">
        <v>285</v>
      </c>
      <c r="B38" s="28" t="s">
        <v>286</v>
      </c>
      <c r="C38" s="137"/>
      <c r="D38" s="137">
        <v>0</v>
      </c>
      <c r="E38" s="137"/>
      <c r="F38" s="133">
        <f t="shared" si="1"/>
        <v>0</v>
      </c>
    </row>
    <row r="39" spans="1:6" ht="15">
      <c r="A39" s="4" t="s">
        <v>588</v>
      </c>
      <c r="B39" s="28" t="s">
        <v>287</v>
      </c>
      <c r="C39" s="137">
        <v>8362780</v>
      </c>
      <c r="D39" s="137"/>
      <c r="E39" s="137"/>
      <c r="F39" s="133">
        <f t="shared" si="1"/>
        <v>8362780</v>
      </c>
    </row>
    <row r="40" spans="1:6" ht="15">
      <c r="A40" s="6" t="s">
        <v>531</v>
      </c>
      <c r="B40" s="31" t="s">
        <v>288</v>
      </c>
      <c r="C40" s="137">
        <f>SUM(C33:C39)</f>
        <v>10874163</v>
      </c>
      <c r="D40" s="137">
        <f>SUM(D33:D39)</f>
        <v>0</v>
      </c>
      <c r="E40" s="137">
        <f>SUM(E33:E39)</f>
        <v>0</v>
      </c>
      <c r="F40" s="133">
        <f t="shared" si="1"/>
        <v>10874163</v>
      </c>
    </row>
    <row r="41" spans="1:6" ht="15">
      <c r="A41" s="4" t="s">
        <v>289</v>
      </c>
      <c r="B41" s="28" t="s">
        <v>290</v>
      </c>
      <c r="C41" s="137">
        <v>106938</v>
      </c>
      <c r="D41" s="137"/>
      <c r="E41" s="137"/>
      <c r="F41" s="133">
        <f t="shared" si="1"/>
        <v>106938</v>
      </c>
    </row>
    <row r="42" spans="1:6" ht="15">
      <c r="A42" s="4" t="s">
        <v>291</v>
      </c>
      <c r="B42" s="28" t="s">
        <v>292</v>
      </c>
      <c r="C42" s="137">
        <v>0</v>
      </c>
      <c r="D42" s="137">
        <v>0</v>
      </c>
      <c r="E42" s="137"/>
      <c r="F42" s="133">
        <f t="shared" si="1"/>
        <v>0</v>
      </c>
    </row>
    <row r="43" spans="1:6" ht="15">
      <c r="A43" s="6" t="s">
        <v>532</v>
      </c>
      <c r="B43" s="31" t="s">
        <v>293</v>
      </c>
      <c r="C43" s="137">
        <f>SUM(C41:C42)</f>
        <v>106938</v>
      </c>
      <c r="D43" s="137">
        <f>SUM(D41:D42)</f>
        <v>0</v>
      </c>
      <c r="E43" s="137">
        <f>SUM(E41:E42)</f>
        <v>0</v>
      </c>
      <c r="F43" s="133">
        <f t="shared" si="1"/>
        <v>106938</v>
      </c>
    </row>
    <row r="44" spans="1:6" ht="15">
      <c r="A44" s="4" t="s">
        <v>294</v>
      </c>
      <c r="B44" s="28" t="s">
        <v>295</v>
      </c>
      <c r="C44" s="137">
        <v>1983474</v>
      </c>
      <c r="D44" s="137"/>
      <c r="E44" s="137"/>
      <c r="F44" s="133">
        <f t="shared" si="1"/>
        <v>1983474</v>
      </c>
    </row>
    <row r="45" spans="1:6" ht="15">
      <c r="A45" s="4" t="s">
        <v>296</v>
      </c>
      <c r="B45" s="28" t="s">
        <v>297</v>
      </c>
      <c r="C45" s="137">
        <v>100000</v>
      </c>
      <c r="D45" s="137"/>
      <c r="E45" s="137"/>
      <c r="F45" s="133">
        <f t="shared" si="1"/>
        <v>100000</v>
      </c>
    </row>
    <row r="46" spans="1:6" ht="15">
      <c r="A46" s="4" t="s">
        <v>589</v>
      </c>
      <c r="B46" s="28" t="s">
        <v>298</v>
      </c>
      <c r="C46" s="137">
        <v>0</v>
      </c>
      <c r="D46" s="137"/>
      <c r="E46" s="137"/>
      <c r="F46" s="133">
        <f t="shared" si="1"/>
        <v>0</v>
      </c>
    </row>
    <row r="47" spans="1:6" ht="15">
      <c r="A47" s="4" t="s">
        <v>590</v>
      </c>
      <c r="B47" s="28" t="s">
        <v>299</v>
      </c>
      <c r="C47" s="137">
        <v>0</v>
      </c>
      <c r="D47" s="137"/>
      <c r="E47" s="137"/>
      <c r="F47" s="133">
        <f t="shared" si="1"/>
        <v>0</v>
      </c>
    </row>
    <row r="48" spans="1:6" ht="15">
      <c r="A48" s="4" t="s">
        <v>300</v>
      </c>
      <c r="B48" s="28" t="s">
        <v>301</v>
      </c>
      <c r="C48" s="137">
        <v>0</v>
      </c>
      <c r="D48" s="137"/>
      <c r="E48" s="137"/>
      <c r="F48" s="133">
        <f t="shared" si="1"/>
        <v>0</v>
      </c>
    </row>
    <row r="49" spans="1:6" ht="15">
      <c r="A49" s="6" t="s">
        <v>533</v>
      </c>
      <c r="B49" s="31" t="s">
        <v>302</v>
      </c>
      <c r="C49" s="137">
        <f>SUM(C44:C48)</f>
        <v>2083474</v>
      </c>
      <c r="D49" s="137">
        <f>SUM(D44:D48)</f>
        <v>0</v>
      </c>
      <c r="E49" s="137">
        <f>SUM(E44:E48)</f>
        <v>0</v>
      </c>
      <c r="F49" s="133">
        <f t="shared" si="1"/>
        <v>2083474</v>
      </c>
    </row>
    <row r="50" spans="1:6" ht="15">
      <c r="A50" s="37" t="s">
        <v>534</v>
      </c>
      <c r="B50" s="52" t="s">
        <v>303</v>
      </c>
      <c r="C50" s="137">
        <f>C49+C43+C40+C32+C29</f>
        <v>16884685</v>
      </c>
      <c r="D50" s="137">
        <f>D49+D43+D40+D32+D29</f>
        <v>0</v>
      </c>
      <c r="E50" s="137">
        <f>E49+E43+E40+E32+E29</f>
        <v>0</v>
      </c>
      <c r="F50" s="133">
        <f t="shared" si="1"/>
        <v>16884685</v>
      </c>
    </row>
    <row r="51" spans="1:6" ht="15">
      <c r="A51" s="12" t="s">
        <v>304</v>
      </c>
      <c r="B51" s="28" t="s">
        <v>305</v>
      </c>
      <c r="C51" s="137"/>
      <c r="D51" s="137"/>
      <c r="E51" s="137"/>
      <c r="F51" s="133">
        <f t="shared" si="1"/>
        <v>0</v>
      </c>
    </row>
    <row r="52" spans="1:6" ht="15">
      <c r="A52" s="12" t="s">
        <v>535</v>
      </c>
      <c r="B52" s="28" t="s">
        <v>306</v>
      </c>
      <c r="C52" s="137"/>
      <c r="D52" s="137"/>
      <c r="E52" s="137"/>
      <c r="F52" s="133">
        <f t="shared" si="1"/>
        <v>0</v>
      </c>
    </row>
    <row r="53" spans="1:6" ht="15">
      <c r="A53" s="16" t="s">
        <v>591</v>
      </c>
      <c r="B53" s="28" t="s">
        <v>307</v>
      </c>
      <c r="C53" s="137"/>
      <c r="D53" s="137"/>
      <c r="E53" s="137"/>
      <c r="F53" s="133">
        <f t="shared" si="1"/>
        <v>0</v>
      </c>
    </row>
    <row r="54" spans="1:6" ht="15">
      <c r="A54" s="16" t="s">
        <v>592</v>
      </c>
      <c r="B54" s="28" t="s">
        <v>308</v>
      </c>
      <c r="C54" s="137"/>
      <c r="D54" s="137"/>
      <c r="E54" s="137"/>
      <c r="F54" s="133">
        <f t="shared" si="1"/>
        <v>0</v>
      </c>
    </row>
    <row r="55" spans="1:6" ht="15">
      <c r="A55" s="16" t="s">
        <v>593</v>
      </c>
      <c r="B55" s="28" t="s">
        <v>309</v>
      </c>
      <c r="C55" s="137"/>
      <c r="D55" s="137"/>
      <c r="E55" s="137"/>
      <c r="F55" s="133">
        <f t="shared" si="1"/>
        <v>0</v>
      </c>
    </row>
    <row r="56" spans="1:6" ht="15">
      <c r="A56" s="12" t="s">
        <v>594</v>
      </c>
      <c r="B56" s="28" t="s">
        <v>310</v>
      </c>
      <c r="C56" s="137"/>
      <c r="D56" s="137"/>
      <c r="E56" s="137"/>
      <c r="F56" s="133">
        <f t="shared" si="1"/>
        <v>0</v>
      </c>
    </row>
    <row r="57" spans="1:6" ht="15">
      <c r="A57" s="12" t="s">
        <v>595</v>
      </c>
      <c r="B57" s="28" t="s">
        <v>311</v>
      </c>
      <c r="C57" s="137"/>
      <c r="D57" s="137"/>
      <c r="E57" s="137"/>
      <c r="F57" s="133">
        <f t="shared" si="1"/>
        <v>0</v>
      </c>
    </row>
    <row r="58" spans="1:6" ht="15">
      <c r="A58" s="12" t="s">
        <v>596</v>
      </c>
      <c r="B58" s="28" t="s">
        <v>312</v>
      </c>
      <c r="C58" s="137"/>
      <c r="D58" s="137"/>
      <c r="E58" s="137"/>
      <c r="F58" s="133">
        <f t="shared" si="1"/>
        <v>0</v>
      </c>
    </row>
    <row r="59" spans="1:6" ht="15">
      <c r="A59" s="49" t="s">
        <v>564</v>
      </c>
      <c r="B59" s="52" t="s">
        <v>313</v>
      </c>
      <c r="C59" s="137"/>
      <c r="D59" s="137"/>
      <c r="E59" s="137"/>
      <c r="F59" s="133">
        <f t="shared" si="1"/>
        <v>0</v>
      </c>
    </row>
    <row r="60" spans="1:6" ht="15">
      <c r="A60" s="11" t="s">
        <v>597</v>
      </c>
      <c r="B60" s="28" t="s">
        <v>314</v>
      </c>
      <c r="C60" s="137"/>
      <c r="D60" s="137"/>
      <c r="E60" s="137"/>
      <c r="F60" s="133">
        <f t="shared" si="1"/>
        <v>0</v>
      </c>
    </row>
    <row r="61" spans="1:6" ht="15">
      <c r="A61" s="11" t="s">
        <v>315</v>
      </c>
      <c r="B61" s="28" t="s">
        <v>316</v>
      </c>
      <c r="C61" s="137"/>
      <c r="D61" s="137"/>
      <c r="E61" s="137"/>
      <c r="F61" s="133">
        <f t="shared" si="1"/>
        <v>0</v>
      </c>
    </row>
    <row r="62" spans="1:6" ht="15">
      <c r="A62" s="11" t="s">
        <v>317</v>
      </c>
      <c r="B62" s="28" t="s">
        <v>318</v>
      </c>
      <c r="C62" s="137"/>
      <c r="D62" s="137"/>
      <c r="E62" s="137"/>
      <c r="F62" s="133">
        <f t="shared" si="1"/>
        <v>0</v>
      </c>
    </row>
    <row r="63" spans="1:6" ht="15">
      <c r="A63" s="11" t="s">
        <v>565</v>
      </c>
      <c r="B63" s="28" t="s">
        <v>319</v>
      </c>
      <c r="C63" s="137"/>
      <c r="D63" s="137"/>
      <c r="E63" s="137"/>
      <c r="F63" s="133">
        <f t="shared" si="1"/>
        <v>0</v>
      </c>
    </row>
    <row r="64" spans="1:6" ht="15">
      <c r="A64" s="11" t="s">
        <v>598</v>
      </c>
      <c r="B64" s="28" t="s">
        <v>320</v>
      </c>
      <c r="C64" s="137"/>
      <c r="D64" s="137"/>
      <c r="E64" s="137"/>
      <c r="F64" s="133">
        <f t="shared" si="1"/>
        <v>0</v>
      </c>
    </row>
    <row r="65" spans="1:6" ht="15">
      <c r="A65" s="11" t="s">
        <v>567</v>
      </c>
      <c r="B65" s="28" t="s">
        <v>321</v>
      </c>
      <c r="C65" s="137"/>
      <c r="D65" s="137"/>
      <c r="E65" s="137"/>
      <c r="F65" s="133">
        <f t="shared" si="1"/>
        <v>0</v>
      </c>
    </row>
    <row r="66" spans="1:6" ht="15">
      <c r="A66" s="11" t="s">
        <v>599</v>
      </c>
      <c r="B66" s="28" t="s">
        <v>322</v>
      </c>
      <c r="C66" s="137"/>
      <c r="D66" s="137"/>
      <c r="E66" s="137"/>
      <c r="F66" s="133">
        <f t="shared" si="1"/>
        <v>0</v>
      </c>
    </row>
    <row r="67" spans="1:6" ht="15">
      <c r="A67" s="11" t="s">
        <v>600</v>
      </c>
      <c r="B67" s="28" t="s">
        <v>323</v>
      </c>
      <c r="C67" s="137"/>
      <c r="D67" s="137"/>
      <c r="E67" s="137"/>
      <c r="F67" s="133">
        <f t="shared" si="1"/>
        <v>0</v>
      </c>
    </row>
    <row r="68" spans="1:6" ht="15">
      <c r="A68" s="11" t="s">
        <v>324</v>
      </c>
      <c r="B68" s="28" t="s">
        <v>325</v>
      </c>
      <c r="C68" s="137"/>
      <c r="D68" s="137"/>
      <c r="E68" s="137"/>
      <c r="F68" s="133">
        <f t="shared" si="1"/>
        <v>0</v>
      </c>
    </row>
    <row r="69" spans="1:6" ht="15">
      <c r="A69" s="18" t="s">
        <v>326</v>
      </c>
      <c r="B69" s="28" t="s">
        <v>327</v>
      </c>
      <c r="C69" s="137"/>
      <c r="D69" s="137"/>
      <c r="E69" s="137"/>
      <c r="F69" s="133">
        <f t="shared" si="1"/>
        <v>0</v>
      </c>
    </row>
    <row r="70" spans="1:6" ht="15">
      <c r="A70" s="11" t="s">
        <v>601</v>
      </c>
      <c r="B70" s="28" t="s">
        <v>329</v>
      </c>
      <c r="C70" s="137"/>
      <c r="D70" s="137"/>
      <c r="E70" s="137"/>
      <c r="F70" s="133">
        <f t="shared" si="1"/>
        <v>0</v>
      </c>
    </row>
    <row r="71" spans="1:6" ht="15">
      <c r="A71" s="18" t="s">
        <v>757</v>
      </c>
      <c r="B71" s="28" t="s">
        <v>759</v>
      </c>
      <c r="C71" s="137"/>
      <c r="D71" s="137"/>
      <c r="E71" s="137"/>
      <c r="F71" s="133">
        <f aca="true" t="shared" si="2" ref="F71:F122">E71+D71+C71</f>
        <v>0</v>
      </c>
    </row>
    <row r="72" spans="1:6" ht="15">
      <c r="A72" s="18" t="s">
        <v>758</v>
      </c>
      <c r="B72" s="28" t="s">
        <v>759</v>
      </c>
      <c r="C72" s="137"/>
      <c r="D72" s="137"/>
      <c r="E72" s="137"/>
      <c r="F72" s="133">
        <f t="shared" si="2"/>
        <v>0</v>
      </c>
    </row>
    <row r="73" spans="1:6" ht="15">
      <c r="A73" s="49" t="s">
        <v>570</v>
      </c>
      <c r="B73" s="52" t="s">
        <v>330</v>
      </c>
      <c r="C73" s="137"/>
      <c r="D73" s="137"/>
      <c r="E73" s="137"/>
      <c r="F73" s="133">
        <f t="shared" si="2"/>
        <v>0</v>
      </c>
    </row>
    <row r="74" spans="1:6" ht="15.75">
      <c r="A74" s="56" t="s">
        <v>70</v>
      </c>
      <c r="B74" s="52"/>
      <c r="C74" s="137">
        <f>C73+C59+C50+C25+C24</f>
        <v>85091363</v>
      </c>
      <c r="D74" s="137">
        <f>D73+D59+D50+D25+D24</f>
        <v>0</v>
      </c>
      <c r="E74" s="137">
        <f>E73+E59+E50+E25+E24</f>
        <v>0</v>
      </c>
      <c r="F74" s="133">
        <f t="shared" si="2"/>
        <v>85091363</v>
      </c>
    </row>
    <row r="75" spans="1:6" ht="15">
      <c r="A75" s="32" t="s">
        <v>331</v>
      </c>
      <c r="B75" s="28" t="s">
        <v>332</v>
      </c>
      <c r="C75" s="137"/>
      <c r="D75" s="137"/>
      <c r="E75" s="137"/>
      <c r="F75" s="133">
        <f t="shared" si="2"/>
        <v>0</v>
      </c>
    </row>
    <row r="76" spans="1:6" ht="15">
      <c r="A76" s="32" t="s">
        <v>602</v>
      </c>
      <c r="B76" s="28" t="s">
        <v>333</v>
      </c>
      <c r="C76" s="137"/>
      <c r="D76" s="137">
        <v>0</v>
      </c>
      <c r="E76" s="137"/>
      <c r="F76" s="133">
        <f t="shared" si="2"/>
        <v>0</v>
      </c>
    </row>
    <row r="77" spans="1:6" ht="15">
      <c r="A77" s="32" t="s">
        <v>334</v>
      </c>
      <c r="B77" s="28" t="s">
        <v>335</v>
      </c>
      <c r="C77" s="137"/>
      <c r="D77" s="137"/>
      <c r="E77" s="137"/>
      <c r="F77" s="133">
        <f t="shared" si="2"/>
        <v>0</v>
      </c>
    </row>
    <row r="78" spans="1:6" ht="15">
      <c r="A78" s="32" t="s">
        <v>336</v>
      </c>
      <c r="B78" s="28" t="s">
        <v>337</v>
      </c>
      <c r="C78" s="137">
        <v>203500</v>
      </c>
      <c r="D78" s="137"/>
      <c r="E78" s="137"/>
      <c r="F78" s="133">
        <f t="shared" si="2"/>
        <v>203500</v>
      </c>
    </row>
    <row r="79" spans="1:6" ht="15">
      <c r="A79" s="5" t="s">
        <v>338</v>
      </c>
      <c r="B79" s="28" t="s">
        <v>339</v>
      </c>
      <c r="C79" s="137"/>
      <c r="D79" s="137"/>
      <c r="E79" s="137"/>
      <c r="F79" s="133">
        <f t="shared" si="2"/>
        <v>0</v>
      </c>
    </row>
    <row r="80" spans="1:6" ht="15">
      <c r="A80" s="5" t="s">
        <v>340</v>
      </c>
      <c r="B80" s="28" t="s">
        <v>341</v>
      </c>
      <c r="C80" s="137"/>
      <c r="D80" s="137"/>
      <c r="E80" s="137"/>
      <c r="F80" s="133">
        <f t="shared" si="2"/>
        <v>0</v>
      </c>
    </row>
    <row r="81" spans="1:6" ht="15">
      <c r="A81" s="5" t="s">
        <v>342</v>
      </c>
      <c r="B81" s="28" t="s">
        <v>343</v>
      </c>
      <c r="C81" s="137">
        <v>54946</v>
      </c>
      <c r="D81" s="137"/>
      <c r="E81" s="137"/>
      <c r="F81" s="133">
        <f t="shared" si="2"/>
        <v>54946</v>
      </c>
    </row>
    <row r="82" spans="1:6" ht="15">
      <c r="A82" s="50" t="s">
        <v>571</v>
      </c>
      <c r="B82" s="52" t="s">
        <v>344</v>
      </c>
      <c r="C82" s="137">
        <f>SUM(C75:C81)</f>
        <v>258446</v>
      </c>
      <c r="D82" s="137">
        <f>SUM(D75:D81)</f>
        <v>0</v>
      </c>
      <c r="E82" s="137">
        <f>SUM(E75:E81)</f>
        <v>0</v>
      </c>
      <c r="F82" s="133">
        <f t="shared" si="2"/>
        <v>258446</v>
      </c>
    </row>
    <row r="83" spans="1:6" ht="15">
      <c r="A83" s="12" t="s">
        <v>345</v>
      </c>
      <c r="B83" s="28" t="s">
        <v>346</v>
      </c>
      <c r="C83" s="137"/>
      <c r="D83" s="137"/>
      <c r="E83" s="137"/>
      <c r="F83" s="133">
        <f t="shared" si="2"/>
        <v>0</v>
      </c>
    </row>
    <row r="84" spans="1:6" ht="15">
      <c r="A84" s="12" t="s">
        <v>347</v>
      </c>
      <c r="B84" s="28" t="s">
        <v>348</v>
      </c>
      <c r="C84" s="137"/>
      <c r="D84" s="137"/>
      <c r="E84" s="137"/>
      <c r="F84" s="133">
        <f t="shared" si="2"/>
        <v>0</v>
      </c>
    </row>
    <row r="85" spans="1:6" ht="15">
      <c r="A85" s="12" t="s">
        <v>349</v>
      </c>
      <c r="B85" s="28" t="s">
        <v>350</v>
      </c>
      <c r="C85" s="137"/>
      <c r="D85" s="137"/>
      <c r="E85" s="137"/>
      <c r="F85" s="133">
        <f t="shared" si="2"/>
        <v>0</v>
      </c>
    </row>
    <row r="86" spans="1:6" ht="15">
      <c r="A86" s="12" t="s">
        <v>351</v>
      </c>
      <c r="B86" s="28" t="s">
        <v>352</v>
      </c>
      <c r="C86" s="137"/>
      <c r="D86" s="137"/>
      <c r="E86" s="137"/>
      <c r="F86" s="133">
        <f t="shared" si="2"/>
        <v>0</v>
      </c>
    </row>
    <row r="87" spans="1:6" ht="15">
      <c r="A87" s="49" t="s">
        <v>572</v>
      </c>
      <c r="B87" s="52" t="s">
        <v>353</v>
      </c>
      <c r="C87" s="137"/>
      <c r="D87" s="137"/>
      <c r="E87" s="137"/>
      <c r="F87" s="133">
        <f t="shared" si="2"/>
        <v>0</v>
      </c>
    </row>
    <row r="88" spans="1:6" ht="15">
      <c r="A88" s="12" t="s">
        <v>354</v>
      </c>
      <c r="B88" s="28" t="s">
        <v>355</v>
      </c>
      <c r="C88" s="137"/>
      <c r="D88" s="137"/>
      <c r="E88" s="137"/>
      <c r="F88" s="133">
        <f t="shared" si="2"/>
        <v>0</v>
      </c>
    </row>
    <row r="89" spans="1:6" ht="15">
      <c r="A89" s="12" t="s">
        <v>603</v>
      </c>
      <c r="B89" s="28" t="s">
        <v>356</v>
      </c>
      <c r="C89" s="137"/>
      <c r="D89" s="137"/>
      <c r="E89" s="137"/>
      <c r="F89" s="133">
        <f t="shared" si="2"/>
        <v>0</v>
      </c>
    </row>
    <row r="90" spans="1:6" ht="15">
      <c r="A90" s="12" t="s">
        <v>604</v>
      </c>
      <c r="B90" s="28" t="s">
        <v>357</v>
      </c>
      <c r="C90" s="137"/>
      <c r="D90" s="137"/>
      <c r="E90" s="137"/>
      <c r="F90" s="133">
        <f t="shared" si="2"/>
        <v>0</v>
      </c>
    </row>
    <row r="91" spans="1:6" ht="15">
      <c r="A91" s="12" t="s">
        <v>605</v>
      </c>
      <c r="B91" s="28" t="s">
        <v>358</v>
      </c>
      <c r="C91" s="137"/>
      <c r="D91" s="137"/>
      <c r="E91" s="137"/>
      <c r="F91" s="133">
        <f t="shared" si="2"/>
        <v>0</v>
      </c>
    </row>
    <row r="92" spans="1:6" ht="15">
      <c r="A92" s="12" t="s">
        <v>606</v>
      </c>
      <c r="B92" s="28" t="s">
        <v>359</v>
      </c>
      <c r="C92" s="137"/>
      <c r="D92" s="137"/>
      <c r="E92" s="137"/>
      <c r="F92" s="133">
        <f t="shared" si="2"/>
        <v>0</v>
      </c>
    </row>
    <row r="93" spans="1:6" ht="15">
      <c r="A93" s="12" t="s">
        <v>607</v>
      </c>
      <c r="B93" s="28" t="s">
        <v>360</v>
      </c>
      <c r="C93" s="137"/>
      <c r="D93" s="137"/>
      <c r="E93" s="137"/>
      <c r="F93" s="133">
        <f t="shared" si="2"/>
        <v>0</v>
      </c>
    </row>
    <row r="94" spans="1:6" ht="15">
      <c r="A94" s="12" t="s">
        <v>361</v>
      </c>
      <c r="B94" s="28" t="s">
        <v>362</v>
      </c>
      <c r="C94" s="137"/>
      <c r="D94" s="137"/>
      <c r="E94" s="137"/>
      <c r="F94" s="133">
        <f t="shared" si="2"/>
        <v>0</v>
      </c>
    </row>
    <row r="95" spans="1:6" ht="15">
      <c r="A95" s="12" t="s">
        <v>608</v>
      </c>
      <c r="B95" s="28" t="s">
        <v>363</v>
      </c>
      <c r="C95" s="137"/>
      <c r="D95" s="137"/>
      <c r="E95" s="137"/>
      <c r="F95" s="133">
        <f t="shared" si="2"/>
        <v>0</v>
      </c>
    </row>
    <row r="96" spans="1:6" ht="15">
      <c r="A96" s="49" t="s">
        <v>573</v>
      </c>
      <c r="B96" s="52" t="s">
        <v>364</v>
      </c>
      <c r="C96" s="137"/>
      <c r="D96" s="137"/>
      <c r="E96" s="137"/>
      <c r="F96" s="133">
        <f t="shared" si="2"/>
        <v>0</v>
      </c>
    </row>
    <row r="97" spans="1:6" ht="15.75">
      <c r="A97" s="56" t="s">
        <v>71</v>
      </c>
      <c r="B97" s="52"/>
      <c r="C97" s="137">
        <f>C96+C87+C82</f>
        <v>258446</v>
      </c>
      <c r="D97" s="137">
        <f>D96+D87+D82</f>
        <v>0</v>
      </c>
      <c r="E97" s="137">
        <f>E96+E87+E82</f>
        <v>0</v>
      </c>
      <c r="F97" s="133">
        <f t="shared" si="2"/>
        <v>258446</v>
      </c>
    </row>
    <row r="98" spans="1:6" ht="15.75">
      <c r="A98" s="33" t="s">
        <v>616</v>
      </c>
      <c r="B98" s="34" t="s">
        <v>365</v>
      </c>
      <c r="C98" s="137">
        <f>C97+C74</f>
        <v>85349809</v>
      </c>
      <c r="D98" s="137">
        <f>D97+D74</f>
        <v>0</v>
      </c>
      <c r="E98" s="137">
        <f>E97+E74</f>
        <v>0</v>
      </c>
      <c r="F98" s="133">
        <f t="shared" si="2"/>
        <v>85349809</v>
      </c>
    </row>
    <row r="99" spans="1:25" ht="15">
      <c r="A99" s="12" t="s">
        <v>609</v>
      </c>
      <c r="B99" s="4" t="s">
        <v>366</v>
      </c>
      <c r="C99" s="138"/>
      <c r="D99" s="138"/>
      <c r="E99" s="138"/>
      <c r="F99" s="133">
        <f t="shared" si="2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38"/>
      <c r="D100" s="138"/>
      <c r="E100" s="138"/>
      <c r="F100" s="133">
        <f t="shared" si="2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38"/>
      <c r="D101" s="138"/>
      <c r="E101" s="138"/>
      <c r="F101" s="133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39"/>
      <c r="D102" s="139"/>
      <c r="E102" s="139"/>
      <c r="F102" s="133">
        <f t="shared" si="2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0"/>
      <c r="D103" s="140"/>
      <c r="E103" s="140"/>
      <c r="F103" s="133">
        <f t="shared" si="2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0"/>
      <c r="D104" s="140"/>
      <c r="E104" s="140"/>
      <c r="F104" s="133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38"/>
      <c r="D105" s="138"/>
      <c r="E105" s="138"/>
      <c r="F105" s="133">
        <f t="shared" si="2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38"/>
      <c r="D106" s="138"/>
      <c r="E106" s="138"/>
      <c r="F106" s="133">
        <f t="shared" si="2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1"/>
      <c r="D107" s="141"/>
      <c r="E107" s="141"/>
      <c r="F107" s="133">
        <f t="shared" si="2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0"/>
      <c r="D108" s="140"/>
      <c r="E108" s="140"/>
      <c r="F108" s="133">
        <f t="shared" si="2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0"/>
      <c r="D109" s="140"/>
      <c r="E109" s="140"/>
      <c r="F109" s="133">
        <f t="shared" si="2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0"/>
      <c r="D110" s="140"/>
      <c r="E110" s="140"/>
      <c r="F110" s="133">
        <f t="shared" si="2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0"/>
      <c r="D111" s="140"/>
      <c r="E111" s="140"/>
      <c r="F111" s="133">
        <f t="shared" si="2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0"/>
      <c r="D112" s="140"/>
      <c r="E112" s="140"/>
      <c r="F112" s="133">
        <f t="shared" si="2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0"/>
      <c r="D113" s="140"/>
      <c r="E113" s="140"/>
      <c r="F113" s="133">
        <f t="shared" si="2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1"/>
      <c r="D114" s="141"/>
      <c r="E114" s="141"/>
      <c r="F114" s="133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0"/>
      <c r="D115" s="140"/>
      <c r="E115" s="140"/>
      <c r="F115" s="133">
        <f t="shared" si="2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38"/>
      <c r="D116" s="138"/>
      <c r="E116" s="138"/>
      <c r="F116" s="133">
        <f t="shared" si="2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0"/>
      <c r="D117" s="140"/>
      <c r="E117" s="140"/>
      <c r="F117" s="133">
        <f t="shared" si="2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0"/>
      <c r="D118" s="140"/>
      <c r="E118" s="140"/>
      <c r="F118" s="133">
        <f t="shared" si="2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1"/>
      <c r="D119" s="141"/>
      <c r="E119" s="141"/>
      <c r="F119" s="133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38"/>
      <c r="D120" s="138"/>
      <c r="E120" s="138"/>
      <c r="F120" s="133">
        <f t="shared" si="2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1"/>
      <c r="D121" s="141"/>
      <c r="E121" s="141"/>
      <c r="F121" s="133">
        <f t="shared" si="2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654</v>
      </c>
      <c r="B122" s="44"/>
      <c r="C122" s="137">
        <f>C121+C98</f>
        <v>85349809</v>
      </c>
      <c r="D122" s="137">
        <f>D121+D98</f>
        <v>0</v>
      </c>
      <c r="E122" s="137">
        <f>E121+E98</f>
        <v>0</v>
      </c>
      <c r="F122" s="133">
        <f t="shared" si="2"/>
        <v>85349809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1968503937007874" top="0.35433070866141736" bottom="0.3937007874015748" header="0.15748031496062992" footer="0.15748031496062992"/>
  <pageSetup fitToHeight="1" fitToWidth="1" horizontalDpi="300" verticalDpi="300" orientation="portrait" paperSize="8" scale="64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1"/>
  <sheetViews>
    <sheetView zoomScale="80" zoomScaleNormal="80" zoomScalePageLayoutView="0" workbookViewId="0" topLeftCell="A1">
      <pane xSplit="2" ySplit="5" topLeftCell="C9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O129" sqref="O129"/>
    </sheetView>
  </sheetViews>
  <sheetFormatPr defaultColWidth="9.140625" defaultRowHeight="15"/>
  <cols>
    <col min="1" max="1" width="98.00390625" style="0" bestFit="1" customWidth="1"/>
    <col min="3" max="3" width="17.140625" style="189" customWidth="1"/>
    <col min="4" max="4" width="20.140625" style="189" customWidth="1"/>
    <col min="5" max="5" width="18.8515625" style="189" customWidth="1"/>
    <col min="6" max="6" width="15.7109375" style="189" customWidth="1"/>
  </cols>
  <sheetData>
    <row r="1" spans="1:6" ht="20.25" customHeight="1">
      <c r="A1" s="260" t="s">
        <v>822</v>
      </c>
      <c r="B1" s="261"/>
      <c r="C1" s="261"/>
      <c r="D1" s="261"/>
      <c r="E1" s="261"/>
      <c r="F1" s="262"/>
    </row>
    <row r="2" spans="1:6" ht="19.5" customHeight="1">
      <c r="A2" s="264" t="s">
        <v>130</v>
      </c>
      <c r="B2" s="261"/>
      <c r="C2" s="261"/>
      <c r="D2" s="261"/>
      <c r="E2" s="261"/>
      <c r="F2" s="262"/>
    </row>
    <row r="3" ht="18">
      <c r="A3" s="126"/>
    </row>
    <row r="4" ht="15">
      <c r="A4" s="209" t="s">
        <v>93</v>
      </c>
    </row>
    <row r="5" spans="1:6" ht="30">
      <c r="A5" s="1" t="s">
        <v>195</v>
      </c>
      <c r="B5" s="2" t="s">
        <v>196</v>
      </c>
      <c r="C5" s="136" t="s">
        <v>702</v>
      </c>
      <c r="D5" s="136" t="s">
        <v>703</v>
      </c>
      <c r="E5" s="136" t="s">
        <v>72</v>
      </c>
      <c r="F5" s="145" t="s">
        <v>43</v>
      </c>
    </row>
    <row r="6" spans="1:6" ht="15">
      <c r="A6" s="26" t="s">
        <v>197</v>
      </c>
      <c r="B6" s="27" t="s">
        <v>198</v>
      </c>
      <c r="C6" s="137"/>
      <c r="D6" s="137">
        <v>34429664</v>
      </c>
      <c r="E6" s="137"/>
      <c r="F6" s="190">
        <f aca="true" t="shared" si="0" ref="F6:F37">E6+D6+C6</f>
        <v>34429664</v>
      </c>
    </row>
    <row r="7" spans="1:6" ht="15">
      <c r="A7" s="26" t="s">
        <v>199</v>
      </c>
      <c r="B7" s="28" t="s">
        <v>200</v>
      </c>
      <c r="C7" s="137"/>
      <c r="D7" s="137"/>
      <c r="E7" s="137"/>
      <c r="F7" s="190">
        <f t="shared" si="0"/>
        <v>0</v>
      </c>
    </row>
    <row r="8" spans="1:6" ht="15">
      <c r="A8" s="26" t="s">
        <v>201</v>
      </c>
      <c r="B8" s="28" t="s">
        <v>202</v>
      </c>
      <c r="C8" s="137"/>
      <c r="D8" s="137"/>
      <c r="E8" s="137"/>
      <c r="F8" s="190">
        <f t="shared" si="0"/>
        <v>0</v>
      </c>
    </row>
    <row r="9" spans="1:6" ht="15">
      <c r="A9" s="29" t="s">
        <v>203</v>
      </c>
      <c r="B9" s="28" t="s">
        <v>204</v>
      </c>
      <c r="C9" s="137"/>
      <c r="D9" s="137">
        <v>350000</v>
      </c>
      <c r="E9" s="137"/>
      <c r="F9" s="190">
        <f t="shared" si="0"/>
        <v>350000</v>
      </c>
    </row>
    <row r="10" spans="1:6" ht="15">
      <c r="A10" s="29" t="s">
        <v>205</v>
      </c>
      <c r="B10" s="28" t="s">
        <v>206</v>
      </c>
      <c r="C10" s="137"/>
      <c r="D10" s="137"/>
      <c r="E10" s="137"/>
      <c r="F10" s="190">
        <f t="shared" si="0"/>
        <v>0</v>
      </c>
    </row>
    <row r="11" spans="1:6" ht="15">
      <c r="A11" s="29" t="s">
        <v>240</v>
      </c>
      <c r="B11" s="28" t="s">
        <v>241</v>
      </c>
      <c r="C11" s="137"/>
      <c r="D11" s="137"/>
      <c r="E11" s="137"/>
      <c r="F11" s="190">
        <f t="shared" si="0"/>
        <v>0</v>
      </c>
    </row>
    <row r="12" spans="1:6" ht="15">
      <c r="A12" s="29" t="s">
        <v>242</v>
      </c>
      <c r="B12" s="28" t="s">
        <v>243</v>
      </c>
      <c r="C12" s="137"/>
      <c r="D12" s="137">
        <v>1650000</v>
      </c>
      <c r="E12" s="137"/>
      <c r="F12" s="190">
        <f t="shared" si="0"/>
        <v>1650000</v>
      </c>
    </row>
    <row r="13" spans="1:6" ht="15">
      <c r="A13" s="29" t="s">
        <v>244</v>
      </c>
      <c r="B13" s="28" t="s">
        <v>245</v>
      </c>
      <c r="C13" s="137"/>
      <c r="D13" s="137"/>
      <c r="E13" s="137"/>
      <c r="F13" s="190">
        <f t="shared" si="0"/>
        <v>0</v>
      </c>
    </row>
    <row r="14" spans="1:6" ht="15">
      <c r="A14" s="4" t="s">
        <v>246</v>
      </c>
      <c r="B14" s="28" t="s">
        <v>247</v>
      </c>
      <c r="C14" s="137"/>
      <c r="D14" s="137">
        <v>222000</v>
      </c>
      <c r="E14" s="137"/>
      <c r="F14" s="190">
        <f t="shared" si="0"/>
        <v>222000</v>
      </c>
    </row>
    <row r="15" spans="1:6" ht="15">
      <c r="A15" s="4" t="s">
        <v>248</v>
      </c>
      <c r="B15" s="28" t="s">
        <v>249</v>
      </c>
      <c r="C15" s="137"/>
      <c r="D15" s="137">
        <v>60000</v>
      </c>
      <c r="E15" s="137"/>
      <c r="F15" s="190">
        <f t="shared" si="0"/>
        <v>60000</v>
      </c>
    </row>
    <row r="16" spans="1:6" ht="15">
      <c r="A16" s="4" t="s">
        <v>250</v>
      </c>
      <c r="B16" s="28" t="s">
        <v>251</v>
      </c>
      <c r="C16" s="137"/>
      <c r="D16" s="137"/>
      <c r="E16" s="137"/>
      <c r="F16" s="190">
        <f t="shared" si="0"/>
        <v>0</v>
      </c>
    </row>
    <row r="17" spans="1:6" ht="15">
      <c r="A17" s="4" t="s">
        <v>252</v>
      </c>
      <c r="B17" s="28" t="s">
        <v>253</v>
      </c>
      <c r="C17" s="137"/>
      <c r="D17" s="137"/>
      <c r="E17" s="137"/>
      <c r="F17" s="190">
        <f t="shared" si="0"/>
        <v>0</v>
      </c>
    </row>
    <row r="18" spans="1:6" ht="15">
      <c r="A18" s="4" t="s">
        <v>584</v>
      </c>
      <c r="B18" s="28" t="s">
        <v>254</v>
      </c>
      <c r="C18" s="137"/>
      <c r="D18" s="137">
        <v>250000</v>
      </c>
      <c r="E18" s="137"/>
      <c r="F18" s="190">
        <f t="shared" si="0"/>
        <v>250000</v>
      </c>
    </row>
    <row r="19" spans="1:6" ht="15">
      <c r="A19" s="30" t="s">
        <v>528</v>
      </c>
      <c r="B19" s="31" t="s">
        <v>255</v>
      </c>
      <c r="C19" s="137">
        <f>SUM(C6:C18)</f>
        <v>0</v>
      </c>
      <c r="D19" s="137">
        <f>SUM(D6:D18)</f>
        <v>36961664</v>
      </c>
      <c r="E19" s="137">
        <f>SUM(E6:E18)</f>
        <v>0</v>
      </c>
      <c r="F19" s="190">
        <f t="shared" si="0"/>
        <v>36961664</v>
      </c>
    </row>
    <row r="20" spans="1:6" ht="15">
      <c r="A20" s="4" t="s">
        <v>256</v>
      </c>
      <c r="B20" s="28" t="s">
        <v>257</v>
      </c>
      <c r="C20" s="137"/>
      <c r="D20" s="137"/>
      <c r="E20" s="137"/>
      <c r="F20" s="190">
        <f t="shared" si="0"/>
        <v>0</v>
      </c>
    </row>
    <row r="21" spans="1:6" ht="15">
      <c r="A21" s="4" t="s">
        <v>258</v>
      </c>
      <c r="B21" s="28" t="s">
        <v>259</v>
      </c>
      <c r="C21" s="137"/>
      <c r="D21" s="137">
        <v>50000</v>
      </c>
      <c r="E21" s="137"/>
      <c r="F21" s="190">
        <f t="shared" si="0"/>
        <v>50000</v>
      </c>
    </row>
    <row r="22" spans="1:6" ht="15">
      <c r="A22" s="5" t="s">
        <v>260</v>
      </c>
      <c r="B22" s="28" t="s">
        <v>261</v>
      </c>
      <c r="C22" s="137"/>
      <c r="D22" s="137">
        <v>0</v>
      </c>
      <c r="E22" s="137"/>
      <c r="F22" s="190">
        <f t="shared" si="0"/>
        <v>0</v>
      </c>
    </row>
    <row r="23" spans="1:6" ht="15">
      <c r="A23" s="6" t="s">
        <v>529</v>
      </c>
      <c r="B23" s="31" t="s">
        <v>262</v>
      </c>
      <c r="C23" s="137">
        <f>SUM(C20:C22)</f>
        <v>0</v>
      </c>
      <c r="D23" s="137">
        <f>SUM(D20:D22)</f>
        <v>50000</v>
      </c>
      <c r="E23" s="137">
        <f>SUM(E20:E22)</f>
        <v>0</v>
      </c>
      <c r="F23" s="190">
        <f t="shared" si="0"/>
        <v>50000</v>
      </c>
    </row>
    <row r="24" spans="1:6" ht="15">
      <c r="A24" s="51" t="s">
        <v>614</v>
      </c>
      <c r="B24" s="52" t="s">
        <v>263</v>
      </c>
      <c r="C24" s="137">
        <f>C23+C19</f>
        <v>0</v>
      </c>
      <c r="D24" s="137">
        <f>D23+D19</f>
        <v>37011664</v>
      </c>
      <c r="E24" s="137"/>
      <c r="F24" s="190">
        <f t="shared" si="0"/>
        <v>37011664</v>
      </c>
    </row>
    <row r="25" spans="1:6" ht="15">
      <c r="A25" s="37" t="s">
        <v>585</v>
      </c>
      <c r="B25" s="52" t="s">
        <v>264</v>
      </c>
      <c r="C25" s="137"/>
      <c r="D25" s="137">
        <v>6477041</v>
      </c>
      <c r="E25" s="137"/>
      <c r="F25" s="190">
        <f t="shared" si="0"/>
        <v>6477041</v>
      </c>
    </row>
    <row r="26" spans="1:6" ht="15">
      <c r="A26" s="4" t="s">
        <v>265</v>
      </c>
      <c r="B26" s="28" t="s">
        <v>266</v>
      </c>
      <c r="C26" s="137"/>
      <c r="D26" s="137">
        <v>0</v>
      </c>
      <c r="E26" s="137"/>
      <c r="F26" s="190">
        <f t="shared" si="0"/>
        <v>0</v>
      </c>
    </row>
    <row r="27" spans="1:6" ht="15">
      <c r="A27" s="4" t="s">
        <v>267</v>
      </c>
      <c r="B27" s="28" t="s">
        <v>268</v>
      </c>
      <c r="C27" s="137"/>
      <c r="D27" s="137">
        <v>4000000</v>
      </c>
      <c r="E27" s="137"/>
      <c r="F27" s="190">
        <f t="shared" si="0"/>
        <v>4000000</v>
      </c>
    </row>
    <row r="28" spans="1:6" ht="15">
      <c r="A28" s="4" t="s">
        <v>269</v>
      </c>
      <c r="B28" s="28" t="s">
        <v>270</v>
      </c>
      <c r="C28" s="137"/>
      <c r="D28" s="137">
        <v>0</v>
      </c>
      <c r="E28" s="137"/>
      <c r="F28" s="190">
        <f t="shared" si="0"/>
        <v>0</v>
      </c>
    </row>
    <row r="29" spans="1:6" ht="15">
      <c r="A29" s="6" t="s">
        <v>530</v>
      </c>
      <c r="B29" s="31" t="s">
        <v>271</v>
      </c>
      <c r="C29" s="137">
        <f>SUM(C26:C28)</f>
        <v>0</v>
      </c>
      <c r="D29" s="137">
        <f>SUM(D26:D28)</f>
        <v>4000000</v>
      </c>
      <c r="E29" s="137">
        <f>SUM(E26:E28)</f>
        <v>0</v>
      </c>
      <c r="F29" s="190">
        <f t="shared" si="0"/>
        <v>4000000</v>
      </c>
    </row>
    <row r="30" spans="1:6" ht="15">
      <c r="A30" s="4" t="s">
        <v>272</v>
      </c>
      <c r="B30" s="28" t="s">
        <v>273</v>
      </c>
      <c r="C30" s="137"/>
      <c r="D30" s="137">
        <v>35000</v>
      </c>
      <c r="E30" s="137"/>
      <c r="F30" s="190">
        <f t="shared" si="0"/>
        <v>35000</v>
      </c>
    </row>
    <row r="31" spans="1:6" ht="15">
      <c r="A31" s="4" t="s">
        <v>274</v>
      </c>
      <c r="B31" s="28" t="s">
        <v>275</v>
      </c>
      <c r="C31" s="137"/>
      <c r="D31" s="137">
        <v>120000</v>
      </c>
      <c r="E31" s="137"/>
      <c r="F31" s="190">
        <f t="shared" si="0"/>
        <v>120000</v>
      </c>
    </row>
    <row r="32" spans="1:6" ht="15" customHeight="1">
      <c r="A32" s="6" t="s">
        <v>615</v>
      </c>
      <c r="B32" s="31" t="s">
        <v>276</v>
      </c>
      <c r="C32" s="137">
        <f>C31+C30</f>
        <v>0</v>
      </c>
      <c r="D32" s="137">
        <f>D31+D30</f>
        <v>155000</v>
      </c>
      <c r="E32" s="137">
        <f>E31+E30</f>
        <v>0</v>
      </c>
      <c r="F32" s="190">
        <f t="shared" si="0"/>
        <v>155000</v>
      </c>
    </row>
    <row r="33" spans="1:6" ht="15">
      <c r="A33" s="4" t="s">
        <v>277</v>
      </c>
      <c r="B33" s="28" t="s">
        <v>278</v>
      </c>
      <c r="C33" s="137"/>
      <c r="D33" s="137">
        <v>2100000</v>
      </c>
      <c r="E33" s="137"/>
      <c r="F33" s="190">
        <f t="shared" si="0"/>
        <v>2100000</v>
      </c>
    </row>
    <row r="34" spans="1:6" ht="15">
      <c r="A34" s="4" t="s">
        <v>279</v>
      </c>
      <c r="B34" s="28" t="s">
        <v>280</v>
      </c>
      <c r="C34" s="137"/>
      <c r="D34" s="137">
        <v>250000</v>
      </c>
      <c r="E34" s="137"/>
      <c r="F34" s="190">
        <f t="shared" si="0"/>
        <v>250000</v>
      </c>
    </row>
    <row r="35" spans="1:6" ht="15">
      <c r="A35" s="4" t="s">
        <v>586</v>
      </c>
      <c r="B35" s="28" t="s">
        <v>281</v>
      </c>
      <c r="C35" s="137"/>
      <c r="D35" s="137">
        <v>200000</v>
      </c>
      <c r="E35" s="137"/>
      <c r="F35" s="190">
        <f t="shared" si="0"/>
        <v>200000</v>
      </c>
    </row>
    <row r="36" spans="1:6" ht="15">
      <c r="A36" s="4" t="s">
        <v>282</v>
      </c>
      <c r="B36" s="28" t="s">
        <v>283</v>
      </c>
      <c r="C36" s="137"/>
      <c r="D36" s="137">
        <v>200000</v>
      </c>
      <c r="E36" s="137"/>
      <c r="F36" s="190">
        <f t="shared" si="0"/>
        <v>200000</v>
      </c>
    </row>
    <row r="37" spans="1:6" ht="15">
      <c r="A37" s="9" t="s">
        <v>587</v>
      </c>
      <c r="B37" s="28" t="s">
        <v>284</v>
      </c>
      <c r="C37" s="137"/>
      <c r="D37" s="137">
        <v>0</v>
      </c>
      <c r="E37" s="137"/>
      <c r="F37" s="190">
        <f t="shared" si="0"/>
        <v>0</v>
      </c>
    </row>
    <row r="38" spans="1:6" ht="15">
      <c r="A38" s="5" t="s">
        <v>285</v>
      </c>
      <c r="B38" s="28" t="s">
        <v>286</v>
      </c>
      <c r="C38" s="137"/>
      <c r="D38" s="137">
        <v>0</v>
      </c>
      <c r="E38" s="137"/>
      <c r="F38" s="190">
        <f aca="true" t="shared" si="1" ref="F38:F69">E38+D38+C38</f>
        <v>0</v>
      </c>
    </row>
    <row r="39" spans="1:6" ht="15">
      <c r="A39" s="4" t="s">
        <v>588</v>
      </c>
      <c r="B39" s="28" t="s">
        <v>287</v>
      </c>
      <c r="C39" s="137"/>
      <c r="D39" s="137">
        <v>1400000</v>
      </c>
      <c r="E39" s="137"/>
      <c r="F39" s="190">
        <f t="shared" si="1"/>
        <v>1400000</v>
      </c>
    </row>
    <row r="40" spans="1:6" ht="15">
      <c r="A40" s="6" t="s">
        <v>531</v>
      </c>
      <c r="B40" s="31" t="s">
        <v>288</v>
      </c>
      <c r="C40" s="137">
        <f>SUM(C33:C39)</f>
        <v>0</v>
      </c>
      <c r="D40" s="137">
        <f>SUM(D33:D39)</f>
        <v>4150000</v>
      </c>
      <c r="E40" s="137">
        <f>SUM(E33:E39)</f>
        <v>0</v>
      </c>
      <c r="F40" s="190">
        <f t="shared" si="1"/>
        <v>4150000</v>
      </c>
    </row>
    <row r="41" spans="1:6" ht="15">
      <c r="A41" s="4" t="s">
        <v>289</v>
      </c>
      <c r="B41" s="28" t="s">
        <v>290</v>
      </c>
      <c r="C41" s="137"/>
      <c r="D41" s="137">
        <v>50000</v>
      </c>
      <c r="E41" s="137"/>
      <c r="F41" s="190">
        <f t="shared" si="1"/>
        <v>50000</v>
      </c>
    </row>
    <row r="42" spans="1:6" ht="15">
      <c r="A42" s="4" t="s">
        <v>291</v>
      </c>
      <c r="B42" s="28" t="s">
        <v>292</v>
      </c>
      <c r="C42" s="137"/>
      <c r="D42" s="137"/>
      <c r="E42" s="137"/>
      <c r="F42" s="190">
        <f t="shared" si="1"/>
        <v>0</v>
      </c>
    </row>
    <row r="43" spans="1:6" ht="15">
      <c r="A43" s="6" t="s">
        <v>532</v>
      </c>
      <c r="B43" s="31" t="s">
        <v>293</v>
      </c>
      <c r="C43" s="137">
        <f>C42+C41</f>
        <v>0</v>
      </c>
      <c r="D43" s="137">
        <f>D42+D41</f>
        <v>50000</v>
      </c>
      <c r="E43" s="137">
        <f>E42+E41</f>
        <v>0</v>
      </c>
      <c r="F43" s="190">
        <f t="shared" si="1"/>
        <v>50000</v>
      </c>
    </row>
    <row r="44" spans="1:6" ht="15">
      <c r="A44" s="4" t="s">
        <v>294</v>
      </c>
      <c r="B44" s="28" t="s">
        <v>295</v>
      </c>
      <c r="C44" s="137"/>
      <c r="D44" s="137">
        <v>1439550</v>
      </c>
      <c r="E44" s="137"/>
      <c r="F44" s="190">
        <f t="shared" si="1"/>
        <v>1439550</v>
      </c>
    </row>
    <row r="45" spans="1:6" ht="15">
      <c r="A45" s="4" t="s">
        <v>296</v>
      </c>
      <c r="B45" s="28" t="s">
        <v>297</v>
      </c>
      <c r="C45" s="137"/>
      <c r="D45" s="137">
        <v>100000</v>
      </c>
      <c r="E45" s="137"/>
      <c r="F45" s="190">
        <f t="shared" si="1"/>
        <v>100000</v>
      </c>
    </row>
    <row r="46" spans="1:6" ht="15">
      <c r="A46" s="4" t="s">
        <v>589</v>
      </c>
      <c r="B46" s="28" t="s">
        <v>298</v>
      </c>
      <c r="C46" s="137"/>
      <c r="D46" s="137"/>
      <c r="E46" s="137"/>
      <c r="F46" s="190">
        <f t="shared" si="1"/>
        <v>0</v>
      </c>
    </row>
    <row r="47" spans="1:6" ht="15">
      <c r="A47" s="4" t="s">
        <v>590</v>
      </c>
      <c r="B47" s="28" t="s">
        <v>299</v>
      </c>
      <c r="C47" s="137"/>
      <c r="D47" s="137"/>
      <c r="E47" s="137"/>
      <c r="F47" s="190">
        <f t="shared" si="1"/>
        <v>0</v>
      </c>
    </row>
    <row r="48" spans="1:6" ht="15">
      <c r="A48" s="4" t="s">
        <v>300</v>
      </c>
      <c r="B48" s="28" t="s">
        <v>301</v>
      </c>
      <c r="C48" s="137"/>
      <c r="D48" s="137">
        <v>0</v>
      </c>
      <c r="E48" s="137"/>
      <c r="F48" s="190">
        <f t="shared" si="1"/>
        <v>0</v>
      </c>
    </row>
    <row r="49" spans="1:6" ht="15">
      <c r="A49" s="6" t="s">
        <v>533</v>
      </c>
      <c r="B49" s="31" t="s">
        <v>302</v>
      </c>
      <c r="C49" s="137">
        <f>SUM(C44:C48)</f>
        <v>0</v>
      </c>
      <c r="D49" s="137">
        <f>SUM(D44:D48)</f>
        <v>1539550</v>
      </c>
      <c r="E49" s="137">
        <f>SUM(E44:E48)</f>
        <v>0</v>
      </c>
      <c r="F49" s="190">
        <f t="shared" si="1"/>
        <v>1539550</v>
      </c>
    </row>
    <row r="50" spans="1:6" ht="15">
      <c r="A50" s="37" t="s">
        <v>534</v>
      </c>
      <c r="B50" s="52" t="s">
        <v>303</v>
      </c>
      <c r="C50" s="137">
        <f>C49+C43+C40+C32+C29</f>
        <v>0</v>
      </c>
      <c r="D50" s="137">
        <f>D49+D43+D40+D32+D29</f>
        <v>9894550</v>
      </c>
      <c r="E50" s="137">
        <f>E49+E43+E40+E32+E29</f>
        <v>0</v>
      </c>
      <c r="F50" s="190">
        <f t="shared" si="1"/>
        <v>9894550</v>
      </c>
    </row>
    <row r="51" spans="1:6" ht="15">
      <c r="A51" s="12" t="s">
        <v>304</v>
      </c>
      <c r="B51" s="28" t="s">
        <v>305</v>
      </c>
      <c r="C51" s="137"/>
      <c r="D51" s="137"/>
      <c r="E51" s="137"/>
      <c r="F51" s="190">
        <f t="shared" si="1"/>
        <v>0</v>
      </c>
    </row>
    <row r="52" spans="1:6" ht="15">
      <c r="A52" s="12" t="s">
        <v>535</v>
      </c>
      <c r="B52" s="28" t="s">
        <v>306</v>
      </c>
      <c r="C52" s="137"/>
      <c r="D52" s="137"/>
      <c r="E52" s="137"/>
      <c r="F52" s="190">
        <f t="shared" si="1"/>
        <v>0</v>
      </c>
    </row>
    <row r="53" spans="1:6" ht="15">
      <c r="A53" s="16" t="s">
        <v>591</v>
      </c>
      <c r="B53" s="28" t="s">
        <v>307</v>
      </c>
      <c r="C53" s="137"/>
      <c r="D53" s="137"/>
      <c r="E53" s="137"/>
      <c r="F53" s="190">
        <f t="shared" si="1"/>
        <v>0</v>
      </c>
    </row>
    <row r="54" spans="1:6" ht="15">
      <c r="A54" s="16" t="s">
        <v>592</v>
      </c>
      <c r="B54" s="28" t="s">
        <v>308</v>
      </c>
      <c r="C54" s="137"/>
      <c r="D54" s="137"/>
      <c r="E54" s="137"/>
      <c r="F54" s="190">
        <f t="shared" si="1"/>
        <v>0</v>
      </c>
    </row>
    <row r="55" spans="1:6" ht="15">
      <c r="A55" s="16" t="s">
        <v>593</v>
      </c>
      <c r="B55" s="28" t="s">
        <v>309</v>
      </c>
      <c r="C55" s="137"/>
      <c r="D55" s="137"/>
      <c r="E55" s="137"/>
      <c r="F55" s="190">
        <f t="shared" si="1"/>
        <v>0</v>
      </c>
    </row>
    <row r="56" spans="1:6" ht="15">
      <c r="A56" s="12" t="s">
        <v>594</v>
      </c>
      <c r="B56" s="28" t="s">
        <v>310</v>
      </c>
      <c r="C56" s="137"/>
      <c r="D56" s="137"/>
      <c r="E56" s="137"/>
      <c r="F56" s="190">
        <f t="shared" si="1"/>
        <v>0</v>
      </c>
    </row>
    <row r="57" spans="1:6" ht="15">
      <c r="A57" s="12" t="s">
        <v>595</v>
      </c>
      <c r="B57" s="28" t="s">
        <v>311</v>
      </c>
      <c r="C57" s="137"/>
      <c r="D57" s="137"/>
      <c r="E57" s="137"/>
      <c r="F57" s="190">
        <f t="shared" si="1"/>
        <v>0</v>
      </c>
    </row>
    <row r="58" spans="1:6" ht="15">
      <c r="A58" s="12" t="s">
        <v>596</v>
      </c>
      <c r="B58" s="28" t="s">
        <v>312</v>
      </c>
      <c r="C58" s="137"/>
      <c r="D58" s="137"/>
      <c r="E58" s="137"/>
      <c r="F58" s="190">
        <f t="shared" si="1"/>
        <v>0</v>
      </c>
    </row>
    <row r="59" spans="1:6" ht="15">
      <c r="A59" s="49" t="s">
        <v>564</v>
      </c>
      <c r="B59" s="52" t="s">
        <v>313</v>
      </c>
      <c r="C59" s="137"/>
      <c r="D59" s="137"/>
      <c r="E59" s="137"/>
      <c r="F59" s="190">
        <f t="shared" si="1"/>
        <v>0</v>
      </c>
    </row>
    <row r="60" spans="1:6" ht="15">
      <c r="A60" s="11" t="s">
        <v>597</v>
      </c>
      <c r="B60" s="28" t="s">
        <v>314</v>
      </c>
      <c r="C60" s="137"/>
      <c r="D60" s="137"/>
      <c r="E60" s="137"/>
      <c r="F60" s="190">
        <f t="shared" si="1"/>
        <v>0</v>
      </c>
    </row>
    <row r="61" spans="1:6" ht="15">
      <c r="A61" s="11" t="s">
        <v>315</v>
      </c>
      <c r="B61" s="28" t="s">
        <v>316</v>
      </c>
      <c r="C61" s="137"/>
      <c r="D61" s="137"/>
      <c r="E61" s="137"/>
      <c r="F61" s="190">
        <f t="shared" si="1"/>
        <v>0</v>
      </c>
    </row>
    <row r="62" spans="1:6" ht="15">
      <c r="A62" s="11" t="s">
        <v>317</v>
      </c>
      <c r="B62" s="28" t="s">
        <v>318</v>
      </c>
      <c r="C62" s="137"/>
      <c r="D62" s="137"/>
      <c r="E62" s="137"/>
      <c r="F62" s="190">
        <f t="shared" si="1"/>
        <v>0</v>
      </c>
    </row>
    <row r="63" spans="1:6" ht="15">
      <c r="A63" s="11" t="s">
        <v>565</v>
      </c>
      <c r="B63" s="28" t="s">
        <v>319</v>
      </c>
      <c r="C63" s="137"/>
      <c r="D63" s="137"/>
      <c r="E63" s="137"/>
      <c r="F63" s="190">
        <f t="shared" si="1"/>
        <v>0</v>
      </c>
    </row>
    <row r="64" spans="1:6" ht="15">
      <c r="A64" s="11" t="s">
        <v>598</v>
      </c>
      <c r="B64" s="28" t="s">
        <v>320</v>
      </c>
      <c r="C64" s="137"/>
      <c r="D64" s="137"/>
      <c r="E64" s="137"/>
      <c r="F64" s="190">
        <f t="shared" si="1"/>
        <v>0</v>
      </c>
    </row>
    <row r="65" spans="1:6" ht="15">
      <c r="A65" s="11" t="s">
        <v>567</v>
      </c>
      <c r="B65" s="28" t="s">
        <v>321</v>
      </c>
      <c r="C65" s="137"/>
      <c r="D65" s="137"/>
      <c r="E65" s="137"/>
      <c r="F65" s="190">
        <f t="shared" si="1"/>
        <v>0</v>
      </c>
    </row>
    <row r="66" spans="1:6" ht="15">
      <c r="A66" s="11" t="s">
        <v>599</v>
      </c>
      <c r="B66" s="28" t="s">
        <v>322</v>
      </c>
      <c r="C66" s="137"/>
      <c r="D66" s="137"/>
      <c r="E66" s="137"/>
      <c r="F66" s="190">
        <f t="shared" si="1"/>
        <v>0</v>
      </c>
    </row>
    <row r="67" spans="1:6" ht="15">
      <c r="A67" s="11" t="s">
        <v>600</v>
      </c>
      <c r="B67" s="28" t="s">
        <v>323</v>
      </c>
      <c r="C67" s="137"/>
      <c r="D67" s="137"/>
      <c r="E67" s="137"/>
      <c r="F67" s="190">
        <f t="shared" si="1"/>
        <v>0</v>
      </c>
    </row>
    <row r="68" spans="1:6" ht="15">
      <c r="A68" s="11" t="s">
        <v>324</v>
      </c>
      <c r="B68" s="28" t="s">
        <v>325</v>
      </c>
      <c r="C68" s="137"/>
      <c r="D68" s="137"/>
      <c r="E68" s="137"/>
      <c r="F68" s="190">
        <f t="shared" si="1"/>
        <v>0</v>
      </c>
    </row>
    <row r="69" spans="1:6" ht="15">
      <c r="A69" s="18" t="s">
        <v>326</v>
      </c>
      <c r="B69" s="28" t="s">
        <v>327</v>
      </c>
      <c r="C69" s="137"/>
      <c r="D69" s="137"/>
      <c r="E69" s="137"/>
      <c r="F69" s="190">
        <f t="shared" si="1"/>
        <v>0</v>
      </c>
    </row>
    <row r="70" spans="1:6" ht="15">
      <c r="A70" s="11" t="s">
        <v>601</v>
      </c>
      <c r="B70" s="28" t="s">
        <v>329</v>
      </c>
      <c r="C70" s="137"/>
      <c r="D70" s="137"/>
      <c r="E70" s="137"/>
      <c r="F70" s="190">
        <f aca="true" t="shared" si="2" ref="F70:F101">E70+D70+C70</f>
        <v>0</v>
      </c>
    </row>
    <row r="71" spans="1:6" ht="15">
      <c r="A71" s="18" t="s">
        <v>757</v>
      </c>
      <c r="B71" s="28" t="s">
        <v>759</v>
      </c>
      <c r="C71" s="137"/>
      <c r="D71" s="137"/>
      <c r="E71" s="137"/>
      <c r="F71" s="190">
        <f t="shared" si="2"/>
        <v>0</v>
      </c>
    </row>
    <row r="72" spans="1:6" ht="15">
      <c r="A72" s="18" t="s">
        <v>758</v>
      </c>
      <c r="B72" s="28" t="s">
        <v>759</v>
      </c>
      <c r="C72" s="137"/>
      <c r="D72" s="137"/>
      <c r="E72" s="137"/>
      <c r="F72" s="190">
        <f t="shared" si="2"/>
        <v>0</v>
      </c>
    </row>
    <row r="73" spans="1:6" ht="15">
      <c r="A73" s="49" t="s">
        <v>570</v>
      </c>
      <c r="B73" s="52" t="s">
        <v>330</v>
      </c>
      <c r="C73" s="137"/>
      <c r="D73" s="137">
        <f>D71</f>
        <v>0</v>
      </c>
      <c r="E73" s="137"/>
      <c r="F73" s="190">
        <f t="shared" si="2"/>
        <v>0</v>
      </c>
    </row>
    <row r="74" spans="1:6" ht="15.75">
      <c r="A74" s="56" t="s">
        <v>70</v>
      </c>
      <c r="B74" s="52"/>
      <c r="C74" s="137">
        <f>C73+C59+C50+C25+C24</f>
        <v>0</v>
      </c>
      <c r="D74" s="137">
        <f>D73+D59+D50+D25+D24</f>
        <v>53383255</v>
      </c>
      <c r="E74" s="137">
        <f>E73+E59+E50+E25+E24</f>
        <v>0</v>
      </c>
      <c r="F74" s="190">
        <f t="shared" si="2"/>
        <v>53383255</v>
      </c>
    </row>
    <row r="75" spans="1:6" ht="15">
      <c r="A75" s="32" t="s">
        <v>331</v>
      </c>
      <c r="B75" s="28" t="s">
        <v>332</v>
      </c>
      <c r="C75" s="137"/>
      <c r="D75" s="137"/>
      <c r="E75" s="137"/>
      <c r="F75" s="190">
        <f t="shared" si="2"/>
        <v>0</v>
      </c>
    </row>
    <row r="76" spans="1:6" ht="15">
      <c r="A76" s="32" t="s">
        <v>602</v>
      </c>
      <c r="B76" s="28" t="s">
        <v>333</v>
      </c>
      <c r="C76" s="137"/>
      <c r="D76" s="137">
        <v>0</v>
      </c>
      <c r="E76" s="137"/>
      <c r="F76" s="190">
        <f t="shared" si="2"/>
        <v>0</v>
      </c>
    </row>
    <row r="77" spans="1:6" ht="15">
      <c r="A77" s="32" t="s">
        <v>334</v>
      </c>
      <c r="B77" s="28" t="s">
        <v>335</v>
      </c>
      <c r="C77" s="137"/>
      <c r="D77" s="137"/>
      <c r="E77" s="137"/>
      <c r="F77" s="190">
        <f t="shared" si="2"/>
        <v>0</v>
      </c>
    </row>
    <row r="78" spans="1:6" ht="15">
      <c r="A78" s="32" t="s">
        <v>336</v>
      </c>
      <c r="B78" s="28" t="s">
        <v>337</v>
      </c>
      <c r="C78" s="137"/>
      <c r="D78" s="137">
        <v>675000</v>
      </c>
      <c r="E78" s="137"/>
      <c r="F78" s="190">
        <f t="shared" si="2"/>
        <v>675000</v>
      </c>
    </row>
    <row r="79" spans="1:6" ht="15">
      <c r="A79" s="5" t="s">
        <v>338</v>
      </c>
      <c r="B79" s="28" t="s">
        <v>339</v>
      </c>
      <c r="C79" s="137"/>
      <c r="D79" s="137">
        <v>0</v>
      </c>
      <c r="E79" s="137"/>
      <c r="F79" s="190">
        <f t="shared" si="2"/>
        <v>0</v>
      </c>
    </row>
    <row r="80" spans="1:6" ht="15">
      <c r="A80" s="5" t="s">
        <v>340</v>
      </c>
      <c r="B80" s="28" t="s">
        <v>341</v>
      </c>
      <c r="C80" s="137"/>
      <c r="D80" s="137">
        <v>0</v>
      </c>
      <c r="E80" s="137"/>
      <c r="F80" s="190">
        <f t="shared" si="2"/>
        <v>0</v>
      </c>
    </row>
    <row r="81" spans="1:6" ht="15">
      <c r="A81" s="5" t="s">
        <v>342</v>
      </c>
      <c r="B81" s="28" t="s">
        <v>343</v>
      </c>
      <c r="C81" s="137"/>
      <c r="D81" s="137">
        <v>425000</v>
      </c>
      <c r="E81" s="137"/>
      <c r="F81" s="190">
        <f t="shared" si="2"/>
        <v>425000</v>
      </c>
    </row>
    <row r="82" spans="1:6" ht="15">
      <c r="A82" s="50" t="s">
        <v>571</v>
      </c>
      <c r="B82" s="52" t="s">
        <v>344</v>
      </c>
      <c r="C82" s="137"/>
      <c r="D82" s="137">
        <f>SUM(D75:D81)</f>
        <v>1100000</v>
      </c>
      <c r="E82" s="137"/>
      <c r="F82" s="190">
        <f t="shared" si="2"/>
        <v>1100000</v>
      </c>
    </row>
    <row r="83" spans="1:6" ht="15">
      <c r="A83" s="12" t="s">
        <v>345</v>
      </c>
      <c r="B83" s="28" t="s">
        <v>346</v>
      </c>
      <c r="C83" s="137"/>
      <c r="D83" s="137"/>
      <c r="E83" s="137"/>
      <c r="F83" s="190">
        <f t="shared" si="2"/>
        <v>0</v>
      </c>
    </row>
    <row r="84" spans="1:6" ht="15">
      <c r="A84" s="12" t="s">
        <v>347</v>
      </c>
      <c r="B84" s="28" t="s">
        <v>348</v>
      </c>
      <c r="C84" s="137"/>
      <c r="D84" s="137"/>
      <c r="E84" s="137"/>
      <c r="F84" s="190">
        <f t="shared" si="2"/>
        <v>0</v>
      </c>
    </row>
    <row r="85" spans="1:6" ht="15">
      <c r="A85" s="12" t="s">
        <v>349</v>
      </c>
      <c r="B85" s="28" t="s">
        <v>350</v>
      </c>
      <c r="C85" s="137"/>
      <c r="D85" s="137"/>
      <c r="E85" s="137"/>
      <c r="F85" s="190">
        <f t="shared" si="2"/>
        <v>0</v>
      </c>
    </row>
    <row r="86" spans="1:6" ht="15">
      <c r="A86" s="12" t="s">
        <v>351</v>
      </c>
      <c r="B86" s="28" t="s">
        <v>352</v>
      </c>
      <c r="C86" s="137"/>
      <c r="D86" s="137"/>
      <c r="E86" s="137"/>
      <c r="F86" s="190">
        <f t="shared" si="2"/>
        <v>0</v>
      </c>
    </row>
    <row r="87" spans="1:6" ht="15">
      <c r="A87" s="49" t="s">
        <v>572</v>
      </c>
      <c r="B87" s="52" t="s">
        <v>353</v>
      </c>
      <c r="C87" s="137"/>
      <c r="D87" s="137"/>
      <c r="E87" s="137"/>
      <c r="F87" s="190">
        <f t="shared" si="2"/>
        <v>0</v>
      </c>
    </row>
    <row r="88" spans="1:6" ht="15">
      <c r="A88" s="12" t="s">
        <v>354</v>
      </c>
      <c r="B88" s="28" t="s">
        <v>355</v>
      </c>
      <c r="C88" s="137"/>
      <c r="D88" s="137"/>
      <c r="E88" s="137"/>
      <c r="F88" s="190">
        <f t="shared" si="2"/>
        <v>0</v>
      </c>
    </row>
    <row r="89" spans="1:6" ht="15">
      <c r="A89" s="12" t="s">
        <v>603</v>
      </c>
      <c r="B89" s="28" t="s">
        <v>356</v>
      </c>
      <c r="C89" s="137"/>
      <c r="D89" s="137"/>
      <c r="E89" s="137"/>
      <c r="F89" s="190">
        <f t="shared" si="2"/>
        <v>0</v>
      </c>
    </row>
    <row r="90" spans="1:6" ht="15">
      <c r="A90" s="12" t="s">
        <v>604</v>
      </c>
      <c r="B90" s="28" t="s">
        <v>357</v>
      </c>
      <c r="C90" s="137"/>
      <c r="D90" s="137"/>
      <c r="E90" s="137"/>
      <c r="F90" s="190">
        <f t="shared" si="2"/>
        <v>0</v>
      </c>
    </row>
    <row r="91" spans="1:6" ht="15">
      <c r="A91" s="12" t="s">
        <v>605</v>
      </c>
      <c r="B91" s="28" t="s">
        <v>358</v>
      </c>
      <c r="C91" s="137"/>
      <c r="D91" s="137"/>
      <c r="E91" s="137"/>
      <c r="F91" s="190">
        <f t="shared" si="2"/>
        <v>0</v>
      </c>
    </row>
    <row r="92" spans="1:6" ht="15">
      <c r="A92" s="12" t="s">
        <v>606</v>
      </c>
      <c r="B92" s="28" t="s">
        <v>359</v>
      </c>
      <c r="C92" s="137"/>
      <c r="D92" s="137"/>
      <c r="E92" s="137"/>
      <c r="F92" s="190">
        <f t="shared" si="2"/>
        <v>0</v>
      </c>
    </row>
    <row r="93" spans="1:6" ht="15">
      <c r="A93" s="12" t="s">
        <v>607</v>
      </c>
      <c r="B93" s="28" t="s">
        <v>360</v>
      </c>
      <c r="C93" s="137"/>
      <c r="D93" s="137"/>
      <c r="E93" s="137"/>
      <c r="F93" s="190">
        <f t="shared" si="2"/>
        <v>0</v>
      </c>
    </row>
    <row r="94" spans="1:6" ht="15">
      <c r="A94" s="12" t="s">
        <v>361</v>
      </c>
      <c r="B94" s="28" t="s">
        <v>362</v>
      </c>
      <c r="C94" s="137"/>
      <c r="D94" s="137"/>
      <c r="E94" s="137"/>
      <c r="F94" s="190">
        <f t="shared" si="2"/>
        <v>0</v>
      </c>
    </row>
    <row r="95" spans="1:6" ht="15">
      <c r="A95" s="12" t="s">
        <v>608</v>
      </c>
      <c r="B95" s="28" t="s">
        <v>363</v>
      </c>
      <c r="C95" s="137"/>
      <c r="D95" s="137"/>
      <c r="E95" s="137"/>
      <c r="F95" s="190">
        <f t="shared" si="2"/>
        <v>0</v>
      </c>
    </row>
    <row r="96" spans="1:6" ht="15">
      <c r="A96" s="49" t="s">
        <v>573</v>
      </c>
      <c r="B96" s="52" t="s">
        <v>364</v>
      </c>
      <c r="C96" s="137"/>
      <c r="D96" s="137"/>
      <c r="E96" s="137"/>
      <c r="F96" s="190">
        <f t="shared" si="2"/>
        <v>0</v>
      </c>
    </row>
    <row r="97" spans="1:6" ht="15.75">
      <c r="A97" s="56" t="s">
        <v>71</v>
      </c>
      <c r="B97" s="52"/>
      <c r="C97" s="137">
        <f>C96+C87+C82</f>
        <v>0</v>
      </c>
      <c r="D97" s="137">
        <f>D96+D87+D82</f>
        <v>1100000</v>
      </c>
      <c r="E97" s="137">
        <f>E96+E87+E82</f>
        <v>0</v>
      </c>
      <c r="F97" s="190">
        <f t="shared" si="2"/>
        <v>1100000</v>
      </c>
    </row>
    <row r="98" spans="1:6" ht="15.75">
      <c r="A98" s="33" t="s">
        <v>616</v>
      </c>
      <c r="B98" s="34" t="s">
        <v>365</v>
      </c>
      <c r="C98" s="137">
        <f>C97+C74</f>
        <v>0</v>
      </c>
      <c r="D98" s="137">
        <f>D97+D74</f>
        <v>54483255</v>
      </c>
      <c r="E98" s="137">
        <f>E97+E74</f>
        <v>0</v>
      </c>
      <c r="F98" s="190">
        <f t="shared" si="2"/>
        <v>54483255</v>
      </c>
    </row>
    <row r="99" spans="1:25" ht="15">
      <c r="A99" s="12" t="s">
        <v>609</v>
      </c>
      <c r="B99" s="4" t="s">
        <v>366</v>
      </c>
      <c r="C99" s="138"/>
      <c r="D99" s="138"/>
      <c r="E99" s="138"/>
      <c r="F99" s="190">
        <f t="shared" si="2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368</v>
      </c>
      <c r="B100" s="4" t="s">
        <v>369</v>
      </c>
      <c r="C100" s="138"/>
      <c r="D100" s="138"/>
      <c r="E100" s="138"/>
      <c r="F100" s="190">
        <f t="shared" si="2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610</v>
      </c>
      <c r="B101" s="4" t="s">
        <v>370</v>
      </c>
      <c r="C101" s="138"/>
      <c r="D101" s="138"/>
      <c r="E101" s="138"/>
      <c r="F101" s="190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578</v>
      </c>
      <c r="B102" s="6" t="s">
        <v>371</v>
      </c>
      <c r="C102" s="139"/>
      <c r="D102" s="139"/>
      <c r="E102" s="139"/>
      <c r="F102" s="190">
        <f aca="true" t="shared" si="3" ref="F102:F122">E102+D102+C102</f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611</v>
      </c>
      <c r="B103" s="4" t="s">
        <v>372</v>
      </c>
      <c r="C103" s="140"/>
      <c r="D103" s="140"/>
      <c r="E103" s="140"/>
      <c r="F103" s="190">
        <f t="shared" si="3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581</v>
      </c>
      <c r="B104" s="4" t="s">
        <v>375</v>
      </c>
      <c r="C104" s="140"/>
      <c r="D104" s="140"/>
      <c r="E104" s="140"/>
      <c r="F104" s="190">
        <f t="shared" si="3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376</v>
      </c>
      <c r="B105" s="4" t="s">
        <v>377</v>
      </c>
      <c r="C105" s="138"/>
      <c r="D105" s="138"/>
      <c r="E105" s="138"/>
      <c r="F105" s="190">
        <f t="shared" si="3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612</v>
      </c>
      <c r="B106" s="4" t="s">
        <v>378</v>
      </c>
      <c r="C106" s="138"/>
      <c r="D106" s="138"/>
      <c r="E106" s="138"/>
      <c r="F106" s="190">
        <f t="shared" si="3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579</v>
      </c>
      <c r="B107" s="6" t="s">
        <v>379</v>
      </c>
      <c r="C107" s="141"/>
      <c r="D107" s="141"/>
      <c r="E107" s="141"/>
      <c r="F107" s="190">
        <f t="shared" si="3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380</v>
      </c>
      <c r="B108" s="4" t="s">
        <v>381</v>
      </c>
      <c r="C108" s="140"/>
      <c r="D108" s="140"/>
      <c r="E108" s="140"/>
      <c r="F108" s="190">
        <f t="shared" si="3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382</v>
      </c>
      <c r="B109" s="4" t="s">
        <v>383</v>
      </c>
      <c r="C109" s="140"/>
      <c r="D109" s="140"/>
      <c r="E109" s="140"/>
      <c r="F109" s="190">
        <f t="shared" si="3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384</v>
      </c>
      <c r="B110" s="6" t="s">
        <v>385</v>
      </c>
      <c r="C110" s="140"/>
      <c r="D110" s="140"/>
      <c r="E110" s="140"/>
      <c r="F110" s="190">
        <f t="shared" si="3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386</v>
      </c>
      <c r="B111" s="4" t="s">
        <v>387</v>
      </c>
      <c r="C111" s="140"/>
      <c r="D111" s="140"/>
      <c r="E111" s="140"/>
      <c r="F111" s="190">
        <f t="shared" si="3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388</v>
      </c>
      <c r="B112" s="4" t="s">
        <v>389</v>
      </c>
      <c r="C112" s="140"/>
      <c r="D112" s="140"/>
      <c r="E112" s="140"/>
      <c r="F112" s="190">
        <f t="shared" si="3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390</v>
      </c>
      <c r="B113" s="4" t="s">
        <v>391</v>
      </c>
      <c r="C113" s="140"/>
      <c r="D113" s="140"/>
      <c r="E113" s="140"/>
      <c r="F113" s="190">
        <f t="shared" si="3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580</v>
      </c>
      <c r="B114" s="37" t="s">
        <v>392</v>
      </c>
      <c r="C114" s="141"/>
      <c r="D114" s="141"/>
      <c r="E114" s="141"/>
      <c r="F114" s="190">
        <f t="shared" si="3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393</v>
      </c>
      <c r="B115" s="4" t="s">
        <v>394</v>
      </c>
      <c r="C115" s="140"/>
      <c r="D115" s="140"/>
      <c r="E115" s="140"/>
      <c r="F115" s="190">
        <f t="shared" si="3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395</v>
      </c>
      <c r="B116" s="4" t="s">
        <v>396</v>
      </c>
      <c r="C116" s="138"/>
      <c r="D116" s="138"/>
      <c r="E116" s="138"/>
      <c r="F116" s="190">
        <f t="shared" si="3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613</v>
      </c>
      <c r="B117" s="4" t="s">
        <v>397</v>
      </c>
      <c r="C117" s="140"/>
      <c r="D117" s="140"/>
      <c r="E117" s="140"/>
      <c r="F117" s="190">
        <f t="shared" si="3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582</v>
      </c>
      <c r="B118" s="4" t="s">
        <v>398</v>
      </c>
      <c r="C118" s="140"/>
      <c r="D118" s="140"/>
      <c r="E118" s="140"/>
      <c r="F118" s="190">
        <f t="shared" si="3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583</v>
      </c>
      <c r="B119" s="37" t="s">
        <v>402</v>
      </c>
      <c r="C119" s="141"/>
      <c r="D119" s="141"/>
      <c r="E119" s="141"/>
      <c r="F119" s="190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403</v>
      </c>
      <c r="B120" s="4" t="s">
        <v>404</v>
      </c>
      <c r="C120" s="138"/>
      <c r="D120" s="138"/>
      <c r="E120" s="138"/>
      <c r="F120" s="190">
        <f t="shared" si="3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617</v>
      </c>
      <c r="B121" s="39" t="s">
        <v>405</v>
      </c>
      <c r="C121" s="141"/>
      <c r="D121" s="141"/>
      <c r="E121" s="141"/>
      <c r="F121" s="190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654</v>
      </c>
      <c r="B122" s="44"/>
      <c r="C122" s="137">
        <f>C121+C98</f>
        <v>0</v>
      </c>
      <c r="D122" s="137">
        <f>D121+D98</f>
        <v>54483255</v>
      </c>
      <c r="E122" s="137">
        <f>E121+E98</f>
        <v>0</v>
      </c>
      <c r="F122" s="190">
        <f t="shared" si="3"/>
        <v>54483255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91"/>
      <c r="D123" s="191"/>
      <c r="E123" s="191"/>
      <c r="F123" s="19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91"/>
      <c r="D124" s="191"/>
      <c r="E124" s="191"/>
      <c r="F124" s="19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91"/>
      <c r="D125" s="191"/>
      <c r="E125" s="191"/>
      <c r="F125" s="19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91"/>
      <c r="D126" s="191"/>
      <c r="E126" s="191"/>
      <c r="F126" s="19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91"/>
      <c r="D127" s="191"/>
      <c r="E127" s="191"/>
      <c r="F127" s="19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91"/>
      <c r="D128" s="191"/>
      <c r="E128" s="191"/>
      <c r="F128" s="19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91"/>
      <c r="D129" s="191"/>
      <c r="E129" s="191"/>
      <c r="F129" s="19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91"/>
      <c r="D130" s="191"/>
      <c r="E130" s="191"/>
      <c r="F130" s="19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91"/>
      <c r="D131" s="191"/>
      <c r="E131" s="191"/>
      <c r="F131" s="19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91"/>
      <c r="D132" s="191"/>
      <c r="E132" s="191"/>
      <c r="F132" s="19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91"/>
      <c r="D133" s="191"/>
      <c r="E133" s="191"/>
      <c r="F133" s="19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91"/>
      <c r="D134" s="191"/>
      <c r="E134" s="191"/>
      <c r="F134" s="19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91"/>
      <c r="D135" s="191"/>
      <c r="E135" s="191"/>
      <c r="F135" s="19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91"/>
      <c r="D136" s="191"/>
      <c r="E136" s="191"/>
      <c r="F136" s="19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91"/>
      <c r="D137" s="191"/>
      <c r="E137" s="191"/>
      <c r="F137" s="19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91"/>
      <c r="D138" s="191"/>
      <c r="E138" s="191"/>
      <c r="F138" s="19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91"/>
      <c r="D139" s="191"/>
      <c r="E139" s="191"/>
      <c r="F139" s="19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91"/>
      <c r="D140" s="191"/>
      <c r="E140" s="191"/>
      <c r="F140" s="19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91"/>
      <c r="D141" s="191"/>
      <c r="E141" s="191"/>
      <c r="F141" s="19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91"/>
      <c r="D142" s="191"/>
      <c r="E142" s="191"/>
      <c r="F142" s="19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91"/>
      <c r="D143" s="191"/>
      <c r="E143" s="191"/>
      <c r="F143" s="19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91"/>
      <c r="D144" s="191"/>
      <c r="E144" s="191"/>
      <c r="F144" s="19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91"/>
      <c r="D145" s="191"/>
      <c r="E145" s="191"/>
      <c r="F145" s="19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91"/>
      <c r="D146" s="191"/>
      <c r="E146" s="191"/>
      <c r="F146" s="19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91"/>
      <c r="D147" s="191"/>
      <c r="E147" s="191"/>
      <c r="F147" s="19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91"/>
      <c r="D148" s="191"/>
      <c r="E148" s="191"/>
      <c r="F148" s="19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91"/>
      <c r="D149" s="191"/>
      <c r="E149" s="191"/>
      <c r="F149" s="19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91"/>
      <c r="D150" s="191"/>
      <c r="E150" s="191"/>
      <c r="F150" s="19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91"/>
      <c r="D151" s="191"/>
      <c r="E151" s="191"/>
      <c r="F151" s="19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91"/>
      <c r="D152" s="191"/>
      <c r="E152" s="191"/>
      <c r="F152" s="19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91"/>
      <c r="D153" s="191"/>
      <c r="E153" s="191"/>
      <c r="F153" s="19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91"/>
      <c r="D154" s="191"/>
      <c r="E154" s="191"/>
      <c r="F154" s="19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91"/>
      <c r="D155" s="191"/>
      <c r="E155" s="191"/>
      <c r="F155" s="19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91"/>
      <c r="D156" s="191"/>
      <c r="E156" s="191"/>
      <c r="F156" s="19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91"/>
      <c r="D157" s="191"/>
      <c r="E157" s="191"/>
      <c r="F157" s="19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91"/>
      <c r="D158" s="191"/>
      <c r="E158" s="191"/>
      <c r="F158" s="19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91"/>
      <c r="D159" s="191"/>
      <c r="E159" s="191"/>
      <c r="F159" s="19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91"/>
      <c r="D160" s="191"/>
      <c r="E160" s="191"/>
      <c r="F160" s="19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91"/>
      <c r="D161" s="191"/>
      <c r="E161" s="191"/>
      <c r="F161" s="19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91"/>
      <c r="D162" s="191"/>
      <c r="E162" s="191"/>
      <c r="F162" s="19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91"/>
      <c r="D163" s="191"/>
      <c r="E163" s="191"/>
      <c r="F163" s="19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91"/>
      <c r="D164" s="191"/>
      <c r="E164" s="191"/>
      <c r="F164" s="19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91"/>
      <c r="D165" s="191"/>
      <c r="E165" s="191"/>
      <c r="F165" s="19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91"/>
      <c r="D166" s="191"/>
      <c r="E166" s="191"/>
      <c r="F166" s="19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91"/>
      <c r="D167" s="191"/>
      <c r="E167" s="191"/>
      <c r="F167" s="19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91"/>
      <c r="D168" s="191"/>
      <c r="E168" s="191"/>
      <c r="F168" s="19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91"/>
      <c r="D169" s="191"/>
      <c r="E169" s="191"/>
      <c r="F169" s="19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91"/>
      <c r="D170" s="191"/>
      <c r="E170" s="191"/>
      <c r="F170" s="19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91"/>
      <c r="D171" s="191"/>
      <c r="E171" s="191"/>
      <c r="F171" s="19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600" verticalDpi="600" orientation="portrait" paperSize="8" scale="64" r:id="rId1"/>
  <headerFooter alignWithMargins="0">
    <oddHeader>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"/>
  <sheetViews>
    <sheetView zoomScale="112" zoomScaleNormal="112" zoomScalePageLayoutView="0" workbookViewId="0" topLeftCell="A1">
      <pane xSplit="2" ySplit="5" topLeftCell="C3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K40" sqref="K40"/>
    </sheetView>
  </sheetViews>
  <sheetFormatPr defaultColWidth="9.140625" defaultRowHeight="15"/>
  <cols>
    <col min="1" max="1" width="92.57421875" style="0" customWidth="1"/>
    <col min="3" max="3" width="19.57421875" style="135" customWidth="1"/>
    <col min="4" max="5" width="16.57421875" style="135" customWidth="1"/>
    <col min="6" max="6" width="17.28125" style="135" customWidth="1"/>
    <col min="7" max="7" width="16.57421875" style="0" customWidth="1"/>
    <col min="8" max="8" width="20.8515625" style="0" customWidth="1"/>
  </cols>
  <sheetData>
    <row r="1" spans="1:6" ht="24" customHeight="1">
      <c r="A1" s="260" t="s">
        <v>783</v>
      </c>
      <c r="B1" s="265"/>
      <c r="C1" s="265"/>
      <c r="D1" s="265"/>
      <c r="E1" s="265"/>
      <c r="F1" s="262"/>
    </row>
    <row r="2" spans="1:8" ht="24" customHeight="1">
      <c r="A2" s="263" t="s">
        <v>129</v>
      </c>
      <c r="B2" s="261"/>
      <c r="C2" s="261"/>
      <c r="D2" s="261"/>
      <c r="E2" s="261"/>
      <c r="F2" s="262"/>
      <c r="H2" s="86"/>
    </row>
    <row r="3" ht="18">
      <c r="A3" s="48"/>
    </row>
    <row r="4" ht="15">
      <c r="A4" s="3" t="s">
        <v>94</v>
      </c>
    </row>
    <row r="5" spans="1:8" ht="30">
      <c r="A5" s="1" t="s">
        <v>195</v>
      </c>
      <c r="B5" s="2" t="s">
        <v>50</v>
      </c>
      <c r="C5" s="146" t="s">
        <v>702</v>
      </c>
      <c r="D5" s="146" t="s">
        <v>703</v>
      </c>
      <c r="E5" s="146" t="s">
        <v>72</v>
      </c>
      <c r="F5" s="147" t="s">
        <v>43</v>
      </c>
      <c r="G5" s="147" t="s">
        <v>95</v>
      </c>
      <c r="H5" s="147" t="s">
        <v>96</v>
      </c>
    </row>
    <row r="6" spans="1:8" ht="15" customHeight="1">
      <c r="A6" s="29" t="s">
        <v>406</v>
      </c>
      <c r="B6" s="5" t="s">
        <v>407</v>
      </c>
      <c r="C6" s="133">
        <f>'9. bevételek önkormányzat'!C6+'10.Faluház bevétel'!C6+'12. Pmh. bevétel'!C6+'11. Óvoda bevétel'!C6+'13.Bölcsőde bevétel'!C6</f>
        <v>100657543</v>
      </c>
      <c r="D6" s="133">
        <f>'9. bevételek önkormányzat'!D6+'10.Faluház bevétel'!D6+'12. Pmh. bevétel'!D6+'11. Óvoda bevétel'!D6+'13.Bölcsőde bevétel'!D6</f>
        <v>0</v>
      </c>
      <c r="E6" s="133">
        <f>'9. bevételek önkormányzat'!E6+'10.Faluház bevétel'!E6+'12. Pmh. bevétel'!E6+'11. Óvoda bevétel'!E6+'13.Bölcsőde bevétel'!E6</f>
        <v>0</v>
      </c>
      <c r="F6" s="133">
        <f>'9. bevételek önkormányzat'!F6+'10.Faluház bevétel'!F6+'12. Pmh. bevétel'!F6+'11. Óvoda bevétel'!F6+'13.Bölcsőde bevétel'!F6</f>
        <v>100657543</v>
      </c>
      <c r="G6" s="25"/>
      <c r="H6" s="144">
        <f>F6-G6</f>
        <v>100657543</v>
      </c>
    </row>
    <row r="7" spans="1:8" ht="15" customHeight="1">
      <c r="A7" s="4" t="s">
        <v>408</v>
      </c>
      <c r="B7" s="5" t="s">
        <v>409</v>
      </c>
      <c r="C7" s="133">
        <f>'9. bevételek önkormányzat'!C7+'10.Faluház bevétel'!C7+'12. Pmh. bevétel'!C7+'11. Óvoda bevétel'!C7+'13.Bölcsőde bevétel'!C7</f>
        <v>64073150</v>
      </c>
      <c r="D7" s="133">
        <f>'9. bevételek önkormányzat'!D7+'10.Faluház bevétel'!D7+'12. Pmh. bevétel'!D7+'11. Óvoda bevétel'!D7+'13.Bölcsőde bevétel'!D7</f>
        <v>0</v>
      </c>
      <c r="E7" s="133">
        <f>'9. bevételek önkormányzat'!E7+'10.Faluház bevétel'!E7+'12. Pmh. bevétel'!E7+'11. Óvoda bevétel'!E7+'13.Bölcsőde bevétel'!E7</f>
        <v>0</v>
      </c>
      <c r="F7" s="133">
        <f>'9. bevételek önkormányzat'!F7+'10.Faluház bevétel'!F7+'12. Pmh. bevétel'!F7+'11. Óvoda bevétel'!F7+'13.Bölcsőde bevétel'!F7</f>
        <v>64073150</v>
      </c>
      <c r="G7" s="25"/>
      <c r="H7" s="144">
        <f aca="true" t="shared" si="0" ref="H7:H70">F7-G7</f>
        <v>64073150</v>
      </c>
    </row>
    <row r="8" spans="1:8" ht="15" customHeight="1">
      <c r="A8" s="4" t="s">
        <v>410</v>
      </c>
      <c r="B8" s="5" t="s">
        <v>411</v>
      </c>
      <c r="C8" s="133">
        <f>'9. bevételek önkormányzat'!C8+'10.Faluház bevétel'!C8+'12. Pmh. bevétel'!C8+'11. Óvoda bevétel'!C8+'13.Bölcsőde bevétel'!C8</f>
        <v>76920150</v>
      </c>
      <c r="D8" s="133">
        <f>'9. bevételek önkormányzat'!D8+'10.Faluház bevétel'!D8+'12. Pmh. bevétel'!D8+'11. Óvoda bevétel'!D8+'13.Bölcsőde bevétel'!D8</f>
        <v>0</v>
      </c>
      <c r="E8" s="133">
        <f>'9. bevételek önkormányzat'!E8+'10.Faluház bevétel'!E8+'12. Pmh. bevétel'!E8+'11. Óvoda bevétel'!E8+'13.Bölcsőde bevétel'!E8</f>
        <v>0</v>
      </c>
      <c r="F8" s="133">
        <f>'9. bevételek önkormányzat'!F8+'10.Faluház bevétel'!F8+'12. Pmh. bevétel'!F8+'11. Óvoda bevétel'!F8+'13.Bölcsőde bevétel'!F8</f>
        <v>76920150</v>
      </c>
      <c r="G8" s="25"/>
      <c r="H8" s="144">
        <f t="shared" si="0"/>
        <v>76920150</v>
      </c>
    </row>
    <row r="9" spans="1:8" ht="15" customHeight="1">
      <c r="A9" s="4" t="s">
        <v>412</v>
      </c>
      <c r="B9" s="5" t="s">
        <v>413</v>
      </c>
      <c r="C9" s="133">
        <f>'9. bevételek önkormányzat'!C9+'10.Faluház bevétel'!C9+'12. Pmh. bevétel'!C9+'11. Óvoda bevétel'!C9+'13.Bölcsőde bevétel'!C9</f>
        <v>3476529</v>
      </c>
      <c r="D9" s="133">
        <f>'9. bevételek önkormányzat'!D9+'10.Faluház bevétel'!D9+'12. Pmh. bevétel'!D9+'11. Óvoda bevétel'!D9+'13.Bölcsőde bevétel'!D9</f>
        <v>0</v>
      </c>
      <c r="E9" s="133">
        <f>'9. bevételek önkormányzat'!E9+'10.Faluház bevétel'!E9+'12. Pmh. bevétel'!E9+'11. Óvoda bevétel'!E9+'13.Bölcsőde bevétel'!E9</f>
        <v>0</v>
      </c>
      <c r="F9" s="133">
        <f>'9. bevételek önkormányzat'!F9+'10.Faluház bevétel'!F9+'12. Pmh. bevétel'!F9+'11. Óvoda bevétel'!F9+'13.Bölcsőde bevétel'!F9</f>
        <v>3476529</v>
      </c>
      <c r="G9" s="25"/>
      <c r="H9" s="144">
        <f t="shared" si="0"/>
        <v>3476529</v>
      </c>
    </row>
    <row r="10" spans="1:8" ht="15" customHeight="1">
      <c r="A10" s="4" t="s">
        <v>414</v>
      </c>
      <c r="B10" s="5" t="s">
        <v>415</v>
      </c>
      <c r="C10" s="133">
        <f>'9. bevételek önkormányzat'!C10+'10.Faluház bevétel'!C10+'12. Pmh. bevétel'!C10+'11. Óvoda bevétel'!C10+'13.Bölcsőde bevétel'!C10</f>
        <v>0</v>
      </c>
      <c r="D10" s="133">
        <f>'9. bevételek önkormányzat'!D10+'10.Faluház bevétel'!D10+'12. Pmh. bevétel'!D10+'11. Óvoda bevétel'!D10+'13.Bölcsőde bevétel'!D10</f>
        <v>0</v>
      </c>
      <c r="E10" s="133">
        <f>'9. bevételek önkormányzat'!E10+'10.Faluház bevétel'!E10+'12. Pmh. bevétel'!E10+'11. Óvoda bevétel'!E10+'13.Bölcsőde bevétel'!E10</f>
        <v>0</v>
      </c>
      <c r="F10" s="133">
        <f>'9. bevételek önkormányzat'!F10+'10.Faluház bevétel'!F10+'12. Pmh. bevétel'!F10+'11. Óvoda bevétel'!F10+'13.Bölcsőde bevétel'!F10</f>
        <v>0</v>
      </c>
      <c r="G10" s="25"/>
      <c r="H10" s="144">
        <f t="shared" si="0"/>
        <v>0</v>
      </c>
    </row>
    <row r="11" spans="1:8" ht="15" customHeight="1">
      <c r="A11" s="4" t="s">
        <v>416</v>
      </c>
      <c r="B11" s="5" t="s">
        <v>417</v>
      </c>
      <c r="C11" s="133">
        <f>'9. bevételek önkormányzat'!C11+'10.Faluház bevétel'!C11+'12. Pmh. bevétel'!C11+'11. Óvoda bevétel'!C11+'13.Bölcsőde bevétel'!C11</f>
        <v>0</v>
      </c>
      <c r="D11" s="133">
        <f>'9. bevételek önkormányzat'!D11+'10.Faluház bevétel'!D11+'12. Pmh. bevétel'!D11+'11. Óvoda bevétel'!D11+'13.Bölcsőde bevétel'!D11</f>
        <v>0</v>
      </c>
      <c r="E11" s="133">
        <f>'9. bevételek önkormányzat'!E11+'10.Faluház bevétel'!E11+'12. Pmh. bevétel'!E11+'11. Óvoda bevétel'!E11+'13.Bölcsőde bevétel'!E11</f>
        <v>0</v>
      </c>
      <c r="F11" s="133">
        <f>'9. bevételek önkormányzat'!F11+'10.Faluház bevétel'!F11+'12. Pmh. bevétel'!F11+'11. Óvoda bevétel'!F11+'13.Bölcsőde bevétel'!F11</f>
        <v>0</v>
      </c>
      <c r="G11" s="25"/>
      <c r="H11" s="144">
        <f t="shared" si="0"/>
        <v>0</v>
      </c>
    </row>
    <row r="12" spans="1:8" ht="15" customHeight="1">
      <c r="A12" s="6" t="s">
        <v>657</v>
      </c>
      <c r="B12" s="7" t="s">
        <v>418</v>
      </c>
      <c r="C12" s="133">
        <f>'9. bevételek önkormányzat'!C12+'10.Faluház bevétel'!C12+'12. Pmh. bevétel'!C12+'11. Óvoda bevétel'!C12+'13.Bölcsőde bevétel'!C12</f>
        <v>245127372</v>
      </c>
      <c r="D12" s="133">
        <f>'9. bevételek önkormányzat'!D12+'10.Faluház bevétel'!D12+'12. Pmh. bevétel'!D12+'11. Óvoda bevétel'!D12+'13.Bölcsőde bevétel'!D12</f>
        <v>0</v>
      </c>
      <c r="E12" s="133">
        <f>'9. bevételek önkormányzat'!E12+'10.Faluház bevétel'!E12+'12. Pmh. bevétel'!E12+'11. Óvoda bevétel'!E12+'13.Bölcsőde bevétel'!E12</f>
        <v>0</v>
      </c>
      <c r="F12" s="133">
        <f>'9. bevételek önkormányzat'!F12+'10.Faluház bevétel'!F12+'12. Pmh. bevétel'!F12+'11. Óvoda bevétel'!F12+'13.Bölcsőde bevétel'!F12</f>
        <v>245127372</v>
      </c>
      <c r="G12" s="25"/>
      <c r="H12" s="144">
        <f t="shared" si="0"/>
        <v>245127372</v>
      </c>
    </row>
    <row r="13" spans="1:8" ht="15" customHeight="1">
      <c r="A13" s="4" t="s">
        <v>419</v>
      </c>
      <c r="B13" s="5" t="s">
        <v>420</v>
      </c>
      <c r="C13" s="133">
        <f>'9. bevételek önkormányzat'!C13+'10.Faluház bevétel'!C13+'12. Pmh. bevétel'!C13+'11. Óvoda bevétel'!C13+'13.Bölcsőde bevétel'!C13</f>
        <v>0</v>
      </c>
      <c r="D13" s="133">
        <f>'9. bevételek önkormányzat'!D13+'10.Faluház bevétel'!D13+'12. Pmh. bevétel'!D13+'11. Óvoda bevétel'!D13+'13.Bölcsőde bevétel'!D13</f>
        <v>0</v>
      </c>
      <c r="E13" s="133">
        <f>'9. bevételek önkormányzat'!E13+'10.Faluház bevétel'!E13+'12. Pmh. bevétel'!E13+'11. Óvoda bevétel'!E13+'13.Bölcsőde bevétel'!E13</f>
        <v>0</v>
      </c>
      <c r="F13" s="133">
        <f>'9. bevételek önkormányzat'!F13+'10.Faluház bevétel'!F13+'12. Pmh. bevétel'!F13+'11. Óvoda bevétel'!F13+'13.Bölcsőde bevétel'!F13</f>
        <v>0</v>
      </c>
      <c r="G13" s="25"/>
      <c r="H13" s="144">
        <f t="shared" si="0"/>
        <v>0</v>
      </c>
    </row>
    <row r="14" spans="1:8" ht="15" customHeight="1">
      <c r="A14" s="4" t="s">
        <v>421</v>
      </c>
      <c r="B14" s="5" t="s">
        <v>422</v>
      </c>
      <c r="C14" s="133">
        <f>'9. bevételek önkormányzat'!C14+'10.Faluház bevétel'!C14+'12. Pmh. bevétel'!C14+'11. Óvoda bevétel'!C14+'13.Bölcsőde bevétel'!C14</f>
        <v>0</v>
      </c>
      <c r="D14" s="133">
        <f>'9. bevételek önkormányzat'!D14+'10.Faluház bevétel'!D14+'12. Pmh. bevétel'!D14+'11. Óvoda bevétel'!D14+'13.Bölcsőde bevétel'!D14</f>
        <v>0</v>
      </c>
      <c r="E14" s="133">
        <f>'9. bevételek önkormányzat'!E14+'10.Faluház bevétel'!E14+'12. Pmh. bevétel'!E14+'11. Óvoda bevétel'!E14+'13.Bölcsőde bevétel'!E14</f>
        <v>0</v>
      </c>
      <c r="F14" s="133">
        <f>'9. bevételek önkormányzat'!F14+'10.Faluház bevétel'!F14+'12. Pmh. bevétel'!F14+'11. Óvoda bevétel'!F14+'13.Bölcsőde bevétel'!F14</f>
        <v>0</v>
      </c>
      <c r="G14" s="25"/>
      <c r="H14" s="144">
        <f t="shared" si="0"/>
        <v>0</v>
      </c>
    </row>
    <row r="15" spans="1:8" ht="15" customHeight="1">
      <c r="A15" s="4" t="s">
        <v>618</v>
      </c>
      <c r="B15" s="5" t="s">
        <v>423</v>
      </c>
      <c r="C15" s="133">
        <f>'9. bevételek önkormányzat'!C15+'10.Faluház bevétel'!C15+'12. Pmh. bevétel'!C15+'11. Óvoda bevétel'!C15+'13.Bölcsőde bevétel'!C15</f>
        <v>0</v>
      </c>
      <c r="D15" s="133">
        <f>'9. bevételek önkormányzat'!D15+'10.Faluház bevétel'!D15+'12. Pmh. bevétel'!D15+'11. Óvoda bevétel'!D15+'13.Bölcsőde bevétel'!D15</f>
        <v>0</v>
      </c>
      <c r="E15" s="133">
        <f>'9. bevételek önkormányzat'!E15+'10.Faluház bevétel'!E15+'12. Pmh. bevétel'!E15+'11. Óvoda bevétel'!E15+'13.Bölcsőde bevétel'!E15</f>
        <v>0</v>
      </c>
      <c r="F15" s="133">
        <f>'9. bevételek önkormányzat'!F15+'10.Faluház bevétel'!F15+'12. Pmh. bevétel'!F15+'11. Óvoda bevétel'!F15+'13.Bölcsőde bevétel'!F15</f>
        <v>0</v>
      </c>
      <c r="G15" s="25"/>
      <c r="H15" s="144">
        <f t="shared" si="0"/>
        <v>0</v>
      </c>
    </row>
    <row r="16" spans="1:8" ht="15" customHeight="1">
      <c r="A16" s="4" t="s">
        <v>619</v>
      </c>
      <c r="B16" s="5" t="s">
        <v>424</v>
      </c>
      <c r="C16" s="133">
        <f>'9. bevételek önkormányzat'!C16+'10.Faluház bevétel'!C16+'12. Pmh. bevétel'!C16+'11. Óvoda bevétel'!C16+'13.Bölcsőde bevétel'!C16</f>
        <v>0</v>
      </c>
      <c r="D16" s="133">
        <f>'9. bevételek önkormányzat'!D16+'10.Faluház bevétel'!D16+'12. Pmh. bevétel'!D16+'11. Óvoda bevétel'!D16+'13.Bölcsőde bevétel'!D16</f>
        <v>0</v>
      </c>
      <c r="E16" s="133">
        <f>'9. bevételek önkormányzat'!E16+'10.Faluház bevétel'!E16+'12. Pmh. bevétel'!E16+'11. Óvoda bevétel'!E16+'13.Bölcsőde bevétel'!E16</f>
        <v>0</v>
      </c>
      <c r="F16" s="133">
        <f>'9. bevételek önkormányzat'!F16+'10.Faluház bevétel'!F16+'12. Pmh. bevétel'!F16+'11. Óvoda bevétel'!F16+'13.Bölcsőde bevétel'!F16</f>
        <v>0</v>
      </c>
      <c r="G16" s="25"/>
      <c r="H16" s="144">
        <f t="shared" si="0"/>
        <v>0</v>
      </c>
    </row>
    <row r="17" spans="1:8" ht="15" customHeight="1">
      <c r="A17" s="4" t="s">
        <v>620</v>
      </c>
      <c r="B17" s="5" t="s">
        <v>425</v>
      </c>
      <c r="C17" s="133">
        <f>'9. bevételek önkormányzat'!C17+'10.Faluház bevétel'!C17+'12. Pmh. bevétel'!C17+'11. Óvoda bevétel'!C17+'13.Bölcsőde bevétel'!C17</f>
        <v>13476932</v>
      </c>
      <c r="D17" s="133">
        <f>'9. bevételek önkormányzat'!D17+'10.Faluház bevétel'!D17+'12. Pmh. bevétel'!D17+'11. Óvoda bevétel'!D17+'13.Bölcsőde bevétel'!D17</f>
        <v>0</v>
      </c>
      <c r="E17" s="133">
        <f>'9. bevételek önkormányzat'!E17+'10.Faluház bevétel'!E17+'12. Pmh. bevétel'!E17+'11. Óvoda bevétel'!E17+'13.Bölcsőde bevétel'!E17</f>
        <v>0</v>
      </c>
      <c r="F17" s="133">
        <f>'9. bevételek önkormányzat'!F17+'10.Faluház bevétel'!F17+'12. Pmh. bevétel'!F17+'11. Óvoda bevétel'!F17+'13.Bölcsőde bevétel'!F17</f>
        <v>13476932</v>
      </c>
      <c r="G17" s="25"/>
      <c r="H17" s="144">
        <f t="shared" si="0"/>
        <v>13476932</v>
      </c>
    </row>
    <row r="18" spans="1:8" ht="15" customHeight="1">
      <c r="A18" s="37" t="s">
        <v>658</v>
      </c>
      <c r="B18" s="50" t="s">
        <v>426</v>
      </c>
      <c r="C18" s="133">
        <f>'9. bevételek önkormányzat'!C18+'10.Faluház bevétel'!C18+'12. Pmh. bevétel'!C18+'11. Óvoda bevétel'!C18+'13.Bölcsőde bevétel'!C18</f>
        <v>258604304</v>
      </c>
      <c r="D18" s="133">
        <f>'9. bevételek önkormányzat'!D18+'10.Faluház bevétel'!D18+'12. Pmh. bevétel'!D18+'11. Óvoda bevétel'!D18+'13.Bölcsőde bevétel'!D18</f>
        <v>0</v>
      </c>
      <c r="E18" s="133">
        <f>'9. bevételek önkormányzat'!E18+'10.Faluház bevétel'!E18+'12. Pmh. bevétel'!E18+'11. Óvoda bevétel'!E18+'13.Bölcsőde bevétel'!E18</f>
        <v>0</v>
      </c>
      <c r="F18" s="133">
        <f>'9. bevételek önkormányzat'!F18+'10.Faluház bevétel'!F18+'12. Pmh. bevétel'!F18+'11. Óvoda bevétel'!F18+'13.Bölcsőde bevétel'!F18</f>
        <v>258604304</v>
      </c>
      <c r="G18" s="25"/>
      <c r="H18" s="144">
        <f t="shared" si="0"/>
        <v>258604304</v>
      </c>
    </row>
    <row r="19" spans="1:8" ht="15" customHeight="1">
      <c r="A19" s="4" t="s">
        <v>624</v>
      </c>
      <c r="B19" s="5" t="s">
        <v>435</v>
      </c>
      <c r="C19" s="133">
        <f>'9. bevételek önkormányzat'!C19+'10.Faluház bevétel'!C19+'12. Pmh. bevétel'!C19+'11. Óvoda bevétel'!C19+'13.Bölcsőde bevétel'!C19</f>
        <v>0</v>
      </c>
      <c r="D19" s="133">
        <f>'9. bevételek önkormányzat'!D19+'10.Faluház bevétel'!D19+'12. Pmh. bevétel'!D19+'11. Óvoda bevétel'!D19+'13.Bölcsőde bevétel'!D19</f>
        <v>0</v>
      </c>
      <c r="E19" s="133">
        <f>'9. bevételek önkormányzat'!E19+'10.Faluház bevétel'!E19+'12. Pmh. bevétel'!E19+'11. Óvoda bevétel'!E19+'13.Bölcsőde bevétel'!E19</f>
        <v>0</v>
      </c>
      <c r="F19" s="133">
        <f>'9. bevételek önkormányzat'!F19+'10.Faluház bevétel'!F19+'12. Pmh. bevétel'!F19+'11. Óvoda bevétel'!F19+'13.Bölcsőde bevétel'!F19</f>
        <v>0</v>
      </c>
      <c r="G19" s="25"/>
      <c r="H19" s="144">
        <f t="shared" si="0"/>
        <v>0</v>
      </c>
    </row>
    <row r="20" spans="1:8" ht="15" customHeight="1">
      <c r="A20" s="4" t="s">
        <v>625</v>
      </c>
      <c r="B20" s="5" t="s">
        <v>436</v>
      </c>
      <c r="C20" s="133">
        <f>'9. bevételek önkormányzat'!C20+'10.Faluház bevétel'!C20+'12. Pmh. bevétel'!C20+'11. Óvoda bevétel'!C20+'13.Bölcsőde bevétel'!C20</f>
        <v>0</v>
      </c>
      <c r="D20" s="133">
        <f>'9. bevételek önkormányzat'!D20+'10.Faluház bevétel'!D20+'12. Pmh. bevétel'!D20+'11. Óvoda bevétel'!D20+'13.Bölcsőde bevétel'!D20</f>
        <v>0</v>
      </c>
      <c r="E20" s="133">
        <f>'9. bevételek önkormányzat'!E20+'10.Faluház bevétel'!E20+'12. Pmh. bevétel'!E20+'11. Óvoda bevétel'!E20+'13.Bölcsőde bevétel'!E20</f>
        <v>0</v>
      </c>
      <c r="F20" s="133">
        <f>'9. bevételek önkormányzat'!F20+'10.Faluház bevétel'!F20+'12. Pmh. bevétel'!F20+'11. Óvoda bevétel'!F20+'13.Bölcsőde bevétel'!F20</f>
        <v>0</v>
      </c>
      <c r="G20" s="25"/>
      <c r="H20" s="144">
        <f t="shared" si="0"/>
        <v>0</v>
      </c>
    </row>
    <row r="21" spans="1:8" ht="15" customHeight="1">
      <c r="A21" s="6" t="s">
        <v>660</v>
      </c>
      <c r="B21" s="7" t="s">
        <v>437</v>
      </c>
      <c r="C21" s="133">
        <f>'9. bevételek önkormányzat'!C21+'10.Faluház bevétel'!C21+'12. Pmh. bevétel'!C21+'11. Óvoda bevétel'!C21+'13.Bölcsőde bevétel'!C21</f>
        <v>0</v>
      </c>
      <c r="D21" s="133">
        <f>'9. bevételek önkormányzat'!D21+'10.Faluház bevétel'!D21+'12. Pmh. bevétel'!D21+'11. Óvoda bevétel'!D21+'13.Bölcsőde bevétel'!D21</f>
        <v>0</v>
      </c>
      <c r="E21" s="133">
        <f>'9. bevételek önkormányzat'!E21+'10.Faluház bevétel'!E21+'12. Pmh. bevétel'!E21+'11. Óvoda bevétel'!E21+'13.Bölcsőde bevétel'!E21</f>
        <v>0</v>
      </c>
      <c r="F21" s="133">
        <f>'9. bevételek önkormányzat'!F21+'10.Faluház bevétel'!F21+'12. Pmh. bevétel'!F21+'11. Óvoda bevétel'!F21+'13.Bölcsőde bevétel'!F21</f>
        <v>0</v>
      </c>
      <c r="G21" s="25"/>
      <c r="H21" s="144">
        <f t="shared" si="0"/>
        <v>0</v>
      </c>
    </row>
    <row r="22" spans="1:8" ht="15" customHeight="1">
      <c r="A22" s="4" t="s">
        <v>626</v>
      </c>
      <c r="B22" s="5" t="s">
        <v>438</v>
      </c>
      <c r="C22" s="133">
        <f>'9. bevételek önkormányzat'!C22+'10.Faluház bevétel'!C22+'12. Pmh. bevétel'!C22+'11. Óvoda bevétel'!C22+'13.Bölcsőde bevétel'!C22</f>
        <v>0</v>
      </c>
      <c r="D22" s="133">
        <f>'9. bevételek önkormányzat'!D22+'10.Faluház bevétel'!D22+'12. Pmh. bevétel'!D22+'11. Óvoda bevétel'!D22+'13.Bölcsőde bevétel'!D22</f>
        <v>0</v>
      </c>
      <c r="E22" s="133">
        <f>'9. bevételek önkormányzat'!E22+'10.Faluház bevétel'!E22+'12. Pmh. bevétel'!E22+'11. Óvoda bevétel'!E22+'13.Bölcsőde bevétel'!E22</f>
        <v>0</v>
      </c>
      <c r="F22" s="133">
        <f>'9. bevételek önkormányzat'!F22+'10.Faluház bevétel'!F22+'12. Pmh. bevétel'!F22+'11. Óvoda bevétel'!F22+'13.Bölcsőde bevétel'!F22</f>
        <v>0</v>
      </c>
      <c r="G22" s="25"/>
      <c r="H22" s="144">
        <f t="shared" si="0"/>
        <v>0</v>
      </c>
    </row>
    <row r="23" spans="1:8" ht="15" customHeight="1">
      <c r="A23" s="4" t="s">
        <v>627</v>
      </c>
      <c r="B23" s="5" t="s">
        <v>439</v>
      </c>
      <c r="C23" s="133">
        <f>'9. bevételek önkormányzat'!C23+'10.Faluház bevétel'!C23+'12. Pmh. bevétel'!C23+'11. Óvoda bevétel'!C23+'13.Bölcsőde bevétel'!C23</f>
        <v>0</v>
      </c>
      <c r="D23" s="133">
        <f>'9. bevételek önkormányzat'!D23+'10.Faluház bevétel'!D23+'12. Pmh. bevétel'!D23+'11. Óvoda bevétel'!D23+'13.Bölcsőde bevétel'!D23</f>
        <v>0</v>
      </c>
      <c r="E23" s="133">
        <f>'9. bevételek önkormányzat'!E23+'10.Faluház bevétel'!E23+'12. Pmh. bevétel'!E23+'11. Óvoda bevétel'!E23+'13.Bölcsőde bevétel'!E23</f>
        <v>0</v>
      </c>
      <c r="F23" s="133">
        <f>'9. bevételek önkormányzat'!F23+'10.Faluház bevétel'!F23+'12. Pmh. bevétel'!F23+'11. Óvoda bevétel'!F23+'13.Bölcsőde bevétel'!F23</f>
        <v>0</v>
      </c>
      <c r="G23" s="25"/>
      <c r="H23" s="144">
        <f t="shared" si="0"/>
        <v>0</v>
      </c>
    </row>
    <row r="24" spans="1:8" ht="15" customHeight="1">
      <c r="A24" s="4" t="s">
        <v>628</v>
      </c>
      <c r="B24" s="5" t="s">
        <v>440</v>
      </c>
      <c r="C24" s="133">
        <f>'9. bevételek önkormányzat'!C24+'10.Faluház bevétel'!C24+'12. Pmh. bevétel'!C24+'11. Óvoda bevétel'!C24+'13.Bölcsőde bevétel'!C24</f>
        <v>102917115</v>
      </c>
      <c r="D24" s="133">
        <f>'9. bevételek önkormányzat'!D24+'10.Faluház bevétel'!D24+'12. Pmh. bevétel'!D24+'11. Óvoda bevétel'!D24+'13.Bölcsőde bevétel'!D24</f>
        <v>0</v>
      </c>
      <c r="E24" s="133">
        <f>'9. bevételek önkormányzat'!E24+'10.Faluház bevétel'!E24+'12. Pmh. bevétel'!E24+'11. Óvoda bevétel'!E24+'13.Bölcsőde bevétel'!E24</f>
        <v>0</v>
      </c>
      <c r="F24" s="133">
        <f>'9. bevételek önkormányzat'!F24+'10.Faluház bevétel'!F24+'12. Pmh. bevétel'!F24+'11. Óvoda bevétel'!F24+'13.Bölcsőde bevétel'!F24</f>
        <v>102917115</v>
      </c>
      <c r="G24" s="25"/>
      <c r="H24" s="144">
        <f t="shared" si="0"/>
        <v>102917115</v>
      </c>
    </row>
    <row r="25" spans="1:8" ht="15" customHeight="1">
      <c r="A25" s="4" t="s">
        <v>629</v>
      </c>
      <c r="B25" s="5" t="s">
        <v>441</v>
      </c>
      <c r="C25" s="133">
        <f>'9. bevételek önkormányzat'!C25+'10.Faluház bevétel'!C25+'12. Pmh. bevétel'!C25+'11. Óvoda bevétel'!C25+'13.Bölcsőde bevétel'!C25</f>
        <v>47183603</v>
      </c>
      <c r="D25" s="133">
        <f>'9. bevételek önkormányzat'!D25+'10.Faluház bevétel'!D25+'12. Pmh. bevétel'!D25+'11. Óvoda bevétel'!D25+'13.Bölcsőde bevétel'!D25</f>
        <v>0</v>
      </c>
      <c r="E25" s="133">
        <f>'9. bevételek önkormányzat'!E25+'10.Faluház bevétel'!E25+'12. Pmh. bevétel'!E25+'11. Óvoda bevétel'!E25+'13.Bölcsőde bevétel'!E25</f>
        <v>0</v>
      </c>
      <c r="F25" s="133">
        <f>'9. bevételek önkormányzat'!F25+'10.Faluház bevétel'!F25+'12. Pmh. bevétel'!F25+'11. Óvoda bevétel'!F25+'13.Bölcsőde bevétel'!F25</f>
        <v>47183603</v>
      </c>
      <c r="G25" s="25"/>
      <c r="H25" s="144">
        <f t="shared" si="0"/>
        <v>47183603</v>
      </c>
    </row>
    <row r="26" spans="1:8" ht="15" customHeight="1">
      <c r="A26" s="4" t="s">
        <v>630</v>
      </c>
      <c r="B26" s="5" t="s">
        <v>444</v>
      </c>
      <c r="C26" s="133">
        <f>'9. bevételek önkormányzat'!C26+'10.Faluház bevétel'!C26+'12. Pmh. bevétel'!C26+'11. Óvoda bevétel'!C26+'13.Bölcsőde bevétel'!C26</f>
        <v>0</v>
      </c>
      <c r="D26" s="133">
        <f>'9. bevételek önkormányzat'!D26+'10.Faluház bevétel'!D26+'12. Pmh. bevétel'!D26+'11. Óvoda bevétel'!D26+'13.Bölcsőde bevétel'!D26</f>
        <v>0</v>
      </c>
      <c r="E26" s="133">
        <f>'9. bevételek önkormányzat'!E26+'10.Faluház bevétel'!E26+'12. Pmh. bevétel'!E26+'11. Óvoda bevétel'!E26+'13.Bölcsőde bevétel'!E26</f>
        <v>0</v>
      </c>
      <c r="F26" s="133">
        <f>'9. bevételek önkormányzat'!F26+'10.Faluház bevétel'!F26+'12. Pmh. bevétel'!F26+'11. Óvoda bevétel'!F26+'13.Bölcsőde bevétel'!F26</f>
        <v>0</v>
      </c>
      <c r="G26" s="25"/>
      <c r="H26" s="144">
        <f t="shared" si="0"/>
        <v>0</v>
      </c>
    </row>
    <row r="27" spans="1:8" ht="15" customHeight="1">
      <c r="A27" s="4" t="s">
        <v>445</v>
      </c>
      <c r="B27" s="5" t="s">
        <v>446</v>
      </c>
      <c r="C27" s="133">
        <f>'9. bevételek önkormányzat'!C27+'10.Faluház bevétel'!C27+'12. Pmh. bevétel'!C27+'11. Óvoda bevétel'!C27+'13.Bölcsőde bevétel'!C27</f>
        <v>0</v>
      </c>
      <c r="D27" s="133">
        <f>'9. bevételek önkormányzat'!D27+'10.Faluház bevétel'!D27+'12. Pmh. bevétel'!D27+'11. Óvoda bevétel'!D27+'13.Bölcsőde bevétel'!D27</f>
        <v>0</v>
      </c>
      <c r="E27" s="133">
        <f>'9. bevételek önkormányzat'!E27+'10.Faluház bevétel'!E27+'12. Pmh. bevétel'!E27+'11. Óvoda bevétel'!E27+'13.Bölcsőde bevétel'!E27</f>
        <v>0</v>
      </c>
      <c r="F27" s="133">
        <f>'9. bevételek önkormányzat'!F27+'10.Faluház bevétel'!F27+'12. Pmh. bevétel'!F27+'11. Óvoda bevétel'!F27+'13.Bölcsőde bevétel'!F27</f>
        <v>0</v>
      </c>
      <c r="G27" s="25"/>
      <c r="H27" s="144">
        <f t="shared" si="0"/>
        <v>0</v>
      </c>
    </row>
    <row r="28" spans="1:8" ht="15" customHeight="1">
      <c r="A28" s="4" t="s">
        <v>631</v>
      </c>
      <c r="B28" s="5" t="s">
        <v>447</v>
      </c>
      <c r="C28" s="133">
        <f>'9. bevételek önkormányzat'!C28+'10.Faluház bevétel'!C28+'12. Pmh. bevétel'!C28+'11. Óvoda bevétel'!C28+'13.Bölcsőde bevétel'!C28</f>
        <v>10249766</v>
      </c>
      <c r="D28" s="133">
        <f>'9. bevételek önkormányzat'!D28+'10.Faluház bevétel'!D28+'12. Pmh. bevétel'!D28+'11. Óvoda bevétel'!D28+'13.Bölcsőde bevétel'!D28</f>
        <v>0</v>
      </c>
      <c r="E28" s="133">
        <f>'9. bevételek önkormányzat'!E28+'10.Faluház bevétel'!E28+'12. Pmh. bevétel'!E28+'11. Óvoda bevétel'!E28+'13.Bölcsőde bevétel'!E28</f>
        <v>0</v>
      </c>
      <c r="F28" s="133">
        <f>'9. bevételek önkormányzat'!F28+'10.Faluház bevétel'!F28+'12. Pmh. bevétel'!F28+'11. Óvoda bevétel'!F28+'13.Bölcsőde bevétel'!F28</f>
        <v>10249766</v>
      </c>
      <c r="G28" s="25"/>
      <c r="H28" s="144">
        <f t="shared" si="0"/>
        <v>10249766</v>
      </c>
    </row>
    <row r="29" spans="1:8" ht="15" customHeight="1">
      <c r="A29" s="4" t="s">
        <v>632</v>
      </c>
      <c r="B29" s="5" t="s">
        <v>452</v>
      </c>
      <c r="C29" s="133">
        <f>'9. bevételek önkormányzat'!C29+'10.Faluház bevétel'!C29+'12. Pmh. bevétel'!C29+'11. Óvoda bevétel'!C29+'13.Bölcsőde bevétel'!C29</f>
        <v>3010306</v>
      </c>
      <c r="D29" s="133">
        <f>'9. bevételek önkormányzat'!D29+'10.Faluház bevétel'!D29+'12. Pmh. bevétel'!D29+'11. Óvoda bevétel'!D29+'13.Bölcsőde bevétel'!D29</f>
        <v>0</v>
      </c>
      <c r="E29" s="133">
        <f>'9. bevételek önkormányzat'!E29+'10.Faluház bevétel'!E29+'12. Pmh. bevétel'!E29+'11. Óvoda bevétel'!E29+'13.Bölcsőde bevétel'!E29</f>
        <v>0</v>
      </c>
      <c r="F29" s="133">
        <f>'9. bevételek önkormányzat'!F29+'10.Faluház bevétel'!F29+'12. Pmh. bevétel'!F29+'11. Óvoda bevétel'!F29+'13.Bölcsőde bevétel'!F29</f>
        <v>3010306</v>
      </c>
      <c r="G29" s="25"/>
      <c r="H29" s="144">
        <f t="shared" si="0"/>
        <v>3010306</v>
      </c>
    </row>
    <row r="30" spans="1:8" ht="15" customHeight="1">
      <c r="A30" s="6" t="s">
        <v>661</v>
      </c>
      <c r="B30" s="7" t="s">
        <v>455</v>
      </c>
      <c r="C30" s="133">
        <f>'9. bevételek önkormányzat'!C30+'10.Faluház bevétel'!C30+'12. Pmh. bevétel'!C30+'11. Óvoda bevétel'!C30+'13.Bölcsőde bevétel'!C30</f>
        <v>60443675</v>
      </c>
      <c r="D30" s="133">
        <f>'9. bevételek önkormányzat'!D30+'10.Faluház bevétel'!D30+'12. Pmh. bevétel'!D30+'11. Óvoda bevétel'!D30+'13.Bölcsőde bevétel'!D30</f>
        <v>0</v>
      </c>
      <c r="E30" s="133">
        <f>'9. bevételek önkormányzat'!E30+'10.Faluház bevétel'!E30+'12. Pmh. bevétel'!E30+'11. Óvoda bevétel'!E30+'13.Bölcsőde bevétel'!E30</f>
        <v>0</v>
      </c>
      <c r="F30" s="133">
        <f>'9. bevételek önkormányzat'!F30+'10.Faluház bevétel'!F30+'12. Pmh. bevétel'!F30+'11. Óvoda bevétel'!F30+'13.Bölcsőde bevétel'!F30</f>
        <v>60443675</v>
      </c>
      <c r="G30" s="25"/>
      <c r="H30" s="144">
        <f t="shared" si="0"/>
        <v>60443675</v>
      </c>
    </row>
    <row r="31" spans="1:8" ht="15" customHeight="1">
      <c r="A31" s="4" t="s">
        <v>633</v>
      </c>
      <c r="B31" s="5" t="s">
        <v>456</v>
      </c>
      <c r="C31" s="133">
        <f>'9. bevételek önkormányzat'!C31+'10.Faluház bevétel'!C31+'12. Pmh. bevétel'!C31+'11. Óvoda bevétel'!C31+'13.Bölcsőde bevétel'!C31</f>
        <v>7795736</v>
      </c>
      <c r="D31" s="133">
        <f>'9. bevételek önkormányzat'!D31+'10.Faluház bevétel'!D31+'12. Pmh. bevétel'!D31+'11. Óvoda bevétel'!D31+'13.Bölcsőde bevétel'!D31</f>
        <v>0</v>
      </c>
      <c r="E31" s="133">
        <f>'9. bevételek önkormányzat'!E31+'10.Faluház bevétel'!E31+'12. Pmh. bevétel'!E31+'11. Óvoda bevétel'!E31+'13.Bölcsőde bevétel'!E31</f>
        <v>0</v>
      </c>
      <c r="F31" s="133">
        <f>'9. bevételek önkormányzat'!F31+'10.Faluház bevétel'!F31+'12. Pmh. bevétel'!F31+'11. Óvoda bevétel'!F31+'13.Bölcsőde bevétel'!F31</f>
        <v>7795736</v>
      </c>
      <c r="G31" s="25"/>
      <c r="H31" s="144">
        <f t="shared" si="0"/>
        <v>7795736</v>
      </c>
    </row>
    <row r="32" spans="1:8" ht="15" customHeight="1">
      <c r="A32" s="37" t="s">
        <v>662</v>
      </c>
      <c r="B32" s="50" t="s">
        <v>457</v>
      </c>
      <c r="C32" s="133">
        <f>'9. bevételek önkormányzat'!C32+'10.Faluház bevétel'!C32+'12. Pmh. bevétel'!C32+'11. Óvoda bevétel'!C32+'13.Bölcsőde bevétel'!C32</f>
        <v>171156526</v>
      </c>
      <c r="D32" s="133">
        <f>'9. bevételek önkormányzat'!D32+'10.Faluház bevétel'!D32+'12. Pmh. bevétel'!D32+'11. Óvoda bevétel'!D32+'13.Bölcsőde bevétel'!D32</f>
        <v>0</v>
      </c>
      <c r="E32" s="133">
        <f>'9. bevételek önkormányzat'!E32+'10.Faluház bevétel'!E32+'12. Pmh. bevétel'!E32+'11. Óvoda bevétel'!E32+'13.Bölcsőde bevétel'!E32</f>
        <v>0</v>
      </c>
      <c r="F32" s="133">
        <f>'9. bevételek önkormányzat'!F32+'10.Faluház bevétel'!F32+'12. Pmh. bevétel'!F32+'11. Óvoda bevétel'!F32+'13.Bölcsőde bevétel'!F32</f>
        <v>171156526</v>
      </c>
      <c r="G32" s="25"/>
      <c r="H32" s="144">
        <f t="shared" si="0"/>
        <v>171156526</v>
      </c>
    </row>
    <row r="33" spans="1:8" ht="15" customHeight="1">
      <c r="A33" s="12" t="s">
        <v>458</v>
      </c>
      <c r="B33" s="5" t="s">
        <v>459</v>
      </c>
      <c r="C33" s="133">
        <f>'9. bevételek önkormányzat'!C33+'10.Faluház bevétel'!C33+'12. Pmh. bevétel'!C33+'11. Óvoda bevétel'!C33+'13.Bölcsőde bevétel'!C33</f>
        <v>52626</v>
      </c>
      <c r="D33" s="133">
        <f>'9. bevételek önkormányzat'!D33+'10.Faluház bevétel'!D33+'12. Pmh. bevétel'!D33+'11. Óvoda bevétel'!D33+'13.Bölcsőde bevétel'!D33</f>
        <v>0</v>
      </c>
      <c r="E33" s="133">
        <f>'9. bevételek önkormányzat'!E33+'10.Faluház bevétel'!E33+'12. Pmh. bevétel'!E33+'11. Óvoda bevétel'!E33+'13.Bölcsőde bevétel'!E33</f>
        <v>0</v>
      </c>
      <c r="F33" s="133">
        <f>'9. bevételek önkormányzat'!F33+'10.Faluház bevétel'!F33+'12. Pmh. bevétel'!F33+'11. Óvoda bevétel'!F33+'13.Bölcsőde bevétel'!F33</f>
        <v>52626</v>
      </c>
      <c r="G33" s="25"/>
      <c r="H33" s="283">
        <f t="shared" si="0"/>
        <v>52626</v>
      </c>
    </row>
    <row r="34" spans="1:8" ht="15" customHeight="1">
      <c r="A34" s="12" t="s">
        <v>634</v>
      </c>
      <c r="B34" s="5" t="s">
        <v>460</v>
      </c>
      <c r="C34" s="133">
        <f>'9. bevételek önkormányzat'!C34+'10.Faluház bevétel'!C34+'12. Pmh. bevétel'!C34+'11. Óvoda bevétel'!C34+'13.Bölcsőde bevétel'!C34</f>
        <v>36910646</v>
      </c>
      <c r="D34" s="133">
        <f>'9. bevételek önkormányzat'!D34+'10.Faluház bevétel'!D34+'12. Pmh. bevétel'!D34+'11. Óvoda bevétel'!D34+'13.Bölcsőde bevétel'!D34</f>
        <v>2700000</v>
      </c>
      <c r="E34" s="133">
        <f>'9. bevételek önkormányzat'!E34+'10.Faluház bevétel'!E34+'12. Pmh. bevétel'!E34+'11. Óvoda bevétel'!E34+'13.Bölcsőde bevétel'!E34</f>
        <v>0</v>
      </c>
      <c r="F34" s="133">
        <f>'9. bevételek önkormányzat'!F34+'10.Faluház bevétel'!F34+'12. Pmh. bevétel'!F34+'11. Óvoda bevétel'!F34+'13.Bölcsőde bevétel'!F34</f>
        <v>39610646</v>
      </c>
      <c r="G34" s="25"/>
      <c r="H34" s="283">
        <f t="shared" si="0"/>
        <v>39610646</v>
      </c>
    </row>
    <row r="35" spans="1:8" ht="15" customHeight="1">
      <c r="A35" s="12" t="s">
        <v>635</v>
      </c>
      <c r="B35" s="5" t="s">
        <v>461</v>
      </c>
      <c r="C35" s="133">
        <f>'9. bevételek önkormányzat'!C35+'10.Faluház bevétel'!C35+'12. Pmh. bevétel'!C35+'11. Óvoda bevétel'!C35+'13.Bölcsőde bevétel'!C35</f>
        <v>123528</v>
      </c>
      <c r="D35" s="133">
        <f>'9. bevételek önkormányzat'!D35+'10.Faluház bevétel'!D35+'12. Pmh. bevétel'!D35+'11. Óvoda bevétel'!D35+'13.Bölcsőde bevétel'!D35</f>
        <v>0</v>
      </c>
      <c r="E35" s="133">
        <f>'9. bevételek önkormányzat'!E35+'10.Faluház bevétel'!E35+'12. Pmh. bevétel'!E35+'11. Óvoda bevétel'!E35+'13.Bölcsőde bevétel'!E35</f>
        <v>0</v>
      </c>
      <c r="F35" s="133">
        <f>'9. bevételek önkormányzat'!F35+'10.Faluház bevétel'!F35+'12. Pmh. bevétel'!F35+'11. Óvoda bevétel'!F35+'13.Bölcsőde bevétel'!F35</f>
        <v>123528</v>
      </c>
      <c r="G35" s="25"/>
      <c r="H35" s="283">
        <f t="shared" si="0"/>
        <v>123528</v>
      </c>
    </row>
    <row r="36" spans="1:8" ht="15" customHeight="1">
      <c r="A36" s="12" t="s">
        <v>636</v>
      </c>
      <c r="B36" s="5" t="s">
        <v>462</v>
      </c>
      <c r="C36" s="133">
        <f>'9. bevételek önkormányzat'!C36+'10.Faluház bevétel'!C36+'12. Pmh. bevétel'!C36+'11. Óvoda bevétel'!C36+'13.Bölcsőde bevétel'!C36</f>
        <v>0</v>
      </c>
      <c r="D36" s="133">
        <f>'9. bevételek önkormányzat'!D36+'10.Faluház bevétel'!D36+'12. Pmh. bevétel'!D36+'11. Óvoda bevétel'!D36+'13.Bölcsőde bevétel'!D36</f>
        <v>0</v>
      </c>
      <c r="E36" s="133">
        <f>'9. bevételek önkormányzat'!E36+'10.Faluház bevétel'!E36+'12. Pmh. bevétel'!E36+'11. Óvoda bevétel'!E36+'13.Bölcsőde bevétel'!E36</f>
        <v>0</v>
      </c>
      <c r="F36" s="133">
        <f>'9. bevételek önkormányzat'!F36+'10.Faluház bevétel'!F36+'12. Pmh. bevétel'!F36+'11. Óvoda bevétel'!F36+'13.Bölcsőde bevétel'!F36</f>
        <v>0</v>
      </c>
      <c r="G36" s="25"/>
      <c r="H36" s="283">
        <f t="shared" si="0"/>
        <v>0</v>
      </c>
    </row>
    <row r="37" spans="1:8" ht="15" customHeight="1">
      <c r="A37" s="12" t="s">
        <v>463</v>
      </c>
      <c r="B37" s="5" t="s">
        <v>464</v>
      </c>
      <c r="C37" s="133">
        <f>'9. bevételek önkormányzat'!C37+'10.Faluház bevétel'!C37+'12. Pmh. bevétel'!C37+'11. Óvoda bevétel'!C37+'13.Bölcsőde bevétel'!C37</f>
        <v>0</v>
      </c>
      <c r="D37" s="133">
        <f>'9. bevételek önkormányzat'!D37+'10.Faluház bevétel'!D37+'12. Pmh. bevétel'!D37+'11. Óvoda bevétel'!D37+'13.Bölcsőde bevétel'!D37</f>
        <v>1181730</v>
      </c>
      <c r="E37" s="133">
        <f>'9. bevételek önkormányzat'!E37+'10.Faluház bevétel'!E37+'12. Pmh. bevétel'!E37+'11. Óvoda bevétel'!E37+'13.Bölcsőde bevétel'!E37</f>
        <v>0</v>
      </c>
      <c r="F37" s="133">
        <f>'9. bevételek önkormányzat'!F37+'10.Faluház bevétel'!F37+'12. Pmh. bevétel'!F37+'11. Óvoda bevétel'!F37+'13.Bölcsőde bevétel'!F37</f>
        <v>1181730</v>
      </c>
      <c r="G37" s="25"/>
      <c r="H37" s="283">
        <f t="shared" si="0"/>
        <v>1181730</v>
      </c>
    </row>
    <row r="38" spans="1:8" ht="15" customHeight="1">
      <c r="A38" s="12" t="s">
        <v>465</v>
      </c>
      <c r="B38" s="5" t="s">
        <v>466</v>
      </c>
      <c r="C38" s="133">
        <f>'9. bevételek önkormányzat'!C38+'10.Faluház bevétel'!C38+'12. Pmh. bevétel'!C38+'11. Óvoda bevétel'!C38+'13.Bölcsőde bevétel'!C38</f>
        <v>18771300</v>
      </c>
      <c r="D38" s="133">
        <f>'9. bevételek önkormányzat'!D38+'10.Faluház bevétel'!D38+'12. Pmh. bevétel'!D38+'11. Óvoda bevétel'!D38+'13.Bölcsőde bevétel'!D38</f>
        <v>729000</v>
      </c>
      <c r="E38" s="133">
        <f>'9. bevételek önkormányzat'!E38+'10.Faluház bevétel'!E38+'12. Pmh. bevétel'!E38+'11. Óvoda bevétel'!E38+'13.Bölcsőde bevétel'!E38</f>
        <v>0</v>
      </c>
      <c r="F38" s="133">
        <f>'9. bevételek önkormányzat'!F38+'10.Faluház bevétel'!F38+'12. Pmh. bevétel'!F38+'11. Óvoda bevétel'!F38+'13.Bölcsőde bevétel'!F38</f>
        <v>19500300</v>
      </c>
      <c r="G38" s="25"/>
      <c r="H38" s="283">
        <f t="shared" si="0"/>
        <v>19500300</v>
      </c>
    </row>
    <row r="39" spans="1:8" ht="15" customHeight="1">
      <c r="A39" s="12" t="s">
        <v>467</v>
      </c>
      <c r="B39" s="5" t="s">
        <v>468</v>
      </c>
      <c r="C39" s="133">
        <f>'9. bevételek önkormányzat'!C39+'10.Faluház bevétel'!C39+'12. Pmh. bevétel'!C39+'11. Óvoda bevétel'!C39+'13.Bölcsőde bevétel'!C39</f>
        <v>0</v>
      </c>
      <c r="D39" s="133">
        <f>'9. bevételek önkormányzat'!D39+'10.Faluház bevétel'!D39+'12. Pmh. bevétel'!D39+'11. Óvoda bevétel'!D39+'13.Bölcsőde bevétel'!D39</f>
        <v>0</v>
      </c>
      <c r="E39" s="133">
        <f>'9. bevételek önkormányzat'!E39+'10.Faluház bevétel'!E39+'12. Pmh. bevétel'!E39+'11. Óvoda bevétel'!E39+'13.Bölcsőde bevétel'!E39</f>
        <v>0</v>
      </c>
      <c r="F39" s="133">
        <f>'9. bevételek önkormányzat'!F39+'10.Faluház bevétel'!F39+'12. Pmh. bevétel'!F39+'11. Óvoda bevétel'!F39+'13.Bölcsőde bevétel'!F39</f>
        <v>0</v>
      </c>
      <c r="G39" s="25"/>
      <c r="H39" s="283">
        <f t="shared" si="0"/>
        <v>0</v>
      </c>
    </row>
    <row r="40" spans="1:8" ht="15" customHeight="1">
      <c r="A40" s="12" t="s">
        <v>637</v>
      </c>
      <c r="B40" s="5" t="s">
        <v>469</v>
      </c>
      <c r="C40" s="133">
        <f>'9. bevételek önkormányzat'!C40+'10.Faluház bevétel'!C40+'12. Pmh. bevétel'!C40+'11. Óvoda bevétel'!C40+'13.Bölcsőde bevétel'!C40</f>
        <v>2255</v>
      </c>
      <c r="D40" s="133">
        <f>'9. bevételek önkormányzat'!D40+'10.Faluház bevétel'!D40+'12. Pmh. bevétel'!D40+'11. Óvoda bevétel'!D40+'13.Bölcsőde bevétel'!D40</f>
        <v>0</v>
      </c>
      <c r="E40" s="133">
        <f>'9. bevételek önkormányzat'!E40+'10.Faluház bevétel'!E40+'12. Pmh. bevétel'!E40+'11. Óvoda bevétel'!E40+'13.Bölcsőde bevétel'!E40</f>
        <v>0</v>
      </c>
      <c r="F40" s="133">
        <f>'9. bevételek önkormányzat'!F40+'10.Faluház bevétel'!F40+'12. Pmh. bevétel'!F40+'11. Óvoda bevétel'!F40+'13.Bölcsőde bevétel'!F40</f>
        <v>2255</v>
      </c>
      <c r="G40" s="25"/>
      <c r="H40" s="283">
        <f t="shared" si="0"/>
        <v>2255</v>
      </c>
    </row>
    <row r="41" spans="1:8" ht="15" customHeight="1">
      <c r="A41" s="12" t="s">
        <v>638</v>
      </c>
      <c r="B41" s="5" t="s">
        <v>470</v>
      </c>
      <c r="C41" s="133">
        <f>'9. bevételek önkormányzat'!C41+'10.Faluház bevétel'!C41+'12. Pmh. bevétel'!C41+'11. Óvoda bevétel'!C41+'13.Bölcsőde bevétel'!C41</f>
        <v>0</v>
      </c>
      <c r="D41" s="133">
        <f>'9. bevételek önkormányzat'!D41+'10.Faluház bevétel'!D41+'12. Pmh. bevétel'!D41+'11. Óvoda bevétel'!D41+'13.Bölcsőde bevétel'!D41</f>
        <v>0</v>
      </c>
      <c r="E41" s="133">
        <f>'9. bevételek önkormányzat'!E41+'10.Faluház bevétel'!E41+'12. Pmh. bevétel'!E41+'11. Óvoda bevétel'!E41+'13.Bölcsőde bevétel'!E41</f>
        <v>0</v>
      </c>
      <c r="F41" s="133">
        <f>'9. bevételek önkormányzat'!F41+'10.Faluház bevétel'!F41+'12. Pmh. bevétel'!F41+'11. Óvoda bevétel'!F41+'13.Bölcsőde bevétel'!F41</f>
        <v>0</v>
      </c>
      <c r="G41" s="25"/>
      <c r="H41" s="283">
        <f t="shared" si="0"/>
        <v>0</v>
      </c>
    </row>
    <row r="42" spans="1:8" ht="15" customHeight="1">
      <c r="A42" s="12" t="s">
        <v>639</v>
      </c>
      <c r="B42" s="5" t="s">
        <v>471</v>
      </c>
      <c r="C42" s="133">
        <f>'9. bevételek önkormányzat'!C42+'10.Faluház bevétel'!C42+'12. Pmh. bevétel'!C42+'11. Óvoda bevétel'!C42+'13.Bölcsőde bevétel'!C42</f>
        <v>118422</v>
      </c>
      <c r="D42" s="133">
        <f>'9. bevételek önkormányzat'!D42+'10.Faluház bevétel'!D42+'12. Pmh. bevétel'!D42+'11. Óvoda bevétel'!D42+'13.Bölcsőde bevétel'!D42</f>
        <v>0</v>
      </c>
      <c r="E42" s="133">
        <f>'9. bevételek önkormányzat'!E42+'10.Faluház bevétel'!E42+'12. Pmh. bevétel'!E42+'11. Óvoda bevétel'!E42+'13.Bölcsőde bevétel'!E42</f>
        <v>0</v>
      </c>
      <c r="F42" s="133">
        <f>'9. bevételek önkormányzat'!F42+'10.Faluház bevétel'!F42+'12. Pmh. bevétel'!F42+'11. Óvoda bevétel'!F42+'13.Bölcsőde bevétel'!F42</f>
        <v>118422</v>
      </c>
      <c r="G42" s="25"/>
      <c r="H42" s="283">
        <f t="shared" si="0"/>
        <v>118422</v>
      </c>
    </row>
    <row r="43" spans="1:8" ht="15" customHeight="1">
      <c r="A43" s="49" t="s">
        <v>663</v>
      </c>
      <c r="B43" s="50" t="s">
        <v>472</v>
      </c>
      <c r="C43" s="133">
        <f>'9. bevételek önkormányzat'!C43+'10.Faluház bevétel'!C43+'12. Pmh. bevétel'!C43+'11. Óvoda bevétel'!C43+'13.Bölcsőde bevétel'!C43</f>
        <v>55978777</v>
      </c>
      <c r="D43" s="133">
        <f>'9. bevételek önkormányzat'!D43+'10.Faluház bevétel'!D43+'12. Pmh. bevétel'!D43+'11. Óvoda bevétel'!D43+'13.Bölcsőde bevétel'!D43</f>
        <v>4610730</v>
      </c>
      <c r="E43" s="133">
        <f>'9. bevételek önkormányzat'!E43+'10.Faluház bevétel'!E43+'12. Pmh. bevétel'!E43+'11. Óvoda bevétel'!E43+'13.Bölcsőde bevétel'!E43</f>
        <v>0</v>
      </c>
      <c r="F43" s="133">
        <f>'9. bevételek önkormányzat'!F43+'10.Faluház bevétel'!F43+'12. Pmh. bevétel'!F43+'11. Óvoda bevétel'!F43+'13.Bölcsőde bevétel'!F43</f>
        <v>60589507</v>
      </c>
      <c r="G43" s="25"/>
      <c r="H43" s="283">
        <f t="shared" si="0"/>
        <v>60589507</v>
      </c>
    </row>
    <row r="44" spans="1:8" ht="15" customHeight="1">
      <c r="A44" s="12" t="s">
        <v>481</v>
      </c>
      <c r="B44" s="5" t="s">
        <v>482</v>
      </c>
      <c r="C44" s="133">
        <f>'9. bevételek önkormányzat'!C44+'10.Faluház bevétel'!C44+'12. Pmh. bevétel'!C44+'11. Óvoda bevétel'!C44+'13.Bölcsőde bevétel'!C44</f>
        <v>0</v>
      </c>
      <c r="D44" s="133">
        <f>'9. bevételek önkormányzat'!D44+'10.Faluház bevétel'!D44+'12. Pmh. bevétel'!D44+'11. Óvoda bevétel'!D44+'13.Bölcsőde bevétel'!D44</f>
        <v>0</v>
      </c>
      <c r="E44" s="133">
        <f>'9. bevételek önkormányzat'!E44+'10.Faluház bevétel'!E44+'12. Pmh. bevétel'!E44+'11. Óvoda bevétel'!E44+'13.Bölcsőde bevétel'!E44</f>
        <v>0</v>
      </c>
      <c r="F44" s="133">
        <f>'9. bevételek önkormányzat'!F44+'10.Faluház bevétel'!F44+'12. Pmh. bevétel'!F44+'11. Óvoda bevétel'!F44+'13.Bölcsőde bevétel'!F44</f>
        <v>0</v>
      </c>
      <c r="G44" s="25"/>
      <c r="H44" s="283">
        <f t="shared" si="0"/>
        <v>0</v>
      </c>
    </row>
    <row r="45" spans="1:8" ht="15" customHeight="1">
      <c r="A45" s="4" t="s">
        <v>643</v>
      </c>
      <c r="B45" s="5" t="s">
        <v>781</v>
      </c>
      <c r="C45" s="133">
        <f>'9. bevételek önkormányzat'!C45+'10.Faluház bevétel'!C45+'12. Pmh. bevétel'!C45+'11. Óvoda bevétel'!C45+'13.Bölcsőde bevétel'!C45</f>
        <v>122405</v>
      </c>
      <c r="D45" s="133">
        <f>'9. bevételek önkormányzat'!D45+'10.Faluház bevétel'!D45+'12. Pmh. bevétel'!D45+'11. Óvoda bevétel'!D45+'13.Bölcsőde bevétel'!D45</f>
        <v>0</v>
      </c>
      <c r="E45" s="133">
        <f>'9. bevételek önkormányzat'!E45+'10.Faluház bevétel'!E45+'12. Pmh. bevétel'!E45+'11. Óvoda bevétel'!E45+'13.Bölcsőde bevétel'!E45</f>
        <v>0</v>
      </c>
      <c r="F45" s="133">
        <f>'9. bevételek önkormányzat'!F45+'10.Faluház bevétel'!F45+'12. Pmh. bevétel'!F45+'11. Óvoda bevétel'!F45+'13.Bölcsőde bevétel'!F45</f>
        <v>122405</v>
      </c>
      <c r="G45" s="25"/>
      <c r="H45" s="283">
        <f t="shared" si="0"/>
        <v>122405</v>
      </c>
    </row>
    <row r="46" spans="1:8" ht="15" customHeight="1">
      <c r="A46" s="12" t="s">
        <v>644</v>
      </c>
      <c r="B46" s="5" t="s">
        <v>763</v>
      </c>
      <c r="C46" s="133">
        <f>'9. bevételek önkormányzat'!C46+'10.Faluház bevétel'!C46+'12. Pmh. bevétel'!C46+'11. Óvoda bevétel'!C46+'13.Bölcsőde bevétel'!C46</f>
        <v>153652222</v>
      </c>
      <c r="D46" s="133">
        <f>'9. bevételek önkormányzat'!D46+'10.Faluház bevétel'!D46+'12. Pmh. bevétel'!D46+'11. Óvoda bevétel'!D46+'13.Bölcsőde bevétel'!D46</f>
        <v>0</v>
      </c>
      <c r="E46" s="133">
        <f>'9. bevételek önkormányzat'!E46+'10.Faluház bevétel'!E46+'12. Pmh. bevétel'!E46+'11. Óvoda bevétel'!E46+'13.Bölcsőde bevétel'!E46</f>
        <v>0</v>
      </c>
      <c r="F46" s="133">
        <f>'9. bevételek önkormányzat'!F46+'10.Faluház bevétel'!F46+'12. Pmh. bevétel'!F46+'11. Óvoda bevétel'!F46+'13.Bölcsőde bevétel'!F46</f>
        <v>153652222</v>
      </c>
      <c r="G46" s="25"/>
      <c r="H46" s="283">
        <f t="shared" si="0"/>
        <v>153652222</v>
      </c>
    </row>
    <row r="47" spans="1:8" ht="15" customHeight="1">
      <c r="A47" s="37" t="s">
        <v>665</v>
      </c>
      <c r="B47" s="50" t="s">
        <v>485</v>
      </c>
      <c r="C47" s="133">
        <f>'9. bevételek önkormányzat'!C47+'10.Faluház bevétel'!C47+'12. Pmh. bevétel'!C47+'11. Óvoda bevétel'!C47+'13.Bölcsőde bevétel'!C47</f>
        <v>153774627</v>
      </c>
      <c r="D47" s="133">
        <f>'9. bevételek önkormányzat'!D47+'10.Faluház bevétel'!D47+'12. Pmh. bevétel'!D47+'11. Óvoda bevétel'!D47+'13.Bölcsőde bevétel'!D47</f>
        <v>0</v>
      </c>
      <c r="E47" s="133">
        <f>'9. bevételek önkormányzat'!E47+'10.Faluház bevétel'!E47+'12. Pmh. bevétel'!E47+'11. Óvoda bevétel'!E47+'13.Bölcsőde bevétel'!E47</f>
        <v>0</v>
      </c>
      <c r="F47" s="133">
        <f>'9. bevételek önkormányzat'!F47+'10.Faluház bevétel'!F47+'12. Pmh. bevétel'!F47+'11. Óvoda bevétel'!F47+'13.Bölcsőde bevétel'!F47</f>
        <v>153774627</v>
      </c>
      <c r="G47" s="25"/>
      <c r="H47" s="283">
        <f t="shared" si="0"/>
        <v>153774627</v>
      </c>
    </row>
    <row r="48" spans="1:8" ht="15" customHeight="1">
      <c r="A48" s="56" t="s">
        <v>701</v>
      </c>
      <c r="B48" s="60"/>
      <c r="C48" s="133">
        <f>'9. bevételek önkormányzat'!C48+'10.Faluház bevétel'!C48+'12. Pmh. bevétel'!C48+'11. Óvoda bevétel'!C48+'13.Bölcsőde bevétel'!C48</f>
        <v>639514234</v>
      </c>
      <c r="D48" s="133">
        <f>'9. bevételek önkormányzat'!D48+'10.Faluház bevétel'!D48+'12. Pmh. bevétel'!D48+'11. Óvoda bevétel'!D48+'13.Bölcsőde bevétel'!D48</f>
        <v>4610730</v>
      </c>
      <c r="E48" s="133">
        <f>'9. bevételek önkormányzat'!E48+'10.Faluház bevétel'!E48+'12. Pmh. bevétel'!E48+'11. Óvoda bevétel'!E48+'13.Bölcsőde bevétel'!E48</f>
        <v>0</v>
      </c>
      <c r="F48" s="133">
        <f>'9. bevételek önkormányzat'!F48+'10.Faluház bevétel'!F48+'12. Pmh. bevétel'!F48+'11. Óvoda bevétel'!F48+'13.Bölcsőde bevétel'!F48</f>
        <v>644124964</v>
      </c>
      <c r="G48" s="25"/>
      <c r="H48" s="283">
        <f t="shared" si="0"/>
        <v>644124964</v>
      </c>
    </row>
    <row r="49" spans="1:8" ht="15" customHeight="1">
      <c r="A49" s="4" t="s">
        <v>427</v>
      </c>
      <c r="B49" s="5" t="s">
        <v>428</v>
      </c>
      <c r="C49" s="133">
        <f>'9. bevételek önkormányzat'!C49+'10.Faluház bevétel'!C49+'12. Pmh. bevétel'!C49+'11. Óvoda bevétel'!C49+'13.Bölcsőde bevétel'!C49</f>
        <v>0</v>
      </c>
      <c r="D49" s="133">
        <f>'9. bevételek önkormányzat'!D49+'10.Faluház bevétel'!D49+'12. Pmh. bevétel'!D49+'11. Óvoda bevétel'!D49+'13.Bölcsőde bevétel'!D49</f>
        <v>0</v>
      </c>
      <c r="E49" s="133">
        <f>'9. bevételek önkormányzat'!E49+'10.Faluház bevétel'!E49+'12. Pmh. bevétel'!E49+'11. Óvoda bevétel'!E49+'13.Bölcsőde bevétel'!E49</f>
        <v>0</v>
      </c>
      <c r="F49" s="133">
        <f>'9. bevételek önkormányzat'!F49+'10.Faluház bevétel'!F49+'12. Pmh. bevétel'!F49+'11. Óvoda bevétel'!F49+'13.Bölcsőde bevétel'!F49</f>
        <v>0</v>
      </c>
      <c r="G49" s="25"/>
      <c r="H49" s="144">
        <f t="shared" si="0"/>
        <v>0</v>
      </c>
    </row>
    <row r="50" spans="1:8" ht="15" customHeight="1">
      <c r="A50" s="4" t="s">
        <v>429</v>
      </c>
      <c r="B50" s="5" t="s">
        <v>430</v>
      </c>
      <c r="C50" s="133">
        <f>'9. bevételek önkormányzat'!C50+'10.Faluház bevétel'!C50+'12. Pmh. bevétel'!C50+'11. Óvoda bevétel'!C50+'13.Bölcsőde bevétel'!C50</f>
        <v>0</v>
      </c>
      <c r="D50" s="133">
        <f>'9. bevételek önkormányzat'!D50+'10.Faluház bevétel'!D50+'12. Pmh. bevétel'!D50+'11. Óvoda bevétel'!D50+'13.Bölcsőde bevétel'!D50</f>
        <v>0</v>
      </c>
      <c r="E50" s="133">
        <f>'9. bevételek önkormányzat'!E50+'10.Faluház bevétel'!E50+'12. Pmh. bevétel'!E50+'11. Óvoda bevétel'!E50+'13.Bölcsőde bevétel'!E50</f>
        <v>0</v>
      </c>
      <c r="F50" s="133">
        <f>'9. bevételek önkormányzat'!F50+'10.Faluház bevétel'!F50+'12. Pmh. bevétel'!F50+'11. Óvoda bevétel'!F50+'13.Bölcsőde bevétel'!F50</f>
        <v>0</v>
      </c>
      <c r="G50" s="25"/>
      <c r="H50" s="144">
        <f t="shared" si="0"/>
        <v>0</v>
      </c>
    </row>
    <row r="51" spans="1:8" ht="15" customHeight="1">
      <c r="A51" s="4" t="s">
        <v>621</v>
      </c>
      <c r="B51" s="5" t="s">
        <v>431</v>
      </c>
      <c r="C51" s="133">
        <f>'9. bevételek önkormányzat'!C51+'10.Faluház bevétel'!C51+'12. Pmh. bevétel'!C51+'11. Óvoda bevétel'!C51+'13.Bölcsőde bevétel'!C51</f>
        <v>0</v>
      </c>
      <c r="D51" s="133">
        <f>'9. bevételek önkormányzat'!D51+'10.Faluház bevétel'!D51+'12. Pmh. bevétel'!D51+'11. Óvoda bevétel'!D51+'13.Bölcsőde bevétel'!D51</f>
        <v>0</v>
      </c>
      <c r="E51" s="133">
        <f>'9. bevételek önkormányzat'!E51+'10.Faluház bevétel'!E51+'12. Pmh. bevétel'!E51+'11. Óvoda bevétel'!E51+'13.Bölcsőde bevétel'!E51</f>
        <v>0</v>
      </c>
      <c r="F51" s="133">
        <f>'9. bevételek önkormányzat'!F51+'10.Faluház bevétel'!F51+'12. Pmh. bevétel'!F51+'11. Óvoda bevétel'!F51+'13.Bölcsőde bevétel'!F51</f>
        <v>0</v>
      </c>
      <c r="G51" s="25"/>
      <c r="H51" s="144">
        <f t="shared" si="0"/>
        <v>0</v>
      </c>
    </row>
    <row r="52" spans="1:8" ht="15" customHeight="1">
      <c r="A52" s="4" t="s">
        <v>622</v>
      </c>
      <c r="B52" s="5" t="s">
        <v>432</v>
      </c>
      <c r="C52" s="133">
        <f>'9. bevételek önkormányzat'!C52+'10.Faluház bevétel'!C52+'12. Pmh. bevétel'!C52+'11. Óvoda bevétel'!C52+'13.Bölcsőde bevétel'!C52</f>
        <v>0</v>
      </c>
      <c r="D52" s="133">
        <f>'9. bevételek önkormányzat'!D52+'10.Faluház bevétel'!D52+'12. Pmh. bevétel'!D52+'11. Óvoda bevétel'!D52+'13.Bölcsőde bevétel'!D52</f>
        <v>0</v>
      </c>
      <c r="E52" s="133">
        <f>'9. bevételek önkormányzat'!E52+'10.Faluház bevétel'!E52+'12. Pmh. bevétel'!E52+'11. Óvoda bevétel'!E52+'13.Bölcsőde bevétel'!E52</f>
        <v>0</v>
      </c>
      <c r="F52" s="133">
        <f>'9. bevételek önkormányzat'!F52+'10.Faluház bevétel'!F52+'12. Pmh. bevétel'!F52+'11. Óvoda bevétel'!F52+'13.Bölcsőde bevétel'!F52</f>
        <v>0</v>
      </c>
      <c r="G52" s="25"/>
      <c r="H52" s="144">
        <f t="shared" si="0"/>
        <v>0</v>
      </c>
    </row>
    <row r="53" spans="1:8" ht="15" customHeight="1">
      <c r="A53" s="4" t="s">
        <v>623</v>
      </c>
      <c r="B53" s="5" t="s">
        <v>433</v>
      </c>
      <c r="C53" s="133">
        <f>'9. bevételek önkormányzat'!C53+'10.Faluház bevétel'!C53+'12. Pmh. bevétel'!C53+'11. Óvoda bevétel'!C53+'13.Bölcsőde bevétel'!C53</f>
        <v>404622996</v>
      </c>
      <c r="D53" s="133">
        <f>'9. bevételek önkormányzat'!D53+'10.Faluház bevétel'!D53+'12. Pmh. bevétel'!D53+'11. Óvoda bevétel'!D53+'13.Bölcsőde bevétel'!D53</f>
        <v>0</v>
      </c>
      <c r="E53" s="133">
        <f>'9. bevételek önkormányzat'!E53+'10.Faluház bevétel'!E53+'12. Pmh. bevétel'!E53+'11. Óvoda bevétel'!E53+'13.Bölcsőde bevétel'!E53</f>
        <v>0</v>
      </c>
      <c r="F53" s="133">
        <f>'9. bevételek önkormányzat'!F53+'10.Faluház bevétel'!F53+'12. Pmh. bevétel'!F53+'11. Óvoda bevétel'!F53+'13.Bölcsőde bevétel'!F53</f>
        <v>404622996</v>
      </c>
      <c r="G53" s="25"/>
      <c r="H53" s="144">
        <f t="shared" si="0"/>
        <v>404622996</v>
      </c>
    </row>
    <row r="54" spans="1:8" ht="15" customHeight="1">
      <c r="A54" s="37" t="s">
        <v>659</v>
      </c>
      <c r="B54" s="50" t="s">
        <v>434</v>
      </c>
      <c r="C54" s="133">
        <f>'9. bevételek önkormányzat'!C54+'10.Faluház bevétel'!C54+'12. Pmh. bevétel'!C54+'11. Óvoda bevétel'!C54+'13.Bölcsőde bevétel'!C54</f>
        <v>404622996</v>
      </c>
      <c r="D54" s="133">
        <f>'9. bevételek önkormányzat'!D54+'10.Faluház bevétel'!D54+'12. Pmh. bevétel'!D54+'11. Óvoda bevétel'!D54+'13.Bölcsőde bevétel'!D54</f>
        <v>0</v>
      </c>
      <c r="E54" s="133">
        <f>'9. bevételek önkormányzat'!E54+'10.Faluház bevétel'!E54+'12. Pmh. bevétel'!E54+'11. Óvoda bevétel'!E54+'13.Bölcsőde bevétel'!E54</f>
        <v>0</v>
      </c>
      <c r="F54" s="133">
        <f>'9. bevételek önkormányzat'!F54+'10.Faluház bevétel'!F54+'12. Pmh. bevétel'!F54+'11. Óvoda bevétel'!F54+'13.Bölcsőde bevétel'!F54</f>
        <v>404622996</v>
      </c>
      <c r="G54" s="25"/>
      <c r="H54" s="144">
        <f t="shared" si="0"/>
        <v>404622996</v>
      </c>
    </row>
    <row r="55" spans="1:8" ht="15" customHeight="1">
      <c r="A55" s="12" t="s">
        <v>640</v>
      </c>
      <c r="B55" s="5" t="s">
        <v>473</v>
      </c>
      <c r="C55" s="133">
        <f>'9. bevételek önkormányzat'!C55+'10.Faluház bevétel'!C55+'12. Pmh. bevétel'!C55+'11. Óvoda bevétel'!C55+'13.Bölcsőde bevétel'!C55</f>
        <v>0</v>
      </c>
      <c r="D55" s="133">
        <f>'9. bevételek önkormányzat'!D55+'10.Faluház bevétel'!D55+'12. Pmh. bevétel'!D55+'11. Óvoda bevétel'!D55+'13.Bölcsőde bevétel'!D55</f>
        <v>0</v>
      </c>
      <c r="E55" s="133">
        <f>'9. bevételek önkormányzat'!E55+'10.Faluház bevétel'!E55+'12. Pmh. bevétel'!E55+'11. Óvoda bevétel'!E55+'13.Bölcsőde bevétel'!E55</f>
        <v>0</v>
      </c>
      <c r="F55" s="133">
        <f>'9. bevételek önkormányzat'!F55+'10.Faluház bevétel'!F55+'12. Pmh. bevétel'!F55+'11. Óvoda bevétel'!F55+'13.Bölcsőde bevétel'!F55</f>
        <v>0</v>
      </c>
      <c r="G55" s="25"/>
      <c r="H55" s="144">
        <f t="shared" si="0"/>
        <v>0</v>
      </c>
    </row>
    <row r="56" spans="1:8" ht="15" customHeight="1">
      <c r="A56" s="12" t="s">
        <v>641</v>
      </c>
      <c r="B56" s="5" t="s">
        <v>474</v>
      </c>
      <c r="C56" s="133">
        <f>'9. bevételek önkormányzat'!C56+'10.Faluház bevétel'!C56+'12. Pmh. bevétel'!C56+'11. Óvoda bevétel'!C56+'13.Bölcsőde bevétel'!C56</f>
        <v>53000000</v>
      </c>
      <c r="D56" s="133">
        <f>'9. bevételek önkormányzat'!D56+'10.Faluház bevétel'!D56+'12. Pmh. bevétel'!D56+'11. Óvoda bevétel'!D56+'13.Bölcsőde bevétel'!D56</f>
        <v>0</v>
      </c>
      <c r="E56" s="133">
        <f>'9. bevételek önkormányzat'!E56+'10.Faluház bevétel'!E56+'12. Pmh. bevétel'!E56+'11. Óvoda bevétel'!E56+'13.Bölcsőde bevétel'!E56</f>
        <v>0</v>
      </c>
      <c r="F56" s="133">
        <f>'9. bevételek önkormányzat'!F56+'10.Faluház bevétel'!F56+'12. Pmh. bevétel'!F56+'11. Óvoda bevétel'!F56+'13.Bölcsőde bevétel'!F56</f>
        <v>53000000</v>
      </c>
      <c r="G56" s="25"/>
      <c r="H56" s="144">
        <f t="shared" si="0"/>
        <v>53000000</v>
      </c>
    </row>
    <row r="57" spans="1:8" ht="15" customHeight="1">
      <c r="A57" s="12" t="s">
        <v>475</v>
      </c>
      <c r="B57" s="5" t="s">
        <v>476</v>
      </c>
      <c r="C57" s="133">
        <f>'9. bevételek önkormányzat'!C57+'10.Faluház bevétel'!C57+'12. Pmh. bevétel'!C57+'11. Óvoda bevétel'!C57+'13.Bölcsőde bevétel'!C57</f>
        <v>5551370</v>
      </c>
      <c r="D57" s="133">
        <f>'9. bevételek önkormányzat'!D57+'10.Faluház bevétel'!D57+'12. Pmh. bevétel'!D57+'11. Óvoda bevétel'!D57+'13.Bölcsőde bevétel'!D57</f>
        <v>0</v>
      </c>
      <c r="E57" s="133">
        <f>'9. bevételek önkormányzat'!E57+'10.Faluház bevétel'!E57+'12. Pmh. bevétel'!E57+'11. Óvoda bevétel'!E57+'13.Bölcsőde bevétel'!E57</f>
        <v>0</v>
      </c>
      <c r="F57" s="133">
        <f>'9. bevételek önkormányzat'!F57+'10.Faluház bevétel'!F57+'12. Pmh. bevétel'!F57+'11. Óvoda bevétel'!F57+'13.Bölcsőde bevétel'!F57</f>
        <v>5551370</v>
      </c>
      <c r="G57" s="25"/>
      <c r="H57" s="144">
        <f t="shared" si="0"/>
        <v>5551370</v>
      </c>
    </row>
    <row r="58" spans="1:8" ht="15" customHeight="1">
      <c r="A58" s="12" t="s">
        <v>642</v>
      </c>
      <c r="B58" s="5" t="s">
        <v>477</v>
      </c>
      <c r="C58" s="133">
        <f>'9. bevételek önkormányzat'!C58+'10.Faluház bevétel'!C58+'12. Pmh. bevétel'!C58+'11. Óvoda bevétel'!C58+'13.Bölcsőde bevétel'!C58</f>
        <v>0</v>
      </c>
      <c r="D58" s="133">
        <f>'9. bevételek önkormányzat'!D58+'10.Faluház bevétel'!D58+'12. Pmh. bevétel'!D58+'11. Óvoda bevétel'!D58+'13.Bölcsőde bevétel'!D58</f>
        <v>0</v>
      </c>
      <c r="E58" s="133">
        <f>'9. bevételek önkormányzat'!E58+'10.Faluház bevétel'!E58+'12. Pmh. bevétel'!E58+'11. Óvoda bevétel'!E58+'13.Bölcsőde bevétel'!E58</f>
        <v>0</v>
      </c>
      <c r="F58" s="133">
        <f>'9. bevételek önkormányzat'!F58+'10.Faluház bevétel'!F58+'12. Pmh. bevétel'!F58+'11. Óvoda bevétel'!F58+'13.Bölcsőde bevétel'!F58</f>
        <v>0</v>
      </c>
      <c r="G58" s="25"/>
      <c r="H58" s="144">
        <f t="shared" si="0"/>
        <v>0</v>
      </c>
    </row>
    <row r="59" spans="1:8" ht="15" customHeight="1">
      <c r="A59" s="12" t="s">
        <v>478</v>
      </c>
      <c r="B59" s="5" t="s">
        <v>479</v>
      </c>
      <c r="C59" s="133">
        <f>'9. bevételek önkormányzat'!C59+'10.Faluház bevétel'!C59+'12. Pmh. bevétel'!C59+'11. Óvoda bevétel'!C59+'13.Bölcsőde bevétel'!C59</f>
        <v>0</v>
      </c>
      <c r="D59" s="133">
        <f>'9. bevételek önkormányzat'!D59+'10.Faluház bevétel'!D59+'12. Pmh. bevétel'!D59+'11. Óvoda bevétel'!D59+'13.Bölcsőde bevétel'!D59</f>
        <v>0</v>
      </c>
      <c r="E59" s="133">
        <f>'9. bevételek önkormányzat'!E59+'10.Faluház bevétel'!E59+'12. Pmh. bevétel'!E59+'11. Óvoda bevétel'!E59+'13.Bölcsőde bevétel'!E59</f>
        <v>0</v>
      </c>
      <c r="F59" s="133">
        <f>'9. bevételek önkormányzat'!F59+'10.Faluház bevétel'!F59+'12. Pmh. bevétel'!F59+'11. Óvoda bevétel'!F59+'13.Bölcsőde bevétel'!F59</f>
        <v>0</v>
      </c>
      <c r="G59" s="25"/>
      <c r="H59" s="144">
        <f t="shared" si="0"/>
        <v>0</v>
      </c>
    </row>
    <row r="60" spans="1:8" ht="15" customHeight="1">
      <c r="A60" s="37" t="s">
        <v>664</v>
      </c>
      <c r="B60" s="50" t="s">
        <v>480</v>
      </c>
      <c r="C60" s="133">
        <f>'9. bevételek önkormányzat'!C60+'10.Faluház bevétel'!C60+'12. Pmh. bevétel'!C60+'11. Óvoda bevétel'!C60+'13.Bölcsőde bevétel'!C60</f>
        <v>58551370</v>
      </c>
      <c r="D60" s="133">
        <f>'9. bevételek önkormányzat'!D60+'10.Faluház bevétel'!D60+'12. Pmh. bevétel'!D60+'11. Óvoda bevétel'!D60+'13.Bölcsőde bevétel'!D60</f>
        <v>0</v>
      </c>
      <c r="E60" s="133">
        <f>'9. bevételek önkormányzat'!E60+'10.Faluház bevétel'!E60+'12. Pmh. bevétel'!E60+'11. Óvoda bevétel'!E60+'13.Bölcsőde bevétel'!E60</f>
        <v>0</v>
      </c>
      <c r="F60" s="133">
        <f>'9. bevételek önkormányzat'!F60+'10.Faluház bevétel'!F60+'12. Pmh. bevétel'!F60+'11. Óvoda bevétel'!F60+'13.Bölcsőde bevétel'!F60</f>
        <v>58551370</v>
      </c>
      <c r="G60" s="25"/>
      <c r="H60" s="144">
        <f t="shared" si="0"/>
        <v>58551370</v>
      </c>
    </row>
    <row r="61" spans="1:8" ht="15" customHeight="1">
      <c r="A61" s="12" t="s">
        <v>486</v>
      </c>
      <c r="B61" s="5" t="s">
        <v>487</v>
      </c>
      <c r="C61" s="133">
        <f>'9. bevételek önkormányzat'!C61+'10.Faluház bevétel'!C61+'12. Pmh. bevétel'!C61+'11. Óvoda bevétel'!C61+'13.Bölcsőde bevétel'!C61</f>
        <v>0</v>
      </c>
      <c r="D61" s="133">
        <f>'9. bevételek önkormányzat'!D61+'10.Faluház bevétel'!D61+'12. Pmh. bevétel'!D61+'11. Óvoda bevétel'!D61+'13.Bölcsőde bevétel'!D61</f>
        <v>0</v>
      </c>
      <c r="E61" s="133">
        <f>'9. bevételek önkormányzat'!E61+'10.Faluház bevétel'!E61+'12. Pmh. bevétel'!E61+'11. Óvoda bevétel'!E61+'13.Bölcsőde bevétel'!E61</f>
        <v>0</v>
      </c>
      <c r="F61" s="133">
        <f>'9. bevételek önkormányzat'!F61+'10.Faluház bevétel'!F61+'12. Pmh. bevétel'!F61+'11. Óvoda bevétel'!F61+'13.Bölcsőde bevétel'!F61</f>
        <v>0</v>
      </c>
      <c r="G61" s="25"/>
      <c r="H61" s="144">
        <f t="shared" si="0"/>
        <v>0</v>
      </c>
    </row>
    <row r="62" spans="1:8" ht="15" customHeight="1">
      <c r="A62" s="4" t="s">
        <v>645</v>
      </c>
      <c r="B62" s="5" t="s">
        <v>488</v>
      </c>
      <c r="C62" s="133">
        <f>'9. bevételek önkormányzat'!C62+'10.Faluház bevétel'!C62+'12. Pmh. bevétel'!C62+'11. Óvoda bevétel'!C62+'13.Bölcsőde bevétel'!C62</f>
        <v>0</v>
      </c>
      <c r="D62" s="133">
        <f>'9. bevételek önkormányzat'!D62+'10.Faluház bevétel'!D62+'12. Pmh. bevétel'!D62+'11. Óvoda bevétel'!D62+'13.Bölcsőde bevétel'!D62</f>
        <v>0</v>
      </c>
      <c r="E62" s="133">
        <f>'9. bevételek önkormányzat'!E62+'10.Faluház bevétel'!E62+'12. Pmh. bevétel'!E62+'11. Óvoda bevétel'!E62+'13.Bölcsőde bevétel'!E62</f>
        <v>0</v>
      </c>
      <c r="F62" s="133">
        <f>'9. bevételek önkormányzat'!F62+'10.Faluház bevétel'!F62+'12. Pmh. bevétel'!F62+'11. Óvoda bevétel'!F62+'13.Bölcsőde bevétel'!F62</f>
        <v>0</v>
      </c>
      <c r="G62" s="25"/>
      <c r="H62" s="144">
        <f t="shared" si="0"/>
        <v>0</v>
      </c>
    </row>
    <row r="63" spans="1:8" ht="15" customHeight="1">
      <c r="A63" s="12" t="s">
        <v>646</v>
      </c>
      <c r="B63" s="5" t="s">
        <v>778</v>
      </c>
      <c r="C63" s="133">
        <f>'9. bevételek önkormányzat'!C63+'10.Faluház bevétel'!C63+'12. Pmh. bevétel'!C63+'11. Óvoda bevétel'!C63+'13.Bölcsőde bevétel'!C63</f>
        <v>15537004</v>
      </c>
      <c r="D63" s="133">
        <f>'9. bevételek önkormányzat'!D63+'10.Faluház bevétel'!D63+'12. Pmh. bevétel'!D63+'11. Óvoda bevétel'!D63+'13.Bölcsőde bevétel'!D63</f>
        <v>0</v>
      </c>
      <c r="E63" s="133">
        <f>'9. bevételek önkormányzat'!E63+'10.Faluház bevétel'!E63+'12. Pmh. bevétel'!E63+'11. Óvoda bevétel'!E63+'13.Bölcsőde bevétel'!E63</f>
        <v>0</v>
      </c>
      <c r="F63" s="133">
        <f>'9. bevételek önkormányzat'!F63+'10.Faluház bevétel'!F63+'12. Pmh. bevétel'!F63+'11. Óvoda bevétel'!F63+'13.Bölcsőde bevétel'!F63</f>
        <v>15537004</v>
      </c>
      <c r="G63" s="25"/>
      <c r="H63" s="144">
        <f t="shared" si="0"/>
        <v>15537004</v>
      </c>
    </row>
    <row r="64" spans="1:8" ht="15" customHeight="1">
      <c r="A64" s="37" t="s">
        <v>667</v>
      </c>
      <c r="B64" s="50" t="s">
        <v>490</v>
      </c>
      <c r="C64" s="133">
        <f>'9. bevételek önkormányzat'!C64+'10.Faluház bevétel'!C64+'12. Pmh. bevétel'!C64+'11. Óvoda bevétel'!C64+'13.Bölcsőde bevétel'!C64</f>
        <v>15537004</v>
      </c>
      <c r="D64" s="133">
        <f>'9. bevételek önkormányzat'!D64+'10.Faluház bevétel'!D64+'12. Pmh. bevétel'!D64+'11. Óvoda bevétel'!D64+'13.Bölcsőde bevétel'!D64</f>
        <v>0</v>
      </c>
      <c r="E64" s="133">
        <f>'9. bevételek önkormányzat'!E64+'10.Faluház bevétel'!E64+'12. Pmh. bevétel'!E64+'11. Óvoda bevétel'!E64+'13.Bölcsőde bevétel'!E64</f>
        <v>0</v>
      </c>
      <c r="F64" s="133">
        <f>'9. bevételek önkormányzat'!F64+'10.Faluház bevétel'!F64+'12. Pmh. bevétel'!F64+'11. Óvoda bevétel'!F64+'13.Bölcsőde bevétel'!F64</f>
        <v>15537004</v>
      </c>
      <c r="G64" s="25"/>
      <c r="H64" s="144">
        <f t="shared" si="0"/>
        <v>15537004</v>
      </c>
    </row>
    <row r="65" spans="1:8" ht="15" customHeight="1">
      <c r="A65" s="56" t="s">
        <v>700</v>
      </c>
      <c r="B65" s="60"/>
      <c r="C65" s="133">
        <f>'9. bevételek önkormányzat'!C65+'10.Faluház bevétel'!C65+'12. Pmh. bevétel'!C65+'11. Óvoda bevétel'!C65+'13.Bölcsőde bevétel'!C65</f>
        <v>478711370</v>
      </c>
      <c r="D65" s="133">
        <f>'9. bevételek önkormányzat'!D65+'10.Faluház bevétel'!D65+'12. Pmh. bevétel'!D65+'11. Óvoda bevétel'!D65+'13.Bölcsőde bevétel'!D65</f>
        <v>0</v>
      </c>
      <c r="E65" s="133">
        <f>'9. bevételek önkormányzat'!E65+'10.Faluház bevétel'!E65+'12. Pmh. bevétel'!E65+'11. Óvoda bevétel'!E65+'13.Bölcsőde bevétel'!E65</f>
        <v>0</v>
      </c>
      <c r="F65" s="133">
        <f>'9. bevételek önkormányzat'!F65+'10.Faluház bevétel'!F65+'12. Pmh. bevétel'!F65+'11. Óvoda bevétel'!F65+'13.Bölcsőde bevétel'!F65</f>
        <v>478711370</v>
      </c>
      <c r="G65" s="25"/>
      <c r="H65" s="144">
        <f t="shared" si="0"/>
        <v>478711370</v>
      </c>
    </row>
    <row r="66" spans="1:8" ht="15.75">
      <c r="A66" s="47" t="s">
        <v>666</v>
      </c>
      <c r="B66" s="33" t="s">
        <v>491</v>
      </c>
      <c r="C66" s="133">
        <f>'9. bevételek önkormányzat'!C66+'10.Faluház bevétel'!C66+'12. Pmh. bevétel'!C66+'11. Óvoda bevétel'!C66+'13.Bölcsőde bevétel'!C66</f>
        <v>1118225604</v>
      </c>
      <c r="D66" s="133">
        <f>'9. bevételek önkormányzat'!D66+'10.Faluház bevétel'!D66+'12. Pmh. bevétel'!D66+'11. Óvoda bevétel'!D66+'13.Bölcsőde bevétel'!D66</f>
        <v>4610730</v>
      </c>
      <c r="E66" s="133">
        <f>'9. bevételek önkormányzat'!E66+'10.Faluház bevétel'!E66+'12. Pmh. bevétel'!E66+'11. Óvoda bevétel'!E66+'13.Bölcsőde bevétel'!E66</f>
        <v>0</v>
      </c>
      <c r="F66" s="133">
        <f>'9. bevételek önkormányzat'!F66+'10.Faluház bevétel'!F66+'12. Pmh. bevétel'!F66+'11. Óvoda bevétel'!F66+'13.Bölcsőde bevétel'!F66</f>
        <v>1122836334</v>
      </c>
      <c r="G66" s="25"/>
      <c r="H66" s="144">
        <f t="shared" si="0"/>
        <v>1122836334</v>
      </c>
    </row>
    <row r="67" spans="1:8" ht="15.75">
      <c r="A67" s="109" t="s">
        <v>75</v>
      </c>
      <c r="B67" s="108"/>
      <c r="C67" s="133">
        <f>'9. bevételek önkormányzat'!C67+'10.Faluház bevétel'!C67+'12. Pmh. bevétel'!C67+'11. Óvoda bevétel'!C67+'13.Bölcsőde bevétel'!C67</f>
        <v>274642212</v>
      </c>
      <c r="D67" s="133">
        <f>'9. bevételek önkormányzat'!D67+'10.Faluház bevétel'!D67+'12. Pmh. bevétel'!D67+'11. Óvoda bevétel'!D67+'13.Bölcsőde bevétel'!D67</f>
        <v>4610730</v>
      </c>
      <c r="E67" s="133">
        <f>'9. bevételek önkormányzat'!E67+'10.Faluház bevétel'!E67+'12. Pmh. bevétel'!E67+'11. Óvoda bevétel'!E67+'13.Bölcsőde bevétel'!E67</f>
        <v>0</v>
      </c>
      <c r="F67" s="133">
        <f>'9. bevételek önkormányzat'!F67+'10.Faluház bevétel'!F67+'12. Pmh. bevétel'!F67+'11. Óvoda bevétel'!F67+'13.Bölcsőde bevétel'!F67</f>
        <v>279252942</v>
      </c>
      <c r="G67" s="151"/>
      <c r="H67" s="152">
        <f t="shared" si="0"/>
        <v>279252942</v>
      </c>
    </row>
    <row r="68" spans="1:8" ht="15.75">
      <c r="A68" s="109" t="s">
        <v>76</v>
      </c>
      <c r="B68" s="108"/>
      <c r="C68" s="133">
        <f>'9. bevételek önkormányzat'!C68+'10.Faluház bevétel'!C68+'12. Pmh. bevétel'!C68+'11. Óvoda bevétel'!C68+'13.Bölcsőde bevétel'!C68</f>
        <v>471032924</v>
      </c>
      <c r="D68" s="133">
        <f>'9. bevételek önkormányzat'!D68+'10.Faluház bevétel'!D68+'12. Pmh. bevétel'!D68+'11. Óvoda bevétel'!D68+'13.Bölcsőde bevétel'!D68</f>
        <v>0</v>
      </c>
      <c r="E68" s="133">
        <f>'9. bevételek önkormányzat'!E68+'10.Faluház bevétel'!E68+'12. Pmh. bevétel'!E68+'11. Óvoda bevétel'!E68+'13.Bölcsőde bevétel'!E68</f>
        <v>0</v>
      </c>
      <c r="F68" s="133">
        <f>'9. bevételek önkormányzat'!F68+'10.Faluház bevétel'!F68+'12. Pmh. bevétel'!F68+'11. Óvoda bevétel'!F68+'13.Bölcsőde bevétel'!F68</f>
        <v>471032924</v>
      </c>
      <c r="G68" s="151"/>
      <c r="H68" s="152">
        <f t="shared" si="0"/>
        <v>471032924</v>
      </c>
    </row>
    <row r="69" spans="1:8" ht="15">
      <c r="A69" s="35" t="s">
        <v>648</v>
      </c>
      <c r="B69" s="4" t="s">
        <v>492</v>
      </c>
      <c r="C69" s="133">
        <f>'9. bevételek önkormányzat'!C69+'10.Faluház bevétel'!C69+'12. Pmh. bevétel'!C69+'11. Óvoda bevétel'!C69+'13.Bölcsőde bevétel'!C69</f>
        <v>0</v>
      </c>
      <c r="D69" s="133">
        <f>'9. bevételek önkormányzat'!D69+'10.Faluház bevétel'!D69+'12. Pmh. bevétel'!D69+'11. Óvoda bevétel'!D69+'13.Bölcsőde bevétel'!D69</f>
        <v>0</v>
      </c>
      <c r="E69" s="133">
        <f>'9. bevételek önkormányzat'!E69+'10.Faluház bevétel'!E69+'12. Pmh. bevétel'!E69+'11. Óvoda bevétel'!E69+'13.Bölcsőde bevétel'!E69</f>
        <v>0</v>
      </c>
      <c r="F69" s="133">
        <f>'9. bevételek önkormányzat'!F69+'10.Faluház bevétel'!F69+'12. Pmh. bevétel'!F69+'11. Óvoda bevétel'!F69+'13.Bölcsőde bevétel'!F69</f>
        <v>0</v>
      </c>
      <c r="G69" s="25"/>
      <c r="H69" s="144">
        <f t="shared" si="0"/>
        <v>0</v>
      </c>
    </row>
    <row r="70" spans="1:8" ht="15">
      <c r="A70" s="12" t="s">
        <v>493</v>
      </c>
      <c r="B70" s="4" t="s">
        <v>494</v>
      </c>
      <c r="C70" s="133">
        <f>'9. bevételek önkormányzat'!C70+'10.Faluház bevétel'!C70+'12. Pmh. bevétel'!C70+'11. Óvoda bevétel'!C70+'13.Bölcsőde bevétel'!C70</f>
        <v>0</v>
      </c>
      <c r="D70" s="133">
        <f>'9. bevételek önkormányzat'!D70+'10.Faluház bevétel'!D70+'12. Pmh. bevétel'!D70+'11. Óvoda bevétel'!D70+'13.Bölcsőde bevétel'!D70</f>
        <v>0</v>
      </c>
      <c r="E70" s="133">
        <f>'9. bevételek önkormányzat'!E70+'10.Faluház bevétel'!E70+'12. Pmh. bevétel'!E70+'11. Óvoda bevétel'!E70+'13.Bölcsőde bevétel'!E70</f>
        <v>0</v>
      </c>
      <c r="F70" s="133">
        <f>'9. bevételek önkormányzat'!F70+'10.Faluház bevétel'!F70+'12. Pmh. bevétel'!F70+'11. Óvoda bevétel'!F70+'13.Bölcsőde bevétel'!F70</f>
        <v>0</v>
      </c>
      <c r="G70" s="25"/>
      <c r="H70" s="144">
        <f t="shared" si="0"/>
        <v>0</v>
      </c>
    </row>
    <row r="71" spans="1:8" ht="15">
      <c r="A71" s="35" t="s">
        <v>649</v>
      </c>
      <c r="B71" s="4" t="s">
        <v>495</v>
      </c>
      <c r="C71" s="133">
        <f>'9. bevételek önkormányzat'!C71+'10.Faluház bevétel'!C71+'12. Pmh. bevétel'!C71+'11. Óvoda bevétel'!C71+'13.Bölcsőde bevétel'!C71</f>
        <v>0</v>
      </c>
      <c r="D71" s="133">
        <f>'9. bevételek önkormányzat'!D71+'10.Faluház bevétel'!D71+'12. Pmh. bevétel'!D71+'11. Óvoda bevétel'!D71+'13.Bölcsőde bevétel'!D71</f>
        <v>0</v>
      </c>
      <c r="E71" s="133">
        <f>'9. bevételek önkormányzat'!E71+'10.Faluház bevétel'!E71+'12. Pmh. bevétel'!E71+'11. Óvoda bevétel'!E71+'13.Bölcsőde bevétel'!E71</f>
        <v>0</v>
      </c>
      <c r="F71" s="133">
        <f>'9. bevételek önkormányzat'!F71+'10.Faluház bevétel'!F71+'12. Pmh. bevétel'!F71+'11. Óvoda bevétel'!F71+'13.Bölcsőde bevétel'!F71</f>
        <v>0</v>
      </c>
      <c r="G71" s="25"/>
      <c r="H71" s="144">
        <f aca="true" t="shared" si="1" ref="H71:H96">F71-G71</f>
        <v>0</v>
      </c>
    </row>
    <row r="72" spans="1:8" ht="15">
      <c r="A72" s="14" t="s">
        <v>668</v>
      </c>
      <c r="B72" s="6" t="s">
        <v>496</v>
      </c>
      <c r="C72" s="133">
        <f>'9. bevételek önkormányzat'!C72+'10.Faluház bevétel'!C72+'12. Pmh. bevétel'!C72+'11. Óvoda bevétel'!C72+'13.Bölcsőde bevétel'!C72</f>
        <v>0</v>
      </c>
      <c r="D72" s="133">
        <f>'9. bevételek önkormányzat'!D72+'10.Faluház bevétel'!D72+'12. Pmh. bevétel'!D72+'11. Óvoda bevétel'!D72+'13.Bölcsőde bevétel'!D72</f>
        <v>0</v>
      </c>
      <c r="E72" s="133">
        <f>'9. bevételek önkormányzat'!E72+'10.Faluház bevétel'!E72+'12. Pmh. bevétel'!E72+'11. Óvoda bevétel'!E72+'13.Bölcsőde bevétel'!E72</f>
        <v>0</v>
      </c>
      <c r="F72" s="133">
        <f>'9. bevételek önkormányzat'!F72+'10.Faluház bevétel'!F72+'12. Pmh. bevétel'!F72+'11. Óvoda bevétel'!F72+'13.Bölcsőde bevétel'!F72</f>
        <v>0</v>
      </c>
      <c r="G72" s="25"/>
      <c r="H72" s="144">
        <f t="shared" si="1"/>
        <v>0</v>
      </c>
    </row>
    <row r="73" spans="1:8" ht="15">
      <c r="A73" s="12" t="s">
        <v>650</v>
      </c>
      <c r="B73" s="4" t="s">
        <v>497</v>
      </c>
      <c r="C73" s="133">
        <f>'9. bevételek önkormányzat'!C73+'10.Faluház bevétel'!C73+'12. Pmh. bevétel'!C73+'11. Óvoda bevétel'!C73+'13.Bölcsőde bevétel'!C73</f>
        <v>0</v>
      </c>
      <c r="D73" s="133">
        <f>'9. bevételek önkormányzat'!D73+'10.Faluház bevétel'!D73+'12. Pmh. bevétel'!D73+'11. Óvoda bevétel'!D73+'13.Bölcsőde bevétel'!D73</f>
        <v>0</v>
      </c>
      <c r="E73" s="133">
        <f>'9. bevételek önkormányzat'!E73+'10.Faluház bevétel'!E73+'12. Pmh. bevétel'!E73+'11. Óvoda bevétel'!E73+'13.Bölcsőde bevétel'!E73</f>
        <v>0</v>
      </c>
      <c r="F73" s="133">
        <f>'9. bevételek önkormányzat'!F73+'10.Faluház bevétel'!F73+'12. Pmh. bevétel'!F73+'11. Óvoda bevétel'!F73+'13.Bölcsőde bevétel'!F73</f>
        <v>0</v>
      </c>
      <c r="G73" s="25"/>
      <c r="H73" s="144">
        <f t="shared" si="1"/>
        <v>0</v>
      </c>
    </row>
    <row r="74" spans="1:8" ht="15">
      <c r="A74" s="35" t="s">
        <v>498</v>
      </c>
      <c r="B74" s="4" t="s">
        <v>499</v>
      </c>
      <c r="C74" s="133">
        <f>'9. bevételek önkormányzat'!C74+'10.Faluház bevétel'!C74+'12. Pmh. bevétel'!C74+'11. Óvoda bevétel'!C74+'13.Bölcsőde bevétel'!C74</f>
        <v>0</v>
      </c>
      <c r="D74" s="133">
        <f>'9. bevételek önkormányzat'!D74+'10.Faluház bevétel'!D74+'12. Pmh. bevétel'!D74+'11. Óvoda bevétel'!D74+'13.Bölcsőde bevétel'!D74</f>
        <v>0</v>
      </c>
      <c r="E74" s="133">
        <f>'9. bevételek önkormányzat'!E74+'10.Faluház bevétel'!E74+'12. Pmh. bevétel'!E74+'11. Óvoda bevétel'!E74+'13.Bölcsőde bevétel'!E74</f>
        <v>0</v>
      </c>
      <c r="F74" s="133">
        <f>'9. bevételek önkormányzat'!F74+'10.Faluház bevétel'!F74+'12. Pmh. bevétel'!F74+'11. Óvoda bevétel'!F74+'13.Bölcsőde bevétel'!F74</f>
        <v>0</v>
      </c>
      <c r="G74" s="25"/>
      <c r="H74" s="144">
        <f t="shared" si="1"/>
        <v>0</v>
      </c>
    </row>
    <row r="75" spans="1:8" ht="15">
      <c r="A75" s="12" t="s">
        <v>651</v>
      </c>
      <c r="B75" s="4" t="s">
        <v>500</v>
      </c>
      <c r="C75" s="133">
        <f>'9. bevételek önkormányzat'!C75+'10.Faluház bevétel'!C75+'12. Pmh. bevétel'!C75+'11. Óvoda bevétel'!C75+'13.Bölcsőde bevétel'!C75</f>
        <v>0</v>
      </c>
      <c r="D75" s="133">
        <f>'9. bevételek önkormányzat'!D75+'10.Faluház bevétel'!D75+'12. Pmh. bevétel'!D75+'11. Óvoda bevétel'!D75+'13.Bölcsőde bevétel'!D75</f>
        <v>0</v>
      </c>
      <c r="E75" s="133">
        <f>'9. bevételek önkormányzat'!E75+'10.Faluház bevétel'!E75+'12. Pmh. bevétel'!E75+'11. Óvoda bevétel'!E75+'13.Bölcsőde bevétel'!E75</f>
        <v>0</v>
      </c>
      <c r="F75" s="133">
        <f>'9. bevételek önkormányzat'!F75+'10.Faluház bevétel'!F75+'12. Pmh. bevétel'!F75+'11. Óvoda bevétel'!F75+'13.Bölcsőde bevétel'!F75</f>
        <v>0</v>
      </c>
      <c r="G75" s="25"/>
      <c r="H75" s="144">
        <f t="shared" si="1"/>
        <v>0</v>
      </c>
    </row>
    <row r="76" spans="1:8" ht="15">
      <c r="A76" s="35" t="s">
        <v>501</v>
      </c>
      <c r="B76" s="4" t="s">
        <v>502</v>
      </c>
      <c r="C76" s="133">
        <f>'9. bevételek önkormányzat'!C76+'10.Faluház bevétel'!C76+'12. Pmh. bevétel'!C76+'11. Óvoda bevétel'!C76+'13.Bölcsőde bevétel'!C76</f>
        <v>0</v>
      </c>
      <c r="D76" s="133">
        <f>'9. bevételek önkormányzat'!D76+'10.Faluház bevétel'!D76+'12. Pmh. bevétel'!D76+'11. Óvoda bevétel'!D76+'13.Bölcsőde bevétel'!D76</f>
        <v>0</v>
      </c>
      <c r="E76" s="133">
        <f>'9. bevételek önkormányzat'!E76+'10.Faluház bevétel'!E76+'12. Pmh. bevétel'!E76+'11. Óvoda bevétel'!E76+'13.Bölcsőde bevétel'!E76</f>
        <v>0</v>
      </c>
      <c r="F76" s="133">
        <f>'9. bevételek önkormányzat'!F76+'10.Faluház bevétel'!F76+'12. Pmh. bevétel'!F76+'11. Óvoda bevétel'!F76+'13.Bölcsőde bevétel'!F76</f>
        <v>0</v>
      </c>
      <c r="G76" s="25"/>
      <c r="H76" s="144">
        <f t="shared" si="1"/>
        <v>0</v>
      </c>
    </row>
    <row r="77" spans="1:8" ht="15">
      <c r="A77" s="13" t="s">
        <v>669</v>
      </c>
      <c r="B77" s="6" t="s">
        <v>503</v>
      </c>
      <c r="C77" s="133">
        <f>'9. bevételek önkormányzat'!C77+'10.Faluház bevétel'!C77+'12. Pmh. bevétel'!C77+'11. Óvoda bevétel'!C77+'13.Bölcsőde bevétel'!C77</f>
        <v>0</v>
      </c>
      <c r="D77" s="133">
        <f>'9. bevételek önkormányzat'!D77+'10.Faluház bevétel'!D77+'12. Pmh. bevétel'!D77+'11. Óvoda bevétel'!D77+'13.Bölcsőde bevétel'!D77</f>
        <v>0</v>
      </c>
      <c r="E77" s="133">
        <f>'9. bevételek önkormányzat'!E77+'10.Faluház bevétel'!E77+'12. Pmh. bevétel'!E77+'11. Óvoda bevétel'!E77+'13.Bölcsőde bevétel'!E77</f>
        <v>0</v>
      </c>
      <c r="F77" s="133">
        <f>'9. bevételek önkormányzat'!F77+'10.Faluház bevétel'!F77+'12. Pmh. bevétel'!F77+'11. Óvoda bevétel'!F77+'13.Bölcsőde bevétel'!F77</f>
        <v>0</v>
      </c>
      <c r="G77" s="25"/>
      <c r="H77" s="144">
        <f t="shared" si="1"/>
        <v>0</v>
      </c>
    </row>
    <row r="78" spans="1:8" ht="15">
      <c r="A78" s="4" t="s">
        <v>755</v>
      </c>
      <c r="B78" s="4" t="s">
        <v>504</v>
      </c>
      <c r="C78" s="133">
        <f>'9. bevételek önkormányzat'!C78+'10.Faluház bevétel'!C78+'12. Pmh. bevétel'!C78+'11. Óvoda bevétel'!C78+'13.Bölcsőde bevétel'!C78</f>
        <v>125782749</v>
      </c>
      <c r="D78" s="133">
        <f>'9. bevételek önkormányzat'!D78+'10.Faluház bevétel'!D78+'12. Pmh. bevétel'!D78+'11. Óvoda bevétel'!D78+'13.Bölcsőde bevétel'!D78</f>
        <v>0</v>
      </c>
      <c r="E78" s="133">
        <f>'9. bevételek önkormányzat'!E78+'10.Faluház bevétel'!E78+'12. Pmh. bevétel'!E78+'11. Óvoda bevétel'!E78+'13.Bölcsőde bevétel'!E78</f>
        <v>0</v>
      </c>
      <c r="F78" s="133">
        <f>'9. bevételek önkormányzat'!F78+'10.Faluház bevétel'!F78+'12. Pmh. bevétel'!F78+'11. Óvoda bevétel'!F78+'13.Bölcsőde bevétel'!F78</f>
        <v>125782749</v>
      </c>
      <c r="G78" s="25"/>
      <c r="H78" s="144">
        <f t="shared" si="1"/>
        <v>125782749</v>
      </c>
    </row>
    <row r="79" spans="1:8" ht="15">
      <c r="A79" s="4" t="s">
        <v>756</v>
      </c>
      <c r="B79" s="4" t="s">
        <v>504</v>
      </c>
      <c r="C79" s="133">
        <f>'9. bevételek önkormányzat'!C79+'10.Faluház bevétel'!C79+'12. Pmh. bevétel'!C79+'11. Óvoda bevétel'!C79+'13.Bölcsőde bevétel'!C79</f>
        <v>0</v>
      </c>
      <c r="D79" s="133">
        <f>'9. bevételek önkormányzat'!D79+'10.Faluház bevétel'!D79+'12. Pmh. bevétel'!D79+'11. Óvoda bevétel'!D79+'13.Bölcsőde bevétel'!D79</f>
        <v>0</v>
      </c>
      <c r="E79" s="133">
        <f>'9. bevételek önkormányzat'!E79+'10.Faluház bevétel'!E79+'12. Pmh. bevétel'!E79+'11. Óvoda bevétel'!E79+'13.Bölcsőde bevétel'!E79</f>
        <v>0</v>
      </c>
      <c r="F79" s="133">
        <f>'9. bevételek önkormányzat'!F79+'10.Faluház bevétel'!F79+'12. Pmh. bevétel'!F79+'11. Óvoda bevétel'!F79+'13.Bölcsőde bevétel'!F79</f>
        <v>0</v>
      </c>
      <c r="G79" s="25"/>
      <c r="H79" s="144">
        <f t="shared" si="1"/>
        <v>0</v>
      </c>
    </row>
    <row r="80" spans="1:8" ht="15">
      <c r="A80" s="4" t="s">
        <v>750</v>
      </c>
      <c r="B80" s="4" t="s">
        <v>505</v>
      </c>
      <c r="C80" s="133">
        <f>'9. bevételek önkormányzat'!C80+'10.Faluház bevétel'!C80+'12. Pmh. bevétel'!C80+'11. Óvoda bevétel'!C80+'13.Bölcsőde bevétel'!C80</f>
        <v>0</v>
      </c>
      <c r="D80" s="133">
        <f>'9. bevételek önkormányzat'!D80+'10.Faluház bevétel'!D80+'12. Pmh. bevétel'!D80+'11. Óvoda bevétel'!D80+'13.Bölcsőde bevétel'!D80</f>
        <v>0</v>
      </c>
      <c r="E80" s="133">
        <f>'9. bevételek önkormányzat'!E80+'10.Faluház bevétel'!E80+'12. Pmh. bevétel'!E80+'11. Óvoda bevétel'!E80+'13.Bölcsőde bevétel'!E80</f>
        <v>0</v>
      </c>
      <c r="F80" s="133">
        <f>'9. bevételek önkormányzat'!F80+'10.Faluház bevétel'!F80+'12. Pmh. bevétel'!F80+'11. Óvoda bevétel'!F80+'13.Bölcsőde bevétel'!F80</f>
        <v>0</v>
      </c>
      <c r="G80" s="25"/>
      <c r="H80" s="144">
        <f t="shared" si="1"/>
        <v>0</v>
      </c>
    </row>
    <row r="81" spans="1:8" ht="15">
      <c r="A81" s="4" t="s">
        <v>754</v>
      </c>
      <c r="B81" s="4" t="s">
        <v>505</v>
      </c>
      <c r="C81" s="133">
        <f>'9. bevételek önkormányzat'!C81+'10.Faluház bevétel'!C81+'12. Pmh. bevétel'!C81+'11. Óvoda bevétel'!C81+'13.Bölcsőde bevétel'!C81</f>
        <v>0</v>
      </c>
      <c r="D81" s="133">
        <f>'9. bevételek önkormányzat'!D81+'10.Faluház bevétel'!D81+'12. Pmh. bevétel'!D81+'11. Óvoda bevétel'!D81+'13.Bölcsőde bevétel'!D81</f>
        <v>0</v>
      </c>
      <c r="E81" s="133">
        <f>'9. bevételek önkormányzat'!E81+'10.Faluház bevétel'!E81+'12. Pmh. bevétel'!E81+'11. Óvoda bevétel'!E81+'13.Bölcsőde bevétel'!E81</f>
        <v>0</v>
      </c>
      <c r="F81" s="133">
        <f>'9. bevételek önkormányzat'!F81+'10.Faluház bevétel'!F81+'12. Pmh. bevétel'!F81+'11. Óvoda bevétel'!F81+'13.Bölcsőde bevétel'!F81</f>
        <v>0</v>
      </c>
      <c r="G81" s="25"/>
      <c r="H81" s="144">
        <f t="shared" si="1"/>
        <v>0</v>
      </c>
    </row>
    <row r="82" spans="1:8" ht="15">
      <c r="A82" s="6" t="s">
        <v>670</v>
      </c>
      <c r="B82" s="6" t="s">
        <v>506</v>
      </c>
      <c r="C82" s="133">
        <f>'9. bevételek önkormányzat'!C82+'10.Faluház bevétel'!C82+'12. Pmh. bevétel'!C82+'11. Óvoda bevétel'!C82+'13.Bölcsőde bevétel'!C82</f>
        <v>0</v>
      </c>
      <c r="D82" s="133">
        <f>'9. bevételek önkormányzat'!D82+'10.Faluház bevétel'!D82+'12. Pmh. bevétel'!D82+'11. Óvoda bevétel'!D82+'13.Bölcsőde bevétel'!D82</f>
        <v>0</v>
      </c>
      <c r="E82" s="133">
        <f>'9. bevételek önkormányzat'!E82+'10.Faluház bevétel'!E82+'12. Pmh. bevétel'!E82+'11. Óvoda bevétel'!E82+'13.Bölcsőde bevétel'!E82</f>
        <v>0</v>
      </c>
      <c r="F82" s="133">
        <f>'9. bevételek önkormányzat'!F82+'10.Faluház bevétel'!F82+'12. Pmh. bevétel'!F82+'11. Óvoda bevétel'!F82+'13.Bölcsőde bevétel'!F82</f>
        <v>0</v>
      </c>
      <c r="G82" s="25"/>
      <c r="H82" s="144">
        <f t="shared" si="1"/>
        <v>0</v>
      </c>
    </row>
    <row r="83" spans="1:8" ht="15">
      <c r="A83" s="35" t="s">
        <v>507</v>
      </c>
      <c r="B83" s="4" t="s">
        <v>508</v>
      </c>
      <c r="C83" s="133">
        <f>'9. bevételek önkormányzat'!C83+'10.Faluház bevétel'!C83+'12. Pmh. bevétel'!C83+'11. Óvoda bevétel'!C83+'13.Bölcsőde bevétel'!C83</f>
        <v>0</v>
      </c>
      <c r="D83" s="133">
        <f>'9. bevételek önkormányzat'!D83+'10.Faluház bevétel'!D83+'12. Pmh. bevétel'!D83+'11. Óvoda bevétel'!D83+'13.Bölcsőde bevétel'!D83</f>
        <v>0</v>
      </c>
      <c r="E83" s="133">
        <f>'9. bevételek önkormányzat'!E83+'10.Faluház bevétel'!E83+'12. Pmh. bevétel'!E83+'11. Óvoda bevétel'!E83+'13.Bölcsőde bevétel'!E83</f>
        <v>0</v>
      </c>
      <c r="F83" s="133">
        <f>'9. bevételek önkormányzat'!F83+'10.Faluház bevétel'!F83+'12. Pmh. bevétel'!F83+'11. Óvoda bevétel'!F83+'13.Bölcsőde bevétel'!F83</f>
        <v>0</v>
      </c>
      <c r="G83" s="25"/>
      <c r="H83" s="144">
        <f t="shared" si="1"/>
        <v>0</v>
      </c>
    </row>
    <row r="84" spans="1:8" ht="15">
      <c r="A84" s="35" t="s">
        <v>509</v>
      </c>
      <c r="B84" s="4" t="s">
        <v>510</v>
      </c>
      <c r="C84" s="133">
        <f>'9. bevételek önkormányzat'!C84+'10.Faluház bevétel'!C84+'12. Pmh. bevétel'!C84+'11. Óvoda bevétel'!C84+'13.Bölcsőde bevétel'!C84</f>
        <v>0</v>
      </c>
      <c r="D84" s="133">
        <f>'9. bevételek önkormányzat'!D84+'10.Faluház bevétel'!D84+'12. Pmh. bevétel'!D84+'11. Óvoda bevétel'!D84+'13.Bölcsőde bevétel'!D84</f>
        <v>0</v>
      </c>
      <c r="E84" s="133">
        <f>'9. bevételek önkormányzat'!E84+'10.Faluház bevétel'!E84+'12. Pmh. bevétel'!E84+'11. Óvoda bevétel'!E84+'13.Bölcsőde bevétel'!E84</f>
        <v>0</v>
      </c>
      <c r="F84" s="133">
        <f>'9. bevételek önkormányzat'!F84+'10.Faluház bevétel'!F84+'12. Pmh. bevétel'!F84+'11. Óvoda bevétel'!F84+'13.Bölcsőde bevétel'!F84</f>
        <v>0</v>
      </c>
      <c r="G84" s="25"/>
      <c r="H84" s="144">
        <f t="shared" si="1"/>
        <v>0</v>
      </c>
    </row>
    <row r="85" spans="1:8" ht="15">
      <c r="A85" s="35" t="s">
        <v>511</v>
      </c>
      <c r="B85" s="4" t="s">
        <v>512</v>
      </c>
      <c r="C85" s="133">
        <f>'9. bevételek önkormányzat'!C85+'10.Faluház bevétel'!C85+'12. Pmh. bevétel'!C85+'11. Óvoda bevétel'!C85+'13.Bölcsőde bevétel'!C85</f>
        <v>298886390</v>
      </c>
      <c r="D85" s="133">
        <f>'9. bevételek önkormányzat'!D85+'10.Faluház bevétel'!D85+'12. Pmh. bevétel'!D85+'11. Óvoda bevétel'!D85+'13.Bölcsőde bevétel'!D85</f>
        <v>49872525</v>
      </c>
      <c r="E85" s="133">
        <f>'9. bevételek önkormányzat'!E85+'10.Faluház bevétel'!E85+'12. Pmh. bevétel'!E85+'11. Óvoda bevétel'!E85+'13.Bölcsőde bevétel'!E85</f>
        <v>0</v>
      </c>
      <c r="F85" s="133">
        <f>'9. bevételek önkormányzat'!F85+'10.Faluház bevétel'!F85+'12. Pmh. bevétel'!F85+'11. Óvoda bevétel'!F85+'13.Bölcsőde bevétel'!F85</f>
        <v>348758915</v>
      </c>
      <c r="G85" s="144">
        <f>F85</f>
        <v>348758915</v>
      </c>
      <c r="H85" s="144">
        <f t="shared" si="1"/>
        <v>0</v>
      </c>
    </row>
    <row r="86" spans="1:8" ht="15">
      <c r="A86" s="35" t="s">
        <v>513</v>
      </c>
      <c r="B86" s="4" t="s">
        <v>514</v>
      </c>
      <c r="C86" s="133">
        <f>'9. bevételek önkormányzat'!C86+'10.Faluház bevétel'!C86+'12. Pmh. bevétel'!C86+'11. Óvoda bevétel'!C86+'13.Bölcsőde bevétel'!C86</f>
        <v>0</v>
      </c>
      <c r="D86" s="133">
        <f>'9. bevételek önkormányzat'!D86+'10.Faluház bevétel'!D86+'12. Pmh. bevétel'!D86+'11. Óvoda bevétel'!D86+'13.Bölcsőde bevétel'!D86</f>
        <v>0</v>
      </c>
      <c r="E86" s="133">
        <f>'9. bevételek önkormányzat'!E86+'10.Faluház bevétel'!E86+'12. Pmh. bevétel'!E86+'11. Óvoda bevétel'!E86+'13.Bölcsőde bevétel'!E86</f>
        <v>0</v>
      </c>
      <c r="F86" s="133">
        <f>'9. bevételek önkormányzat'!F86+'10.Faluház bevétel'!F86+'12. Pmh. bevétel'!F86+'11. Óvoda bevétel'!F86+'13.Bölcsőde bevétel'!F86</f>
        <v>0</v>
      </c>
      <c r="G86" s="25"/>
      <c r="H86" s="144">
        <f t="shared" si="1"/>
        <v>0</v>
      </c>
    </row>
    <row r="87" spans="1:8" ht="15">
      <c r="A87" s="12" t="s">
        <v>652</v>
      </c>
      <c r="B87" s="4" t="s">
        <v>515</v>
      </c>
      <c r="C87" s="133">
        <f>'9. bevételek önkormányzat'!C87+'10.Faluház bevétel'!C87+'12. Pmh. bevétel'!C87+'11. Óvoda bevétel'!C87+'13.Bölcsőde bevétel'!C87</f>
        <v>0</v>
      </c>
      <c r="D87" s="133">
        <f>'9. bevételek önkormányzat'!D87+'10.Faluház bevétel'!D87+'12. Pmh. bevétel'!D87+'11. Óvoda bevétel'!D87+'13.Bölcsőde bevétel'!D87</f>
        <v>0</v>
      </c>
      <c r="E87" s="133">
        <f>'9. bevételek önkormányzat'!E87+'10.Faluház bevétel'!E87+'12. Pmh. bevétel'!E87+'11. Óvoda bevétel'!E87+'13.Bölcsőde bevétel'!E87</f>
        <v>0</v>
      </c>
      <c r="F87" s="133">
        <f>'9. bevételek önkormányzat'!F87+'10.Faluház bevétel'!F87+'12. Pmh. bevétel'!F87+'11. Óvoda bevétel'!F87+'13.Bölcsőde bevétel'!F87</f>
        <v>0</v>
      </c>
      <c r="G87" s="25"/>
      <c r="H87" s="144">
        <f t="shared" si="1"/>
        <v>0</v>
      </c>
    </row>
    <row r="88" spans="1:8" ht="15">
      <c r="A88" s="14" t="s">
        <v>671</v>
      </c>
      <c r="B88" s="6" t="s">
        <v>516</v>
      </c>
      <c r="C88" s="133">
        <f>'9. bevételek önkormányzat'!C88+'10.Faluház bevétel'!C88+'12. Pmh. bevétel'!C88+'11. Óvoda bevétel'!C88+'13.Bölcsőde bevétel'!C88</f>
        <v>424669139</v>
      </c>
      <c r="D88" s="133">
        <f>'9. bevételek önkormányzat'!D88+'10.Faluház bevétel'!D88+'12. Pmh. bevétel'!D88+'11. Óvoda bevétel'!D88+'13.Bölcsőde bevétel'!D88</f>
        <v>49872525</v>
      </c>
      <c r="E88" s="133">
        <f>'9. bevételek önkormányzat'!E88+'10.Faluház bevétel'!E88+'12. Pmh. bevétel'!E88+'11. Óvoda bevétel'!E88+'13.Bölcsőde bevétel'!E88</f>
        <v>0</v>
      </c>
      <c r="F88" s="133">
        <f>'9. bevételek önkormányzat'!F88+'10.Faluház bevétel'!F88+'12. Pmh. bevétel'!F88+'11. Óvoda bevétel'!F88+'13.Bölcsőde bevétel'!F88</f>
        <v>474541664</v>
      </c>
      <c r="G88" s="25"/>
      <c r="H88" s="144">
        <f t="shared" si="1"/>
        <v>474541664</v>
      </c>
    </row>
    <row r="89" spans="1:8" ht="15">
      <c r="A89" s="12" t="s">
        <v>517</v>
      </c>
      <c r="B89" s="4" t="s">
        <v>518</v>
      </c>
      <c r="C89" s="133">
        <f>'9. bevételek önkormányzat'!C89+'10.Faluház bevétel'!C89+'12. Pmh. bevétel'!C89+'11. Óvoda bevétel'!C89+'13.Bölcsőde bevétel'!C89</f>
        <v>0</v>
      </c>
      <c r="D89" s="133">
        <f>'9. bevételek önkormányzat'!D89+'10.Faluház bevétel'!D89+'12. Pmh. bevétel'!D89+'11. Óvoda bevétel'!D89+'13.Bölcsőde bevétel'!D89</f>
        <v>0</v>
      </c>
      <c r="E89" s="133">
        <f>'9. bevételek önkormányzat'!E89+'10.Faluház bevétel'!E89+'12. Pmh. bevétel'!E89+'11. Óvoda bevétel'!E89+'13.Bölcsőde bevétel'!E89</f>
        <v>0</v>
      </c>
      <c r="F89" s="133">
        <f>'9. bevételek önkormányzat'!F89+'10.Faluház bevétel'!F89+'12. Pmh. bevétel'!F89+'11. Óvoda bevétel'!F89+'13.Bölcsőde bevétel'!F89</f>
        <v>0</v>
      </c>
      <c r="G89" s="25"/>
      <c r="H89" s="144">
        <f t="shared" si="1"/>
        <v>0</v>
      </c>
    </row>
    <row r="90" spans="1:8" ht="15">
      <c r="A90" s="12" t="s">
        <v>519</v>
      </c>
      <c r="B90" s="4" t="s">
        <v>520</v>
      </c>
      <c r="C90" s="133">
        <f>'9. bevételek önkormányzat'!C90+'10.Faluház bevétel'!C90+'12. Pmh. bevétel'!C90+'11. Óvoda bevétel'!C90+'13.Bölcsőde bevétel'!C90</f>
        <v>0</v>
      </c>
      <c r="D90" s="133">
        <f>'9. bevételek önkormányzat'!D90+'10.Faluház bevétel'!D90+'12. Pmh. bevétel'!D90+'11. Óvoda bevétel'!D90+'13.Bölcsőde bevétel'!D90</f>
        <v>0</v>
      </c>
      <c r="E90" s="133">
        <f>'9. bevételek önkormányzat'!E90+'10.Faluház bevétel'!E90+'12. Pmh. bevétel'!E90+'11. Óvoda bevétel'!E90+'13.Bölcsőde bevétel'!E90</f>
        <v>0</v>
      </c>
      <c r="F90" s="133">
        <f>'9. bevételek önkormányzat'!F90+'10.Faluház bevétel'!F90+'12. Pmh. bevétel'!F90+'11. Óvoda bevétel'!F90+'13.Bölcsőde bevétel'!F90</f>
        <v>0</v>
      </c>
      <c r="G90" s="25"/>
      <c r="H90" s="144">
        <f t="shared" si="1"/>
        <v>0</v>
      </c>
    </row>
    <row r="91" spans="1:8" ht="15">
      <c r="A91" s="35" t="s">
        <v>521</v>
      </c>
      <c r="B91" s="4" t="s">
        <v>522</v>
      </c>
      <c r="C91" s="133">
        <f>'9. bevételek önkormányzat'!C91+'10.Faluház bevétel'!C91+'12. Pmh. bevétel'!C91+'11. Óvoda bevétel'!C91+'13.Bölcsőde bevétel'!C91</f>
        <v>0</v>
      </c>
      <c r="D91" s="133">
        <f>'9. bevételek önkormányzat'!D91+'10.Faluház bevétel'!D91+'12. Pmh. bevétel'!D91+'11. Óvoda bevétel'!D91+'13.Bölcsőde bevétel'!D91</f>
        <v>0</v>
      </c>
      <c r="E91" s="133">
        <f>'9. bevételek önkormányzat'!E91+'10.Faluház bevétel'!E91+'12. Pmh. bevétel'!E91+'11. Óvoda bevétel'!E91+'13.Bölcsőde bevétel'!E91</f>
        <v>0</v>
      </c>
      <c r="F91" s="133">
        <f>'9. bevételek önkormányzat'!F91+'10.Faluház bevétel'!F91+'12. Pmh. bevétel'!F91+'11. Óvoda bevétel'!F91+'13.Bölcsőde bevétel'!F91</f>
        <v>0</v>
      </c>
      <c r="G91" s="25"/>
      <c r="H91" s="144">
        <f t="shared" si="1"/>
        <v>0</v>
      </c>
    </row>
    <row r="92" spans="1:8" ht="15">
      <c r="A92" s="35" t="s">
        <v>653</v>
      </c>
      <c r="B92" s="4" t="s">
        <v>523</v>
      </c>
      <c r="C92" s="133">
        <f>'9. bevételek önkormányzat'!C92+'10.Faluház bevétel'!C92+'12. Pmh. bevétel'!C92+'11. Óvoda bevétel'!C92+'13.Bölcsőde bevétel'!C92</f>
        <v>0</v>
      </c>
      <c r="D92" s="133">
        <f>'9. bevételek önkormányzat'!D92+'10.Faluház bevétel'!D92+'12. Pmh. bevétel'!D92+'11. Óvoda bevétel'!D92+'13.Bölcsőde bevétel'!D92</f>
        <v>0</v>
      </c>
      <c r="E92" s="133">
        <f>'9. bevételek önkormányzat'!E92+'10.Faluház bevétel'!E92+'12. Pmh. bevétel'!E92+'11. Óvoda bevétel'!E92+'13.Bölcsőde bevétel'!E92</f>
        <v>0</v>
      </c>
      <c r="F92" s="133">
        <f>'9. bevételek önkormányzat'!F92+'10.Faluház bevétel'!F92+'12. Pmh. bevétel'!F92+'11. Óvoda bevétel'!F92+'13.Bölcsőde bevétel'!F92</f>
        <v>0</v>
      </c>
      <c r="G92" s="25"/>
      <c r="H92" s="144">
        <f t="shared" si="1"/>
        <v>0</v>
      </c>
    </row>
    <row r="93" spans="1:8" ht="15">
      <c r="A93" s="13" t="s">
        <v>672</v>
      </c>
      <c r="B93" s="6" t="s">
        <v>524</v>
      </c>
      <c r="C93" s="133">
        <f>'9. bevételek önkormányzat'!C93+'10.Faluház bevétel'!C93+'12. Pmh. bevétel'!C93+'11. Óvoda bevétel'!C93+'13.Bölcsőde bevétel'!C93</f>
        <v>0</v>
      </c>
      <c r="D93" s="133">
        <f>'9. bevételek önkormányzat'!D93+'10.Faluház bevétel'!D93+'12. Pmh. bevétel'!D93+'11. Óvoda bevétel'!D93+'13.Bölcsőde bevétel'!D93</f>
        <v>0</v>
      </c>
      <c r="E93" s="133">
        <f>'9. bevételek önkormányzat'!E93+'10.Faluház bevétel'!E93+'12. Pmh. bevétel'!E93+'11. Óvoda bevétel'!E93+'13.Bölcsőde bevétel'!E93</f>
        <v>0</v>
      </c>
      <c r="F93" s="133">
        <f>'9. bevételek önkormányzat'!F93+'10.Faluház bevétel'!F93+'12. Pmh. bevétel'!F93+'11. Óvoda bevétel'!F93+'13.Bölcsőde bevétel'!F93</f>
        <v>0</v>
      </c>
      <c r="G93" s="25"/>
      <c r="H93" s="144">
        <f t="shared" si="1"/>
        <v>0</v>
      </c>
    </row>
    <row r="94" spans="1:8" ht="15">
      <c r="A94" s="14" t="s">
        <v>525</v>
      </c>
      <c r="B94" s="6" t="s">
        <v>526</v>
      </c>
      <c r="C94" s="133">
        <f>'9. bevételek önkormányzat'!C94+'10.Faluház bevétel'!C94+'12. Pmh. bevétel'!C94+'11. Óvoda bevétel'!C94+'13.Bölcsőde bevétel'!C94</f>
        <v>0</v>
      </c>
      <c r="D94" s="133">
        <f>'9. bevételek önkormányzat'!D94+'10.Faluház bevétel'!D94+'12. Pmh. bevétel'!D94+'11. Óvoda bevétel'!D94+'13.Bölcsőde bevétel'!D94</f>
        <v>0</v>
      </c>
      <c r="E94" s="133">
        <f>'9. bevételek önkormányzat'!E94+'10.Faluház bevétel'!E94+'12. Pmh. bevétel'!E94+'11. Óvoda bevétel'!E94+'13.Bölcsőde bevétel'!E94</f>
        <v>0</v>
      </c>
      <c r="F94" s="133">
        <f>'9. bevételek önkormányzat'!F94+'10.Faluház bevétel'!F94+'12. Pmh. bevétel'!F94+'11. Óvoda bevétel'!F94+'13.Bölcsőde bevétel'!F94</f>
        <v>0</v>
      </c>
      <c r="G94" s="25"/>
      <c r="H94" s="144">
        <f t="shared" si="1"/>
        <v>0</v>
      </c>
    </row>
    <row r="95" spans="1:8" ht="15.75">
      <c r="A95" s="38" t="s">
        <v>673</v>
      </c>
      <c r="B95" s="39" t="s">
        <v>527</v>
      </c>
      <c r="C95" s="133">
        <f>'9. bevételek önkormányzat'!C95+'10.Faluház bevétel'!C95+'12. Pmh. bevétel'!C95+'11. Óvoda bevétel'!C95+'13.Bölcsőde bevétel'!C95</f>
        <v>424669139</v>
      </c>
      <c r="D95" s="133">
        <f>'9. bevételek önkormányzat'!D95+'10.Faluház bevétel'!D95+'12. Pmh. bevétel'!D95+'11. Óvoda bevétel'!D95+'13.Bölcsőde bevétel'!D95</f>
        <v>49872525</v>
      </c>
      <c r="E95" s="133">
        <f>'9. bevételek önkormányzat'!E95+'10.Faluház bevétel'!E95+'12. Pmh. bevétel'!E95+'11. Óvoda bevétel'!E95+'13.Bölcsőde bevétel'!E95</f>
        <v>0</v>
      </c>
      <c r="F95" s="133">
        <f>'9. bevételek önkormányzat'!F95+'10.Faluház bevétel'!F95+'12. Pmh. bevétel'!F95+'11. Óvoda bevétel'!F95+'13.Bölcsőde bevétel'!F95</f>
        <v>474541664</v>
      </c>
      <c r="G95" s="25"/>
      <c r="H95" s="144">
        <f t="shared" si="1"/>
        <v>474541664</v>
      </c>
    </row>
    <row r="96" spans="1:8" ht="15.75">
      <c r="A96" s="43" t="s">
        <v>655</v>
      </c>
      <c r="B96" s="44"/>
      <c r="C96" s="133">
        <f>'9. bevételek önkormányzat'!C96+'10.Faluház bevétel'!C96+'12. Pmh. bevétel'!C96+'11. Óvoda bevétel'!C96+'13.Bölcsőde bevétel'!C96</f>
        <v>1542894743</v>
      </c>
      <c r="D96" s="133">
        <f>'9. bevételek önkormányzat'!D96+'10.Faluház bevétel'!D96+'12. Pmh. bevétel'!D96+'11. Óvoda bevétel'!D96+'13.Bölcsőde bevétel'!D96</f>
        <v>54483255</v>
      </c>
      <c r="E96" s="133">
        <f>'9. bevételek önkormányzat'!E96+'10.Faluház bevétel'!E96+'12. Pmh. bevétel'!E96+'11. Óvoda bevétel'!E96+'13.Bölcsőde bevétel'!E96</f>
        <v>0</v>
      </c>
      <c r="F96" s="133">
        <f>'9. bevételek önkormányzat'!F96+'10.Faluház bevétel'!F96+'12. Pmh. bevétel'!F96+'11. Óvoda bevétel'!F96+'13.Bölcsőde bevétel'!F96</f>
        <v>1597377998</v>
      </c>
      <c r="G96" s="144">
        <f>G85</f>
        <v>348758915</v>
      </c>
      <c r="H96" s="144">
        <f t="shared" si="1"/>
        <v>1248619083</v>
      </c>
    </row>
  </sheetData>
  <sheetProtection/>
  <mergeCells count="2">
    <mergeCell ref="A1:F1"/>
    <mergeCell ref="A2:F2"/>
  </mergeCells>
  <printOptions horizontalCentered="1"/>
  <pageMargins left="0.1968503937007874" right="0.15748031496062992" top="0.35433070866141736" bottom="0.31496062992125984" header="0.15748031496062992" footer="0.15748031496062992"/>
  <pageSetup fitToHeight="1" fitToWidth="1" horizontalDpi="600" verticalDpi="600" orientation="portrait" paperSize="9" scale="49" r:id="rId1"/>
  <headerFooter>
    <oddHeader>&amp;R8.sz.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Dudásné Ulrich Mária</cp:lastModifiedBy>
  <cp:lastPrinted>2020-08-11T13:58:07Z</cp:lastPrinted>
  <dcterms:created xsi:type="dcterms:W3CDTF">2014-01-03T21:48:14Z</dcterms:created>
  <dcterms:modified xsi:type="dcterms:W3CDTF">2020-08-11T14:19:35Z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