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4b melléklet" sheetId="23" r:id="rId1"/>
  </sheets>
  <calcPr calcId="152511"/>
</workbook>
</file>

<file path=xl/calcChain.xml><?xml version="1.0" encoding="utf-8"?>
<calcChain xmlns="http://schemas.openxmlformats.org/spreadsheetml/2006/main">
  <c r="T42" i="23" l="1"/>
  <c r="T41" i="23"/>
  <c r="S52" i="23" l="1"/>
  <c r="R52" i="23"/>
  <c r="U42" i="23"/>
  <c r="U41" i="23"/>
  <c r="S43" i="23"/>
  <c r="S53" i="23" s="1"/>
  <c r="R43" i="23"/>
  <c r="R53" i="23" s="1"/>
  <c r="Q13" i="23"/>
  <c r="P13" i="23"/>
  <c r="P43" i="23" s="1"/>
  <c r="O13" i="23"/>
  <c r="N13" i="23"/>
  <c r="M13" i="23"/>
  <c r="L13" i="23"/>
  <c r="K13" i="23"/>
  <c r="J13" i="23"/>
  <c r="I13" i="23"/>
  <c r="H13" i="23"/>
  <c r="G13" i="23"/>
  <c r="F13" i="23"/>
  <c r="E13" i="23"/>
  <c r="D13" i="23"/>
  <c r="U18" i="23"/>
  <c r="T18" i="23"/>
  <c r="Q52" i="23"/>
  <c r="P52" i="23"/>
  <c r="U51" i="23"/>
  <c r="T51" i="23"/>
  <c r="U50" i="23"/>
  <c r="T50" i="23"/>
  <c r="U49" i="23"/>
  <c r="T49" i="23"/>
  <c r="U22" i="23"/>
  <c r="T22" i="23"/>
  <c r="U40" i="23"/>
  <c r="T40" i="23"/>
  <c r="U39" i="23"/>
  <c r="T39" i="23"/>
  <c r="U38" i="23"/>
  <c r="T38" i="23"/>
  <c r="U37" i="23"/>
  <c r="T37" i="23"/>
  <c r="U36" i="23"/>
  <c r="T36" i="23"/>
  <c r="U35" i="23"/>
  <c r="T35" i="23"/>
  <c r="U34" i="23"/>
  <c r="T34" i="23"/>
  <c r="U33" i="23"/>
  <c r="T33" i="23"/>
  <c r="U32" i="23"/>
  <c r="T32" i="23"/>
  <c r="U31" i="23"/>
  <c r="T31" i="23"/>
  <c r="U30" i="23"/>
  <c r="T30" i="23"/>
  <c r="U29" i="23"/>
  <c r="T29" i="23"/>
  <c r="U28" i="23"/>
  <c r="T28" i="23"/>
  <c r="U27" i="23"/>
  <c r="T27" i="23"/>
  <c r="U26" i="23"/>
  <c r="T26" i="23"/>
  <c r="U25" i="23"/>
  <c r="T25" i="23"/>
  <c r="U24" i="23"/>
  <c r="T24" i="23"/>
  <c r="U23" i="23"/>
  <c r="T23" i="23"/>
  <c r="U21" i="23"/>
  <c r="T21" i="23"/>
  <c r="U20" i="23"/>
  <c r="T20" i="23"/>
  <c r="U19" i="23"/>
  <c r="T19" i="23"/>
  <c r="U17" i="23"/>
  <c r="T17" i="23"/>
  <c r="U16" i="23"/>
  <c r="T16" i="23"/>
  <c r="U15" i="23"/>
  <c r="T15" i="23"/>
  <c r="U14" i="23"/>
  <c r="T14" i="23"/>
  <c r="U13" i="23"/>
  <c r="U12" i="23"/>
  <c r="T12" i="23"/>
  <c r="U11" i="23"/>
  <c r="T11" i="23"/>
  <c r="U10" i="23"/>
  <c r="T10" i="23"/>
  <c r="Q43" i="23"/>
  <c r="Q53" i="23" s="1"/>
  <c r="U43" i="23" l="1"/>
  <c r="P53" i="23"/>
  <c r="T13" i="23"/>
  <c r="T43" i="23" s="1"/>
  <c r="G43" i="23"/>
  <c r="F43" i="23"/>
  <c r="D43" i="23"/>
  <c r="H43" i="23"/>
  <c r="J43" i="23"/>
  <c r="K43" i="23"/>
  <c r="L43" i="23"/>
  <c r="N43" i="23"/>
  <c r="O43" i="23"/>
  <c r="O52" i="23"/>
  <c r="N52" i="23"/>
  <c r="M43" i="23"/>
  <c r="M52" i="23"/>
  <c r="L52" i="23"/>
  <c r="K52" i="23"/>
  <c r="J52" i="23"/>
  <c r="I43" i="23"/>
  <c r="I52" i="23"/>
  <c r="H52" i="23"/>
  <c r="G52" i="23"/>
  <c r="F52" i="23"/>
  <c r="E43" i="23"/>
  <c r="E52" i="23"/>
  <c r="D52" i="23"/>
  <c r="D53" i="23" l="1"/>
  <c r="G53" i="23"/>
  <c r="T52" i="23"/>
  <c r="U52" i="23"/>
  <c r="U53" i="23" s="1"/>
  <c r="T53" i="23"/>
  <c r="H53" i="23"/>
  <c r="I53" i="23"/>
  <c r="F53" i="23"/>
  <c r="E53" i="23"/>
  <c r="O53" i="23"/>
  <c r="L53" i="23"/>
  <c r="J53" i="23"/>
  <c r="M53" i="23"/>
  <c r="N53" i="23"/>
  <c r="K53" i="23"/>
</calcChain>
</file>

<file path=xl/sharedStrings.xml><?xml version="1.0" encoding="utf-8"?>
<sst xmlns="http://schemas.openxmlformats.org/spreadsheetml/2006/main" count="102" uniqueCount="59">
  <si>
    <t>Adatok ezer forintban!</t>
  </si>
  <si>
    <t>Igazgatás</t>
  </si>
  <si>
    <t>Községgazdálkodás</t>
  </si>
  <si>
    <t>Ápolási díj</t>
  </si>
  <si>
    <t>Óvoda</t>
  </si>
  <si>
    <t>Háziorvos</t>
  </si>
  <si>
    <t>Fogorvos</t>
  </si>
  <si>
    <t>Művelődési ház</t>
  </si>
  <si>
    <t>Teleház</t>
  </si>
  <si>
    <t>KBTE</t>
  </si>
  <si>
    <t>Könyvtár</t>
  </si>
  <si>
    <t>Szociális étkeztetés</t>
  </si>
  <si>
    <t>Mindösszesen</t>
  </si>
  <si>
    <t>Összesen</t>
  </si>
  <si>
    <t>Személyi juttatás</t>
  </si>
  <si>
    <t>Járulékok</t>
  </si>
  <si>
    <t>Dologi kiadás</t>
  </si>
  <si>
    <t>Segély</t>
  </si>
  <si>
    <t>Pénzeszköz átadás</t>
  </si>
  <si>
    <t>Védőnő</t>
  </si>
  <si>
    <t>Temető</t>
  </si>
  <si>
    <t>ÖNO</t>
  </si>
  <si>
    <t>Stúdió</t>
  </si>
  <si>
    <t>Sport</t>
  </si>
  <si>
    <t>IKSZT pályázat</t>
  </si>
  <si>
    <t>4. számú melléklet folytatása</t>
  </si>
  <si>
    <t>Foglalkoztatást helyettesítő támogatás</t>
  </si>
  <si>
    <t>ÁHT-n belül</t>
  </si>
  <si>
    <t>ÁHT-n kívül</t>
  </si>
  <si>
    <t>Útfenntartás</t>
  </si>
  <si>
    <t>Jelzőrendszeres házi segítség nyújtás</t>
  </si>
  <si>
    <t>Ügyelet</t>
  </si>
  <si>
    <t>Kötelező feladatok</t>
  </si>
  <si>
    <t>Kötelező feladatok összesen</t>
  </si>
  <si>
    <t>Önként vállalt feladatok</t>
  </si>
  <si>
    <t>Önként vállalt feladatok összesen</t>
  </si>
  <si>
    <t>Egyéb működési célú támogatások</t>
  </si>
  <si>
    <t>Közfoglalkoztatás</t>
  </si>
  <si>
    <t>Zöldterület</t>
  </si>
  <si>
    <t>Közvilágítás</t>
  </si>
  <si>
    <t>Rendszeres szociális segély</t>
  </si>
  <si>
    <t>Lakásfenntartási támogatás</t>
  </si>
  <si>
    <t>Ellátottak pénzbeli juttatásai</t>
  </si>
  <si>
    <t>2015. évi tény</t>
  </si>
  <si>
    <t>2016. évi előirányzat</t>
  </si>
  <si>
    <t>Felhalmozási kiadások</t>
  </si>
  <si>
    <t>Tanyagondnok</t>
  </si>
  <si>
    <t>Kiemelt önkormányzati rendezvények</t>
  </si>
  <si>
    <t>Temetési segély</t>
  </si>
  <si>
    <t>Gyermekvédelmi pénzbeli és természetbeni ellátások</t>
  </si>
  <si>
    <t>Egyéb szociális pénbeli és természetbeni ellátások</t>
  </si>
  <si>
    <t>Múzeumi kiállítási tevékenység</t>
  </si>
  <si>
    <t>Finanszírozási kiadások</t>
  </si>
  <si>
    <t>Forgatási és befektetési célú finanszírozási művetlek</t>
  </si>
  <si>
    <t>2015. évi         tény</t>
  </si>
  <si>
    <t>Az Önkormányzat 2016. évi kiadásai kormányzati funkciónkénti bontásban</t>
  </si>
  <si>
    <t>Adatok forintban!</t>
  </si>
  <si>
    <t>Támogatási célú finanszírozási műveletek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</si>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</sst>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/>
    <xf numFmtId="3" fontId="4" fillId="0" borderId="6" xfId="0" applyNumberFormat="1" applyFont="1" applyBorder="1"/>
    <xf numFmtId="3" fontId="4" fillId="0" borderId="7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3" fontId="0" fillId="0" borderId="7" xfId="0" applyNumberFormat="1" applyBorder="1"/>
    <xf numFmtId="3" fontId="0" fillId="0" borderId="14" xfId="0" applyNumberFormat="1" applyBorder="1"/>
    <xf numFmtId="3" fontId="0" fillId="0" borderId="4" xfId="0" applyNumberForma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16" xfId="0" applyNumberFormat="1" applyFont="1" applyBorder="1"/>
    <xf numFmtId="3" fontId="2" fillId="0" borderId="8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0" xfId="0" applyFont="1" applyAlignment="1"/>
    <xf numFmtId="3" fontId="0" fillId="0" borderId="22" xfId="0" applyNumberFormat="1" applyBorder="1"/>
    <xf numFmtId="3" fontId="0" fillId="0" borderId="1" xfId="0" applyNumberFormat="1" applyBorder="1"/>
    <xf numFmtId="3" fontId="2" fillId="0" borderId="21" xfId="0" applyNumberFormat="1" applyFont="1" applyBorder="1"/>
    <xf numFmtId="3" fontId="0" fillId="0" borderId="23" xfId="0" applyNumberFormat="1" applyBorder="1"/>
    <xf numFmtId="3" fontId="0" fillId="0" borderId="6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2" fillId="0" borderId="20" xfId="0" applyNumberFormat="1" applyFont="1" applyBorder="1"/>
    <xf numFmtId="3" fontId="5" fillId="0" borderId="4" xfId="0" applyNumberFormat="1" applyFont="1" applyBorder="1"/>
    <xf numFmtId="3" fontId="5" fillId="0" borderId="7" xfId="0" applyNumberFormat="1" applyFont="1" applyBorder="1"/>
    <xf numFmtId="3" fontId="5" fillId="0" borderId="14" xfId="0" applyNumberFormat="1" applyFont="1" applyBorder="1"/>
    <xf numFmtId="3" fontId="5" fillId="0" borderId="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5" fillId="0" borderId="6" xfId="0" applyNumberFormat="1" applyFont="1" applyBorder="1"/>
    <xf numFmtId="3" fontId="5" fillId="0" borderId="6" xfId="0" applyNumberFormat="1" applyFont="1" applyBorder="1" applyAlignment="1">
      <alignment vertical="center" wrapText="1"/>
    </xf>
    <xf numFmtId="3" fontId="5" fillId="0" borderId="25" xfId="0" applyNumberFormat="1" applyFont="1" applyBorder="1"/>
    <xf numFmtId="3" fontId="5" fillId="0" borderId="25" xfId="0" applyNumberFormat="1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3" fontId="0" fillId="0" borderId="28" xfId="0" applyNumberFormat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6" xfId="0" applyNumberFormat="1" applyFont="1" applyBorder="1"/>
    <xf numFmtId="3" fontId="0" fillId="0" borderId="4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3" fontId="2" fillId="0" borderId="5" xfId="0" applyNumberFormat="1" applyFont="1" applyBorder="1"/>
    <xf numFmtId="3" fontId="2" fillId="0" borderId="33" xfId="0" applyNumberFormat="1" applyFont="1" applyBorder="1"/>
    <xf numFmtId="3" fontId="0" fillId="0" borderId="27" xfId="0" applyNumberFormat="1" applyBorder="1" applyAlignment="1">
      <alignment vertical="center" wrapText="1"/>
    </xf>
    <xf numFmtId="3" fontId="2" fillId="0" borderId="41" xfId="0" applyNumberFormat="1" applyFont="1" applyBorder="1" applyAlignment="1">
      <alignment vertical="center" wrapText="1"/>
    </xf>
    <xf numFmtId="3" fontId="0" fillId="0" borderId="44" xfId="0" applyNumberFormat="1" applyBorder="1" applyAlignment="1">
      <alignment vertical="center" wrapText="1"/>
    </xf>
    <xf numFmtId="3" fontId="0" fillId="0" borderId="42" xfId="0" applyNumberFormat="1" applyBorder="1" applyAlignment="1">
      <alignment vertical="center" wrapText="1"/>
    </xf>
    <xf numFmtId="3" fontId="0" fillId="0" borderId="41" xfId="0" applyNumberFormat="1" applyBorder="1" applyAlignment="1">
      <alignment vertical="center" wrapText="1"/>
    </xf>
    <xf numFmtId="3" fontId="0" fillId="0" borderId="37" xfId="0" applyNumberFormat="1" applyBorder="1" applyAlignment="1">
      <alignment vertical="center" wrapText="1"/>
    </xf>
    <xf numFmtId="3" fontId="0" fillId="0" borderId="43" xfId="0" applyNumberForma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4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6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25" xfId="0" applyNumberForma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3" fontId="0" fillId="0" borderId="46" xfId="0" applyNumberFormat="1" applyBorder="1"/>
    <xf numFmtId="3" fontId="0" fillId="0" borderId="37" xfId="0" applyNumberFormat="1" applyBorder="1"/>
    <xf numFmtId="3" fontId="0" fillId="0" borderId="43" xfId="0" applyNumberFormat="1" applyBorder="1"/>
    <xf numFmtId="3" fontId="2" fillId="0" borderId="47" xfId="0" applyNumberFormat="1" applyFont="1" applyBorder="1"/>
    <xf numFmtId="0" fontId="0" fillId="0" borderId="0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39" xfId="0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39" xfId="0" applyFont="1" applyBorder="1" applyAlignment="1">
      <alignment horizontal="right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zoomScaleNormal="100" workbookViewId="0">
      <selection activeCell="Y13" sqref="Y13"/>
    </sheetView>
  </sheetViews>
  <sheetFormatPr defaultRowHeight="12.75" x14ac:dyDescent="0.2"/>
  <cols>
    <col min="4" max="4" width="10.7109375" bestFit="1" customWidth="1"/>
    <col min="5" max="5" width="10.140625" bestFit="1" customWidth="1"/>
    <col min="6" max="6" width="10.7109375" bestFit="1" customWidth="1"/>
    <col min="7" max="7" width="10.140625" bestFit="1" customWidth="1"/>
    <col min="8" max="8" width="10.7109375" bestFit="1" customWidth="1"/>
    <col min="9" max="9" width="10.140625" bestFit="1" customWidth="1"/>
    <col min="10" max="10" width="10.7109375" bestFit="1" customWidth="1"/>
    <col min="11" max="11" width="9.140625" bestFit="1" customWidth="1"/>
    <col min="12" max="12" width="10.7109375" bestFit="1" customWidth="1"/>
    <col min="13" max="13" width="11.140625" bestFit="1" customWidth="1"/>
    <col min="14" max="14" width="10.7109375" bestFit="1" customWidth="1"/>
    <col min="15" max="15" width="10.140625" bestFit="1" customWidth="1"/>
    <col min="16" max="16" width="11.140625" bestFit="1" customWidth="1"/>
    <col min="17" max="17" width="10.140625" bestFit="1" customWidth="1"/>
    <col min="18" max="19" width="11.140625" bestFit="1" customWidth="1"/>
    <col min="20" max="20" width="11.42578125" bestFit="1" customWidth="1"/>
    <col min="21" max="21" width="11.140625" bestFit="1" customWidth="1"/>
    <col min="22" max="23" width="10.85546875" bestFit="1" customWidth="1"/>
  </cols>
  <sheetData>
    <row r="1" spans="1:23" x14ac:dyDescent="0.2">
      <c r="A1" s="159" t="s">
        <v>25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2"/>
      <c r="W1" s="35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4"/>
      <c r="Q2" s="74"/>
      <c r="R2" s="74"/>
      <c r="S2" s="74"/>
      <c r="T2" s="4"/>
      <c r="U2" s="4"/>
      <c r="V2" s="70"/>
      <c r="W2" s="4"/>
    </row>
    <row r="3" spans="1:23" ht="12.75" customHeight="1" x14ac:dyDescent="0.2">
      <c r="A3" s="160" t="s">
        <v>58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71"/>
      <c r="W3" s="5"/>
    </row>
    <row r="4" spans="1:23" ht="12.7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72"/>
      <c r="W4" s="26"/>
    </row>
    <row r="5" spans="1:23" x14ac:dyDescent="0.2">
      <c r="A5" s="161" t="s">
        <v>55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6"/>
      <c r="W5" s="8"/>
    </row>
    <row r="6" spans="1:23" ht="13.5" thickBot="1" x14ac:dyDescent="0.25">
      <c r="T6" s="164" t="s">
        <v>56</v>
      </c>
      <c r="U6" s="149"/>
      <c r="V6" s="32"/>
      <c r="W6" s="32"/>
    </row>
    <row r="7" spans="1:23" ht="13.5" thickTop="1" x14ac:dyDescent="0.2">
      <c r="A7" s="165" t="s">
        <v>32</v>
      </c>
      <c r="B7" s="166"/>
      <c r="C7" s="166"/>
      <c r="D7" s="124" t="s">
        <v>14</v>
      </c>
      <c r="E7" s="125"/>
      <c r="F7" s="124" t="s">
        <v>15</v>
      </c>
      <c r="G7" s="125"/>
      <c r="H7" s="124" t="s">
        <v>16</v>
      </c>
      <c r="I7" s="125"/>
      <c r="J7" s="139" t="s">
        <v>42</v>
      </c>
      <c r="K7" s="162"/>
      <c r="L7" s="128" t="s">
        <v>36</v>
      </c>
      <c r="M7" s="129"/>
      <c r="N7" s="129"/>
      <c r="O7" s="130"/>
      <c r="P7" s="173" t="s">
        <v>45</v>
      </c>
      <c r="Q7" s="162"/>
      <c r="R7" s="139" t="s">
        <v>52</v>
      </c>
      <c r="S7" s="162"/>
      <c r="T7" s="131" t="s">
        <v>13</v>
      </c>
      <c r="U7" s="132"/>
      <c r="V7" s="69"/>
      <c r="W7" s="69"/>
    </row>
    <row r="8" spans="1:23" x14ac:dyDescent="0.2">
      <c r="A8" s="167"/>
      <c r="B8" s="168"/>
      <c r="C8" s="168"/>
      <c r="D8" s="126"/>
      <c r="E8" s="127"/>
      <c r="F8" s="126"/>
      <c r="G8" s="127"/>
      <c r="H8" s="126"/>
      <c r="I8" s="127"/>
      <c r="J8" s="141"/>
      <c r="K8" s="163"/>
      <c r="L8" s="135" t="s">
        <v>27</v>
      </c>
      <c r="M8" s="136"/>
      <c r="N8" s="137" t="s">
        <v>28</v>
      </c>
      <c r="O8" s="138"/>
      <c r="P8" s="141"/>
      <c r="Q8" s="163"/>
      <c r="R8" s="141"/>
      <c r="S8" s="163"/>
      <c r="T8" s="133"/>
      <c r="U8" s="134"/>
      <c r="V8" s="69"/>
      <c r="W8" s="69"/>
    </row>
    <row r="9" spans="1:23" ht="23.25" thickBot="1" x14ac:dyDescent="0.25">
      <c r="A9" s="169"/>
      <c r="B9" s="170"/>
      <c r="C9" s="170"/>
      <c r="D9" s="29" t="s">
        <v>54</v>
      </c>
      <c r="E9" s="30" t="s">
        <v>44</v>
      </c>
      <c r="F9" s="29" t="s">
        <v>54</v>
      </c>
      <c r="G9" s="30" t="s">
        <v>44</v>
      </c>
      <c r="H9" s="29" t="s">
        <v>54</v>
      </c>
      <c r="I9" s="30" t="s">
        <v>44</v>
      </c>
      <c r="J9" s="29" t="s">
        <v>54</v>
      </c>
      <c r="K9" s="30" t="s">
        <v>44</v>
      </c>
      <c r="L9" s="29" t="s">
        <v>54</v>
      </c>
      <c r="M9" s="61" t="s">
        <v>44</v>
      </c>
      <c r="N9" s="62" t="s">
        <v>54</v>
      </c>
      <c r="O9" s="30" t="s">
        <v>44</v>
      </c>
      <c r="P9" s="75" t="s">
        <v>54</v>
      </c>
      <c r="Q9" s="30" t="s">
        <v>44</v>
      </c>
      <c r="R9" s="75" t="s">
        <v>54</v>
      </c>
      <c r="S9" s="30" t="s">
        <v>44</v>
      </c>
      <c r="T9" s="33" t="s">
        <v>54</v>
      </c>
      <c r="U9" s="34" t="s">
        <v>44</v>
      </c>
      <c r="V9" s="69"/>
      <c r="W9" s="69"/>
    </row>
    <row r="10" spans="1:23" s="31" customFormat="1" ht="13.5" thickTop="1" x14ac:dyDescent="0.2">
      <c r="A10" s="171" t="s">
        <v>1</v>
      </c>
      <c r="B10" s="172"/>
      <c r="C10" s="172"/>
      <c r="D10" s="13">
        <v>12138000</v>
      </c>
      <c r="E10" s="11">
        <v>12775000</v>
      </c>
      <c r="F10" s="12">
        <v>2715000</v>
      </c>
      <c r="G10" s="12">
        <v>3590000</v>
      </c>
      <c r="H10" s="13">
        <v>4063000</v>
      </c>
      <c r="I10" s="11">
        <v>4200000</v>
      </c>
      <c r="J10" s="39"/>
      <c r="K10" s="11"/>
      <c r="L10" s="36">
        <v>2055000</v>
      </c>
      <c r="M10" s="41">
        <v>3182000</v>
      </c>
      <c r="N10" s="36"/>
      <c r="O10" s="11"/>
      <c r="P10" s="76">
        <v>102000</v>
      </c>
      <c r="Q10" s="77">
        <v>200000</v>
      </c>
      <c r="R10" s="76"/>
      <c r="S10" s="77"/>
      <c r="T10" s="14">
        <f>SUM(D10+F10+H10+N10+J10+L10+P10)</f>
        <v>21073000</v>
      </c>
      <c r="U10" s="15">
        <f>E10+G10+I10+O10+K10+M10+Q10</f>
        <v>23947000</v>
      </c>
      <c r="V10" s="52"/>
      <c r="W10" s="52"/>
    </row>
    <row r="11" spans="1:23" x14ac:dyDescent="0.2">
      <c r="A11" s="152" t="s">
        <v>2</v>
      </c>
      <c r="B11" s="144"/>
      <c r="C11" s="144"/>
      <c r="D11" s="18">
        <v>4373000</v>
      </c>
      <c r="E11" s="16">
        <v>4850000</v>
      </c>
      <c r="F11" s="17">
        <v>1292000</v>
      </c>
      <c r="G11" s="17">
        <v>1380000</v>
      </c>
      <c r="H11" s="18">
        <v>9498000</v>
      </c>
      <c r="I11" s="16">
        <v>9800000</v>
      </c>
      <c r="J11" s="40"/>
      <c r="K11" s="16"/>
      <c r="L11" s="37">
        <v>6014000</v>
      </c>
      <c r="M11" s="42">
        <v>6000000</v>
      </c>
      <c r="N11" s="37">
        <v>7342000</v>
      </c>
      <c r="O11" s="16">
        <v>7500000</v>
      </c>
      <c r="P11" s="37">
        <v>4832000</v>
      </c>
      <c r="Q11" s="16">
        <v>37500000</v>
      </c>
      <c r="R11" s="37"/>
      <c r="S11" s="16"/>
      <c r="T11" s="19">
        <f t="shared" ref="T11:T40" si="0">SUM(D11+F11+H11+N11+J11+L11+P11)</f>
        <v>33351000</v>
      </c>
      <c r="U11" s="20">
        <f t="shared" ref="U11:U40" si="1">E11+G11+I11+O11+K11+M11+Q11</f>
        <v>67030000</v>
      </c>
      <c r="V11" s="25"/>
      <c r="W11" s="25"/>
    </row>
    <row r="12" spans="1:23" x14ac:dyDescent="0.2">
      <c r="A12" s="152" t="s">
        <v>19</v>
      </c>
      <c r="B12" s="144"/>
      <c r="C12" s="144"/>
      <c r="D12" s="18">
        <v>2047000</v>
      </c>
      <c r="E12" s="16">
        <v>2030000</v>
      </c>
      <c r="F12" s="17">
        <v>518000</v>
      </c>
      <c r="G12" s="17">
        <v>560000</v>
      </c>
      <c r="H12" s="18">
        <v>404000</v>
      </c>
      <c r="I12" s="16">
        <v>820000</v>
      </c>
      <c r="J12" s="40"/>
      <c r="K12" s="16"/>
      <c r="L12" s="37"/>
      <c r="M12" s="42"/>
      <c r="N12" s="37"/>
      <c r="O12" s="16"/>
      <c r="P12" s="37">
        <v>25000</v>
      </c>
      <c r="Q12" s="16">
        <v>230000</v>
      </c>
      <c r="R12" s="37"/>
      <c r="S12" s="16"/>
      <c r="T12" s="19">
        <f t="shared" si="0"/>
        <v>2994000</v>
      </c>
      <c r="U12" s="20">
        <f t="shared" si="1"/>
        <v>3640000</v>
      </c>
      <c r="V12" s="25"/>
      <c r="W12" s="25"/>
    </row>
    <row r="13" spans="1:23" x14ac:dyDescent="0.2">
      <c r="A13" s="121" t="s">
        <v>7</v>
      </c>
      <c r="B13" s="122"/>
      <c r="C13" s="122"/>
      <c r="D13" s="18">
        <f t="shared" ref="D13:Q13" si="2">SUM(D14:D18)</f>
        <v>3722000</v>
      </c>
      <c r="E13" s="16">
        <f t="shared" si="2"/>
        <v>3540000</v>
      </c>
      <c r="F13" s="18">
        <f t="shared" si="2"/>
        <v>939000</v>
      </c>
      <c r="G13" s="16">
        <f t="shared" si="2"/>
        <v>986000</v>
      </c>
      <c r="H13" s="18">
        <f t="shared" si="2"/>
        <v>4271000</v>
      </c>
      <c r="I13" s="16">
        <f t="shared" si="2"/>
        <v>4450000</v>
      </c>
      <c r="J13" s="18">
        <f t="shared" si="2"/>
        <v>0</v>
      </c>
      <c r="K13" s="16">
        <f t="shared" si="2"/>
        <v>0</v>
      </c>
      <c r="L13" s="37">
        <f t="shared" si="2"/>
        <v>0</v>
      </c>
      <c r="M13" s="42">
        <f t="shared" si="2"/>
        <v>0</v>
      </c>
      <c r="N13" s="37">
        <f t="shared" si="2"/>
        <v>4528000</v>
      </c>
      <c r="O13" s="16">
        <f t="shared" si="2"/>
        <v>3264000</v>
      </c>
      <c r="P13" s="37">
        <f t="shared" si="2"/>
        <v>277000</v>
      </c>
      <c r="Q13" s="16">
        <f t="shared" si="2"/>
        <v>400000</v>
      </c>
      <c r="R13" s="37"/>
      <c r="S13" s="16"/>
      <c r="T13" s="19">
        <f t="shared" si="0"/>
        <v>13737000</v>
      </c>
      <c r="U13" s="20">
        <f t="shared" si="1"/>
        <v>12640000</v>
      </c>
      <c r="V13" s="25"/>
      <c r="W13" s="25"/>
    </row>
    <row r="14" spans="1:23" x14ac:dyDescent="0.2">
      <c r="A14" s="155" t="s">
        <v>7</v>
      </c>
      <c r="B14" s="156"/>
      <c r="C14" s="156"/>
      <c r="D14" s="44">
        <v>1956000</v>
      </c>
      <c r="E14" s="45">
        <v>1850000</v>
      </c>
      <c r="F14" s="46">
        <v>495000</v>
      </c>
      <c r="G14" s="46">
        <v>513000</v>
      </c>
      <c r="H14" s="44">
        <v>2412000</v>
      </c>
      <c r="I14" s="45">
        <v>2500000</v>
      </c>
      <c r="J14" s="57"/>
      <c r="K14" s="45"/>
      <c r="L14" s="55"/>
      <c r="M14" s="59"/>
      <c r="N14" s="55"/>
      <c r="O14" s="45"/>
      <c r="P14" s="55">
        <v>3000</v>
      </c>
      <c r="Q14" s="45">
        <v>100000</v>
      </c>
      <c r="R14" s="55"/>
      <c r="S14" s="45"/>
      <c r="T14" s="9">
        <f t="shared" si="0"/>
        <v>4866000</v>
      </c>
      <c r="U14" s="10">
        <f t="shared" si="1"/>
        <v>4963000</v>
      </c>
      <c r="V14" s="25"/>
      <c r="W14" s="25"/>
    </row>
    <row r="15" spans="1:23" s="7" customFormat="1" ht="12.75" customHeight="1" x14ac:dyDescent="0.2">
      <c r="A15" s="155" t="s">
        <v>22</v>
      </c>
      <c r="B15" s="156"/>
      <c r="C15" s="156"/>
      <c r="D15" s="44">
        <v>1766000</v>
      </c>
      <c r="E15" s="45">
        <v>1690000</v>
      </c>
      <c r="F15" s="46">
        <v>444000</v>
      </c>
      <c r="G15" s="46">
        <v>473000</v>
      </c>
      <c r="H15" s="44">
        <v>448000</v>
      </c>
      <c r="I15" s="45">
        <v>480000</v>
      </c>
      <c r="J15" s="57"/>
      <c r="K15" s="45"/>
      <c r="L15" s="55"/>
      <c r="M15" s="59"/>
      <c r="N15" s="55"/>
      <c r="O15" s="45"/>
      <c r="P15" s="55">
        <v>274000</v>
      </c>
      <c r="Q15" s="45">
        <v>300000</v>
      </c>
      <c r="R15" s="55"/>
      <c r="S15" s="45"/>
      <c r="T15" s="9">
        <f t="shared" si="0"/>
        <v>2932000</v>
      </c>
      <c r="U15" s="10">
        <f t="shared" si="1"/>
        <v>2943000</v>
      </c>
      <c r="V15" s="53"/>
      <c r="W15" s="53"/>
    </row>
    <row r="16" spans="1:23" x14ac:dyDescent="0.2">
      <c r="A16" s="157" t="s">
        <v>8</v>
      </c>
      <c r="B16" s="158"/>
      <c r="C16" s="158"/>
      <c r="D16" s="47"/>
      <c r="E16" s="48"/>
      <c r="F16" s="49"/>
      <c r="G16" s="49"/>
      <c r="H16" s="47">
        <v>1411000</v>
      </c>
      <c r="I16" s="48">
        <v>1470000</v>
      </c>
      <c r="J16" s="58"/>
      <c r="K16" s="48"/>
      <c r="L16" s="56"/>
      <c r="M16" s="60"/>
      <c r="N16" s="56"/>
      <c r="O16" s="48"/>
      <c r="P16" s="56"/>
      <c r="Q16" s="48"/>
      <c r="R16" s="56"/>
      <c r="S16" s="48"/>
      <c r="T16" s="50">
        <f t="shared" si="0"/>
        <v>1411000</v>
      </c>
      <c r="U16" s="51">
        <f t="shared" si="1"/>
        <v>1470000</v>
      </c>
      <c r="V16" s="25"/>
      <c r="W16" s="25"/>
    </row>
    <row r="17" spans="1:23" x14ac:dyDescent="0.2">
      <c r="A17" s="157" t="s">
        <v>24</v>
      </c>
      <c r="B17" s="158"/>
      <c r="C17" s="158"/>
      <c r="D17" s="47"/>
      <c r="E17" s="48"/>
      <c r="F17" s="49"/>
      <c r="G17" s="49"/>
      <c r="H17" s="47"/>
      <c r="I17" s="48"/>
      <c r="J17" s="58"/>
      <c r="K17" s="48"/>
      <c r="L17" s="56"/>
      <c r="M17" s="60"/>
      <c r="N17" s="56">
        <v>2528000</v>
      </c>
      <c r="O17" s="48">
        <v>1264000</v>
      </c>
      <c r="P17" s="56"/>
      <c r="Q17" s="48"/>
      <c r="R17" s="56"/>
      <c r="S17" s="48"/>
      <c r="T17" s="50">
        <f t="shared" si="0"/>
        <v>2528000</v>
      </c>
      <c r="U17" s="51">
        <f t="shared" si="1"/>
        <v>1264000</v>
      </c>
      <c r="V17" s="25"/>
      <c r="W17" s="25"/>
    </row>
    <row r="18" spans="1:23" x14ac:dyDescent="0.2">
      <c r="A18" s="157" t="s">
        <v>9</v>
      </c>
      <c r="B18" s="158"/>
      <c r="C18" s="158"/>
      <c r="D18" s="47"/>
      <c r="E18" s="48"/>
      <c r="F18" s="49"/>
      <c r="G18" s="49"/>
      <c r="H18" s="47"/>
      <c r="I18" s="48"/>
      <c r="J18" s="58"/>
      <c r="K18" s="48"/>
      <c r="L18" s="56"/>
      <c r="M18" s="60"/>
      <c r="N18" s="56">
        <v>2000000</v>
      </c>
      <c r="O18" s="48">
        <v>2000000</v>
      </c>
      <c r="P18" s="56"/>
      <c r="Q18" s="48"/>
      <c r="R18" s="56"/>
      <c r="S18" s="48"/>
      <c r="T18" s="50">
        <f t="shared" ref="T18" si="3">SUM(D18+F18+H18+N18+J18+L18+P18)</f>
        <v>2000000</v>
      </c>
      <c r="U18" s="51">
        <f t="shared" ref="U18" si="4">E18+G18+I18+O18+K18+M18+Q18</f>
        <v>2000000</v>
      </c>
      <c r="V18" s="25"/>
      <c r="W18" s="25"/>
    </row>
    <row r="19" spans="1:23" s="1" customFormat="1" x14ac:dyDescent="0.2">
      <c r="A19" s="153" t="s">
        <v>29</v>
      </c>
      <c r="B19" s="154"/>
      <c r="C19" s="154"/>
      <c r="D19" s="63"/>
      <c r="E19" s="64"/>
      <c r="F19" s="65"/>
      <c r="G19" s="65"/>
      <c r="H19" s="63">
        <v>1392000</v>
      </c>
      <c r="I19" s="64">
        <v>1440000</v>
      </c>
      <c r="J19" s="66"/>
      <c r="K19" s="64"/>
      <c r="L19" s="67"/>
      <c r="M19" s="68"/>
      <c r="N19" s="67"/>
      <c r="O19" s="64"/>
      <c r="P19" s="67">
        <v>19737000</v>
      </c>
      <c r="Q19" s="64">
        <v>4000000</v>
      </c>
      <c r="R19" s="67"/>
      <c r="S19" s="64"/>
      <c r="T19" s="27">
        <f t="shared" si="0"/>
        <v>21129000</v>
      </c>
      <c r="U19" s="28">
        <f t="shared" si="1"/>
        <v>5440000</v>
      </c>
      <c r="V19" s="25"/>
      <c r="W19" s="25"/>
    </row>
    <row r="20" spans="1:23" x14ac:dyDescent="0.2">
      <c r="A20" s="152" t="s">
        <v>20</v>
      </c>
      <c r="B20" s="144"/>
      <c r="C20" s="144"/>
      <c r="D20" s="18">
        <v>799000</v>
      </c>
      <c r="E20" s="16">
        <v>840000</v>
      </c>
      <c r="F20" s="17">
        <v>214000</v>
      </c>
      <c r="G20" s="17">
        <v>240000</v>
      </c>
      <c r="H20" s="18">
        <v>298000</v>
      </c>
      <c r="I20" s="16">
        <v>310000</v>
      </c>
      <c r="J20" s="40"/>
      <c r="K20" s="16"/>
      <c r="L20" s="37"/>
      <c r="M20" s="42"/>
      <c r="N20" s="37"/>
      <c r="O20" s="16"/>
      <c r="P20" s="37"/>
      <c r="Q20" s="16">
        <v>100000</v>
      </c>
      <c r="R20" s="37"/>
      <c r="S20" s="16"/>
      <c r="T20" s="19">
        <f t="shared" si="0"/>
        <v>1311000</v>
      </c>
      <c r="U20" s="20">
        <f t="shared" si="1"/>
        <v>1490000</v>
      </c>
      <c r="V20" s="25"/>
      <c r="W20" s="25"/>
    </row>
    <row r="21" spans="1:23" x14ac:dyDescent="0.2">
      <c r="A21" s="152" t="s">
        <v>37</v>
      </c>
      <c r="B21" s="144"/>
      <c r="C21" s="144"/>
      <c r="D21" s="18">
        <v>21912000</v>
      </c>
      <c r="E21" s="16">
        <v>24010000</v>
      </c>
      <c r="F21" s="17">
        <v>3070000</v>
      </c>
      <c r="G21" s="17">
        <v>3300000</v>
      </c>
      <c r="H21" s="18">
        <v>2529000</v>
      </c>
      <c r="I21" s="16">
        <v>2950000</v>
      </c>
      <c r="J21" s="40"/>
      <c r="K21" s="16"/>
      <c r="L21" s="37"/>
      <c r="M21" s="42"/>
      <c r="N21" s="37"/>
      <c r="O21" s="16"/>
      <c r="P21" s="37">
        <v>1934000</v>
      </c>
      <c r="Q21" s="16">
        <v>1900000</v>
      </c>
      <c r="R21" s="37"/>
      <c r="S21" s="16"/>
      <c r="T21" s="19">
        <f t="shared" si="0"/>
        <v>29445000</v>
      </c>
      <c r="U21" s="20">
        <f t="shared" si="1"/>
        <v>32160000</v>
      </c>
      <c r="V21" s="25"/>
      <c r="W21" s="25"/>
    </row>
    <row r="22" spans="1:23" x14ac:dyDescent="0.2">
      <c r="A22" s="123" t="s">
        <v>46</v>
      </c>
      <c r="B22" s="122"/>
      <c r="C22" s="122"/>
      <c r="D22" s="18">
        <v>1801000</v>
      </c>
      <c r="E22" s="78">
        <v>1910000</v>
      </c>
      <c r="F22" s="17">
        <v>473000</v>
      </c>
      <c r="G22" s="17">
        <v>533000</v>
      </c>
      <c r="H22" s="18">
        <v>1175000</v>
      </c>
      <c r="I22" s="16">
        <v>1210000</v>
      </c>
      <c r="J22" s="40"/>
      <c r="K22" s="16"/>
      <c r="L22" s="37"/>
      <c r="M22" s="42"/>
      <c r="N22" s="37"/>
      <c r="O22" s="16"/>
      <c r="P22" s="37">
        <v>12349000</v>
      </c>
      <c r="Q22" s="16">
        <v>100000</v>
      </c>
      <c r="R22" s="37"/>
      <c r="S22" s="16"/>
      <c r="T22" s="19">
        <f t="shared" ref="T22" si="5">SUM(D22+F22+H22+N22+J22+L22+P22)</f>
        <v>15798000</v>
      </c>
      <c r="U22" s="20">
        <f t="shared" ref="U22" si="6">E22+G22+I22+O22+K22+M22+Q22</f>
        <v>3753000</v>
      </c>
      <c r="V22" s="25"/>
      <c r="W22" s="25"/>
    </row>
    <row r="23" spans="1:23" x14ac:dyDescent="0.2">
      <c r="A23" s="152" t="s">
        <v>11</v>
      </c>
      <c r="B23" s="144"/>
      <c r="C23" s="144"/>
      <c r="D23" s="18">
        <v>397000</v>
      </c>
      <c r="E23" s="16">
        <v>400000</v>
      </c>
      <c r="F23" s="17">
        <v>100000</v>
      </c>
      <c r="G23" s="17">
        <v>110000</v>
      </c>
      <c r="H23" s="18">
        <v>41000</v>
      </c>
      <c r="I23" s="16">
        <v>50000</v>
      </c>
      <c r="J23" s="40"/>
      <c r="K23" s="16"/>
      <c r="L23" s="37">
        <v>1215000</v>
      </c>
      <c r="M23" s="42">
        <v>624000</v>
      </c>
      <c r="N23" s="37"/>
      <c r="O23" s="16"/>
      <c r="P23" s="37"/>
      <c r="Q23" s="16"/>
      <c r="R23" s="37"/>
      <c r="S23" s="16"/>
      <c r="T23" s="19">
        <f t="shared" si="0"/>
        <v>1753000</v>
      </c>
      <c r="U23" s="20">
        <f t="shared" si="1"/>
        <v>1184000</v>
      </c>
      <c r="V23" s="25"/>
      <c r="W23" s="25"/>
    </row>
    <row r="24" spans="1:23" x14ac:dyDescent="0.2">
      <c r="A24" s="121" t="s">
        <v>10</v>
      </c>
      <c r="B24" s="122"/>
      <c r="C24" s="122"/>
      <c r="D24" s="18"/>
      <c r="E24" s="16">
        <v>525000</v>
      </c>
      <c r="F24" s="17"/>
      <c r="G24" s="17">
        <v>145000</v>
      </c>
      <c r="H24" s="18">
        <v>153000</v>
      </c>
      <c r="I24" s="16">
        <v>200000</v>
      </c>
      <c r="J24" s="40"/>
      <c r="K24" s="16"/>
      <c r="L24" s="37"/>
      <c r="M24" s="42"/>
      <c r="N24" s="37"/>
      <c r="O24" s="16"/>
      <c r="P24" s="37">
        <v>174000</v>
      </c>
      <c r="Q24" s="16">
        <v>200000</v>
      </c>
      <c r="R24" s="37"/>
      <c r="S24" s="16"/>
      <c r="T24" s="19">
        <f t="shared" si="0"/>
        <v>327000</v>
      </c>
      <c r="U24" s="20">
        <f t="shared" si="1"/>
        <v>1070000</v>
      </c>
      <c r="V24" s="25"/>
      <c r="W24" s="25"/>
    </row>
    <row r="25" spans="1:23" x14ac:dyDescent="0.2">
      <c r="A25" s="143" t="s">
        <v>21</v>
      </c>
      <c r="B25" s="144"/>
      <c r="C25" s="144"/>
      <c r="D25" s="18"/>
      <c r="E25" s="16"/>
      <c r="F25" s="17"/>
      <c r="G25" s="17"/>
      <c r="H25" s="18">
        <v>4000</v>
      </c>
      <c r="I25" s="16">
        <v>10000</v>
      </c>
      <c r="J25" s="40"/>
      <c r="K25" s="16"/>
      <c r="L25" s="37"/>
      <c r="M25" s="42"/>
      <c r="N25" s="37"/>
      <c r="O25" s="16"/>
      <c r="P25" s="37"/>
      <c r="Q25" s="16"/>
      <c r="R25" s="37"/>
      <c r="S25" s="16"/>
      <c r="T25" s="19">
        <f t="shared" si="0"/>
        <v>4000</v>
      </c>
      <c r="U25" s="20">
        <f t="shared" si="1"/>
        <v>10000</v>
      </c>
      <c r="V25" s="25"/>
      <c r="W25" s="25"/>
    </row>
    <row r="26" spans="1:23" x14ac:dyDescent="0.2">
      <c r="A26" s="143" t="s">
        <v>5</v>
      </c>
      <c r="B26" s="144"/>
      <c r="C26" s="144"/>
      <c r="D26" s="18"/>
      <c r="E26" s="16"/>
      <c r="F26" s="17"/>
      <c r="G26" s="17"/>
      <c r="H26" s="18">
        <v>775000</v>
      </c>
      <c r="I26" s="16">
        <v>800000</v>
      </c>
      <c r="J26" s="40"/>
      <c r="K26" s="16"/>
      <c r="L26" s="37"/>
      <c r="M26" s="42"/>
      <c r="N26" s="37"/>
      <c r="O26" s="16"/>
      <c r="P26" s="37">
        <v>22089000</v>
      </c>
      <c r="Q26" s="16"/>
      <c r="R26" s="37"/>
      <c r="S26" s="16"/>
      <c r="T26" s="19">
        <f t="shared" si="0"/>
        <v>22864000</v>
      </c>
      <c r="U26" s="20">
        <f t="shared" si="1"/>
        <v>800000</v>
      </c>
      <c r="V26" s="25"/>
      <c r="W26" s="25"/>
    </row>
    <row r="27" spans="1:23" x14ac:dyDescent="0.2">
      <c r="A27" s="143" t="s">
        <v>6</v>
      </c>
      <c r="B27" s="144"/>
      <c r="C27" s="144"/>
      <c r="D27" s="18"/>
      <c r="E27" s="16"/>
      <c r="F27" s="17"/>
      <c r="G27" s="17"/>
      <c r="H27" s="18">
        <v>317000</v>
      </c>
      <c r="I27" s="16">
        <v>330000</v>
      </c>
      <c r="J27" s="40"/>
      <c r="K27" s="16"/>
      <c r="L27" s="37"/>
      <c r="M27" s="42"/>
      <c r="N27" s="37"/>
      <c r="O27" s="16"/>
      <c r="P27" s="37">
        <v>19261000</v>
      </c>
      <c r="Q27" s="16"/>
      <c r="R27" s="37"/>
      <c r="S27" s="16"/>
      <c r="T27" s="19">
        <f t="shared" si="0"/>
        <v>19578000</v>
      </c>
      <c r="U27" s="20">
        <f t="shared" si="1"/>
        <v>330000</v>
      </c>
      <c r="V27" s="25"/>
      <c r="W27" s="25"/>
    </row>
    <row r="28" spans="1:23" x14ac:dyDescent="0.2">
      <c r="A28" s="143" t="s">
        <v>31</v>
      </c>
      <c r="B28" s="144"/>
      <c r="C28" s="144"/>
      <c r="D28" s="18"/>
      <c r="E28" s="16"/>
      <c r="F28" s="17"/>
      <c r="G28" s="17"/>
      <c r="H28" s="18"/>
      <c r="I28" s="16"/>
      <c r="J28" s="40"/>
      <c r="K28" s="16"/>
      <c r="L28" s="37">
        <v>1331000</v>
      </c>
      <c r="M28" s="42">
        <v>1400000</v>
      </c>
      <c r="N28" s="37"/>
      <c r="O28" s="16"/>
      <c r="P28" s="37"/>
      <c r="Q28" s="16"/>
      <c r="R28" s="37"/>
      <c r="S28" s="16"/>
      <c r="T28" s="19">
        <f t="shared" si="0"/>
        <v>1331000</v>
      </c>
      <c r="U28" s="20">
        <f t="shared" si="1"/>
        <v>1400000</v>
      </c>
      <c r="V28" s="25"/>
      <c r="W28" s="25"/>
    </row>
    <row r="29" spans="1:23" x14ac:dyDescent="0.2">
      <c r="A29" s="143" t="s">
        <v>38</v>
      </c>
      <c r="B29" s="144"/>
      <c r="C29" s="144"/>
      <c r="D29" s="18">
        <v>3263000</v>
      </c>
      <c r="E29" s="16">
        <v>3395000</v>
      </c>
      <c r="F29" s="17">
        <v>901000</v>
      </c>
      <c r="G29" s="17">
        <v>945000</v>
      </c>
      <c r="H29" s="18">
        <v>1495000</v>
      </c>
      <c r="I29" s="16">
        <v>1550000</v>
      </c>
      <c r="J29" s="40"/>
      <c r="K29" s="16"/>
      <c r="L29" s="37"/>
      <c r="M29" s="42"/>
      <c r="N29" s="37"/>
      <c r="O29" s="16"/>
      <c r="P29" s="37"/>
      <c r="Q29" s="16"/>
      <c r="R29" s="37"/>
      <c r="S29" s="16"/>
      <c r="T29" s="19">
        <f t="shared" si="0"/>
        <v>5659000</v>
      </c>
      <c r="U29" s="20">
        <f t="shared" si="1"/>
        <v>5890000</v>
      </c>
      <c r="V29" s="25"/>
      <c r="W29" s="25"/>
    </row>
    <row r="30" spans="1:23" x14ac:dyDescent="0.2">
      <c r="A30" s="143" t="s">
        <v>4</v>
      </c>
      <c r="B30" s="144"/>
      <c r="C30" s="144"/>
      <c r="D30" s="18"/>
      <c r="E30" s="16"/>
      <c r="F30" s="17"/>
      <c r="G30" s="17"/>
      <c r="H30" s="18"/>
      <c r="I30" s="16"/>
      <c r="J30" s="40"/>
      <c r="K30" s="16"/>
      <c r="L30" s="37">
        <v>74268000</v>
      </c>
      <c r="M30" s="42">
        <v>95835000</v>
      </c>
      <c r="N30" s="37"/>
      <c r="O30" s="16"/>
      <c r="P30" s="37"/>
      <c r="Q30" s="16"/>
      <c r="R30" s="37"/>
      <c r="S30" s="16"/>
      <c r="T30" s="19">
        <f t="shared" si="0"/>
        <v>74268000</v>
      </c>
      <c r="U30" s="20">
        <f t="shared" si="1"/>
        <v>95835000</v>
      </c>
      <c r="V30" s="25"/>
      <c r="W30" s="25"/>
    </row>
    <row r="31" spans="1:23" s="7" customFormat="1" ht="25.5" customHeight="1" x14ac:dyDescent="0.2">
      <c r="A31" s="145" t="s">
        <v>47</v>
      </c>
      <c r="B31" s="146"/>
      <c r="C31" s="146"/>
      <c r="D31" s="80">
        <v>517000</v>
      </c>
      <c r="E31" s="81">
        <v>550000</v>
      </c>
      <c r="F31" s="82"/>
      <c r="G31" s="82">
        <v>560000</v>
      </c>
      <c r="H31" s="80">
        <v>1335000</v>
      </c>
      <c r="I31" s="81">
        <v>1400000</v>
      </c>
      <c r="J31" s="83"/>
      <c r="K31" s="81"/>
      <c r="L31" s="84"/>
      <c r="M31" s="85"/>
      <c r="N31" s="84"/>
      <c r="O31" s="81"/>
      <c r="P31" s="84"/>
      <c r="Q31" s="81">
        <v>500000</v>
      </c>
      <c r="R31" s="84"/>
      <c r="S31" s="81"/>
      <c r="T31" s="27">
        <f t="shared" si="0"/>
        <v>1852000</v>
      </c>
      <c r="U31" s="28">
        <f t="shared" si="1"/>
        <v>3010000</v>
      </c>
      <c r="V31" s="53"/>
      <c r="W31" s="53"/>
    </row>
    <row r="32" spans="1:23" x14ac:dyDescent="0.2">
      <c r="A32" s="143" t="s">
        <v>39</v>
      </c>
      <c r="B32" s="144"/>
      <c r="C32" s="144"/>
      <c r="D32" s="18"/>
      <c r="E32" s="16"/>
      <c r="F32" s="17"/>
      <c r="G32" s="17"/>
      <c r="H32" s="18">
        <v>1802000</v>
      </c>
      <c r="I32" s="16">
        <v>4352000</v>
      </c>
      <c r="J32" s="40"/>
      <c r="K32" s="16"/>
      <c r="L32" s="37"/>
      <c r="M32" s="42"/>
      <c r="N32" s="37"/>
      <c r="O32" s="16"/>
      <c r="P32" s="37">
        <v>33631000</v>
      </c>
      <c r="Q32" s="16"/>
      <c r="R32" s="37"/>
      <c r="S32" s="16"/>
      <c r="T32" s="19">
        <f t="shared" si="0"/>
        <v>35433000</v>
      </c>
      <c r="U32" s="20">
        <f t="shared" si="1"/>
        <v>4352000</v>
      </c>
      <c r="V32" s="25"/>
      <c r="W32" s="25"/>
    </row>
    <row r="33" spans="1:23" x14ac:dyDescent="0.2">
      <c r="A33" s="123" t="s">
        <v>48</v>
      </c>
      <c r="B33" s="122"/>
      <c r="C33" s="122"/>
      <c r="D33" s="18"/>
      <c r="E33" s="16"/>
      <c r="F33" s="17"/>
      <c r="G33" s="17"/>
      <c r="H33" s="18"/>
      <c r="I33" s="16"/>
      <c r="J33" s="79">
        <v>790000</v>
      </c>
      <c r="K33" s="16">
        <v>830000</v>
      </c>
      <c r="L33" s="37"/>
      <c r="M33" s="42"/>
      <c r="N33" s="37"/>
      <c r="O33" s="16"/>
      <c r="P33" s="37"/>
      <c r="Q33" s="16"/>
      <c r="R33" s="37"/>
      <c r="S33" s="16"/>
      <c r="T33" s="19">
        <f t="shared" si="0"/>
        <v>790000</v>
      </c>
      <c r="U33" s="20">
        <f t="shared" si="1"/>
        <v>830000</v>
      </c>
      <c r="V33" s="25"/>
      <c r="W33" s="25"/>
    </row>
    <row r="34" spans="1:23" s="7" customFormat="1" ht="25.5" customHeight="1" x14ac:dyDescent="0.2">
      <c r="A34" s="145" t="s">
        <v>49</v>
      </c>
      <c r="B34" s="146"/>
      <c r="C34" s="146"/>
      <c r="D34" s="80"/>
      <c r="E34" s="81"/>
      <c r="F34" s="82"/>
      <c r="G34" s="82"/>
      <c r="H34" s="80"/>
      <c r="I34" s="81"/>
      <c r="J34" s="83">
        <v>1420000</v>
      </c>
      <c r="K34" s="81">
        <v>1500000</v>
      </c>
      <c r="L34" s="84"/>
      <c r="M34" s="85"/>
      <c r="N34" s="84"/>
      <c r="O34" s="81"/>
      <c r="P34" s="84"/>
      <c r="Q34" s="81"/>
      <c r="R34" s="84"/>
      <c r="S34" s="81"/>
      <c r="T34" s="27">
        <f t="shared" si="0"/>
        <v>1420000</v>
      </c>
      <c r="U34" s="28">
        <f t="shared" si="1"/>
        <v>1500000</v>
      </c>
      <c r="V34" s="53"/>
      <c r="W34" s="53"/>
    </row>
    <row r="35" spans="1:23" s="111" customFormat="1" ht="25.5" customHeight="1" x14ac:dyDescent="0.2">
      <c r="A35" s="147" t="s">
        <v>26</v>
      </c>
      <c r="B35" s="148"/>
      <c r="C35" s="148"/>
      <c r="D35" s="102"/>
      <c r="E35" s="103"/>
      <c r="F35" s="104"/>
      <c r="G35" s="104"/>
      <c r="H35" s="102"/>
      <c r="I35" s="103"/>
      <c r="J35" s="105">
        <v>1159000</v>
      </c>
      <c r="K35" s="103"/>
      <c r="L35" s="106"/>
      <c r="M35" s="107"/>
      <c r="N35" s="106"/>
      <c r="O35" s="103"/>
      <c r="P35" s="106"/>
      <c r="Q35" s="103"/>
      <c r="R35" s="106"/>
      <c r="S35" s="103"/>
      <c r="T35" s="108">
        <f t="shared" si="0"/>
        <v>1159000</v>
      </c>
      <c r="U35" s="109">
        <f t="shared" si="1"/>
        <v>0</v>
      </c>
      <c r="V35" s="110"/>
      <c r="W35" s="110"/>
    </row>
    <row r="36" spans="1:23" x14ac:dyDescent="0.2">
      <c r="A36" s="123" t="s">
        <v>40</v>
      </c>
      <c r="B36" s="122"/>
      <c r="C36" s="122"/>
      <c r="D36" s="18"/>
      <c r="E36" s="16"/>
      <c r="F36" s="17"/>
      <c r="G36" s="17"/>
      <c r="H36" s="18"/>
      <c r="I36" s="16"/>
      <c r="J36" s="40">
        <v>154000</v>
      </c>
      <c r="K36" s="16"/>
      <c r="L36" s="37"/>
      <c r="M36" s="42"/>
      <c r="N36" s="37"/>
      <c r="O36" s="16"/>
      <c r="P36" s="37"/>
      <c r="Q36" s="16"/>
      <c r="R36" s="37"/>
      <c r="S36" s="16"/>
      <c r="T36" s="19">
        <f t="shared" si="0"/>
        <v>154000</v>
      </c>
      <c r="U36" s="20">
        <f t="shared" si="1"/>
        <v>0</v>
      </c>
      <c r="V36" s="25"/>
      <c r="W36" s="25"/>
    </row>
    <row r="37" spans="1:23" x14ac:dyDescent="0.2">
      <c r="A37" s="143" t="s">
        <v>3</v>
      </c>
      <c r="B37" s="144"/>
      <c r="C37" s="144"/>
      <c r="D37" s="18"/>
      <c r="E37" s="16"/>
      <c r="F37" s="17"/>
      <c r="G37" s="17"/>
      <c r="H37" s="18"/>
      <c r="I37" s="16"/>
      <c r="J37" s="40">
        <v>71000</v>
      </c>
      <c r="K37" s="16"/>
      <c r="L37" s="37"/>
      <c r="M37" s="42"/>
      <c r="N37" s="37"/>
      <c r="O37" s="16"/>
      <c r="P37" s="37"/>
      <c r="Q37" s="16"/>
      <c r="R37" s="37"/>
      <c r="S37" s="16"/>
      <c r="T37" s="19">
        <f t="shared" si="0"/>
        <v>71000</v>
      </c>
      <c r="U37" s="20">
        <f t="shared" si="1"/>
        <v>0</v>
      </c>
      <c r="V37" s="25"/>
      <c r="W37" s="25"/>
    </row>
    <row r="38" spans="1:23" s="111" customFormat="1" ht="25.5" customHeight="1" x14ac:dyDescent="0.2">
      <c r="A38" s="150" t="s">
        <v>30</v>
      </c>
      <c r="B38" s="151"/>
      <c r="C38" s="151"/>
      <c r="D38" s="102"/>
      <c r="E38" s="103"/>
      <c r="F38" s="104"/>
      <c r="G38" s="104"/>
      <c r="H38" s="102">
        <v>19000</v>
      </c>
      <c r="I38" s="103">
        <v>30000</v>
      </c>
      <c r="J38" s="105"/>
      <c r="K38" s="103"/>
      <c r="L38" s="106"/>
      <c r="M38" s="107"/>
      <c r="N38" s="106"/>
      <c r="O38" s="103"/>
      <c r="P38" s="106"/>
      <c r="Q38" s="103"/>
      <c r="R38" s="106"/>
      <c r="S38" s="103"/>
      <c r="T38" s="108">
        <f t="shared" si="0"/>
        <v>19000</v>
      </c>
      <c r="U38" s="109">
        <f t="shared" si="1"/>
        <v>30000</v>
      </c>
      <c r="V38" s="110"/>
      <c r="W38" s="110"/>
    </row>
    <row r="39" spans="1:23" x14ac:dyDescent="0.2">
      <c r="A39" s="143" t="s">
        <v>41</v>
      </c>
      <c r="B39" s="144"/>
      <c r="C39" s="144"/>
      <c r="D39" s="18"/>
      <c r="E39" s="16"/>
      <c r="F39" s="17"/>
      <c r="G39" s="17"/>
      <c r="H39" s="18"/>
      <c r="I39" s="16"/>
      <c r="J39" s="40">
        <v>1513000</v>
      </c>
      <c r="K39" s="16"/>
      <c r="L39" s="37"/>
      <c r="M39" s="42"/>
      <c r="N39" s="37"/>
      <c r="O39" s="16"/>
      <c r="P39" s="37"/>
      <c r="Q39" s="16"/>
      <c r="R39" s="37"/>
      <c r="S39" s="16"/>
      <c r="T39" s="19">
        <f t="shared" si="0"/>
        <v>1513000</v>
      </c>
      <c r="U39" s="20">
        <f t="shared" si="1"/>
        <v>0</v>
      </c>
      <c r="V39" s="25"/>
      <c r="W39" s="25"/>
    </row>
    <row r="40" spans="1:23" s="7" customFormat="1" ht="31.5" customHeight="1" x14ac:dyDescent="0.2">
      <c r="A40" s="145" t="s">
        <v>50</v>
      </c>
      <c r="B40" s="146"/>
      <c r="C40" s="146"/>
      <c r="D40" s="83"/>
      <c r="E40" s="81"/>
      <c r="F40" s="82"/>
      <c r="G40" s="98"/>
      <c r="H40" s="83">
        <v>160000</v>
      </c>
      <c r="I40" s="81">
        <v>170000</v>
      </c>
      <c r="J40" s="82">
        <v>3083000</v>
      </c>
      <c r="K40" s="98">
        <v>3300000</v>
      </c>
      <c r="L40" s="83"/>
      <c r="M40" s="85"/>
      <c r="N40" s="85"/>
      <c r="O40" s="81"/>
      <c r="P40" s="82"/>
      <c r="Q40" s="98"/>
      <c r="R40" s="83"/>
      <c r="S40" s="81"/>
      <c r="T40" s="100">
        <f t="shared" si="0"/>
        <v>3243000</v>
      </c>
      <c r="U40" s="28">
        <f t="shared" si="1"/>
        <v>3470000</v>
      </c>
      <c r="V40" s="53"/>
      <c r="W40" s="53"/>
    </row>
    <row r="41" spans="1:23" s="7" customFormat="1" ht="27" customHeight="1" x14ac:dyDescent="0.2">
      <c r="A41" s="145" t="s">
        <v>57</v>
      </c>
      <c r="B41" s="174"/>
      <c r="C41" s="174"/>
      <c r="D41" s="83"/>
      <c r="E41" s="81"/>
      <c r="F41" s="82"/>
      <c r="G41" s="98"/>
      <c r="H41" s="83"/>
      <c r="I41" s="81"/>
      <c r="J41" s="82"/>
      <c r="K41" s="98"/>
      <c r="L41" s="83"/>
      <c r="M41" s="85"/>
      <c r="N41" s="85"/>
      <c r="O41" s="81"/>
      <c r="P41" s="82"/>
      <c r="Q41" s="98"/>
      <c r="R41" s="83">
        <v>51567000</v>
      </c>
      <c r="S41" s="81">
        <v>55319000</v>
      </c>
      <c r="T41" s="100">
        <f>SUM(D41+F41+H41+N41+J41+L41+P41+R41)</f>
        <v>51567000</v>
      </c>
      <c r="U41" s="28">
        <f>E41+G41+I41+O41+K41+M41+Q41+S41</f>
        <v>55319000</v>
      </c>
      <c r="V41" s="53"/>
      <c r="W41" s="53"/>
    </row>
    <row r="42" spans="1:23" s="7" customFormat="1" ht="29.25" customHeight="1" thickBot="1" x14ac:dyDescent="0.25">
      <c r="A42" s="175" t="s">
        <v>53</v>
      </c>
      <c r="B42" s="176"/>
      <c r="C42" s="176"/>
      <c r="D42" s="96"/>
      <c r="E42" s="97"/>
      <c r="F42" s="95"/>
      <c r="G42" s="99"/>
      <c r="H42" s="96"/>
      <c r="I42" s="97"/>
      <c r="J42" s="95"/>
      <c r="K42" s="99"/>
      <c r="L42" s="96"/>
      <c r="M42" s="93"/>
      <c r="N42" s="93"/>
      <c r="O42" s="97"/>
      <c r="P42" s="95"/>
      <c r="Q42" s="99"/>
      <c r="R42" s="96">
        <v>90000000</v>
      </c>
      <c r="S42" s="97">
        <v>67500000</v>
      </c>
      <c r="T42" s="101">
        <f>SUM(D42+F42+H42+N42+J42+L42+P42+R42)</f>
        <v>90000000</v>
      </c>
      <c r="U42" s="94">
        <f>E42+G42+I42+O42+K42+M42+Q42+S42</f>
        <v>67500000</v>
      </c>
      <c r="V42" s="53"/>
      <c r="W42" s="53"/>
    </row>
    <row r="43" spans="1:23" ht="17.25" thickTop="1" thickBot="1" x14ac:dyDescent="0.3">
      <c r="A43" s="177" t="s">
        <v>33</v>
      </c>
      <c r="B43" s="178"/>
      <c r="C43" s="178"/>
      <c r="D43" s="21">
        <f t="shared" ref="D43:Q43" si="7">SUM(D10:D13,D19:D40)</f>
        <v>50969000</v>
      </c>
      <c r="E43" s="22">
        <f t="shared" si="7"/>
        <v>54825000</v>
      </c>
      <c r="F43" s="23">
        <f t="shared" si="7"/>
        <v>10222000</v>
      </c>
      <c r="G43" s="24">
        <f t="shared" si="7"/>
        <v>12349000</v>
      </c>
      <c r="H43" s="21">
        <f t="shared" si="7"/>
        <v>29731000</v>
      </c>
      <c r="I43" s="22">
        <f t="shared" si="7"/>
        <v>34072000</v>
      </c>
      <c r="J43" s="21">
        <f t="shared" si="7"/>
        <v>8190000</v>
      </c>
      <c r="K43" s="22">
        <f t="shared" si="7"/>
        <v>5630000</v>
      </c>
      <c r="L43" s="38">
        <f t="shared" si="7"/>
        <v>84883000</v>
      </c>
      <c r="M43" s="43">
        <f t="shared" si="7"/>
        <v>107041000</v>
      </c>
      <c r="N43" s="38">
        <f t="shared" si="7"/>
        <v>11870000</v>
      </c>
      <c r="O43" s="22">
        <f t="shared" si="7"/>
        <v>10764000</v>
      </c>
      <c r="P43" s="38">
        <f t="shared" si="7"/>
        <v>114411000</v>
      </c>
      <c r="Q43" s="24">
        <f t="shared" si="7"/>
        <v>45130000</v>
      </c>
      <c r="R43" s="91">
        <f>SUM(R10:R13,R19:R42)</f>
        <v>141567000</v>
      </c>
      <c r="S43" s="22">
        <f>SUM(S10:S13,S19:S42)</f>
        <v>122819000</v>
      </c>
      <c r="T43" s="38">
        <f>SUM(T10:T13,T19:T42)</f>
        <v>451843000</v>
      </c>
      <c r="U43" s="22">
        <f>SUM(U10:U13,U19:U42)</f>
        <v>392630000</v>
      </c>
      <c r="V43" s="54"/>
      <c r="W43" s="54"/>
    </row>
    <row r="44" spans="1:23" ht="13.5" thickTop="1" x14ac:dyDescent="0.2"/>
    <row r="45" spans="1:23" ht="13.5" thickBot="1" x14ac:dyDescent="0.25">
      <c r="T45" s="149" t="s">
        <v>0</v>
      </c>
      <c r="U45" s="149"/>
    </row>
    <row r="46" spans="1:23" ht="13.5" thickTop="1" x14ac:dyDescent="0.2">
      <c r="A46" s="165" t="s">
        <v>34</v>
      </c>
      <c r="B46" s="166"/>
      <c r="C46" s="166"/>
      <c r="D46" s="124" t="s">
        <v>14</v>
      </c>
      <c r="E46" s="125"/>
      <c r="F46" s="124" t="s">
        <v>15</v>
      </c>
      <c r="G46" s="125"/>
      <c r="H46" s="124" t="s">
        <v>16</v>
      </c>
      <c r="I46" s="125"/>
      <c r="J46" s="124" t="s">
        <v>17</v>
      </c>
      <c r="K46" s="125"/>
      <c r="L46" s="128" t="s">
        <v>18</v>
      </c>
      <c r="M46" s="129"/>
      <c r="N46" s="129"/>
      <c r="O46" s="130"/>
      <c r="P46" s="173" t="s">
        <v>45</v>
      </c>
      <c r="Q46" s="162"/>
      <c r="R46" s="139" t="s">
        <v>52</v>
      </c>
      <c r="S46" s="140"/>
      <c r="T46" s="131" t="s">
        <v>13</v>
      </c>
      <c r="U46" s="132"/>
    </row>
    <row r="47" spans="1:23" x14ac:dyDescent="0.2">
      <c r="A47" s="167"/>
      <c r="B47" s="168"/>
      <c r="C47" s="168"/>
      <c r="D47" s="126"/>
      <c r="E47" s="127"/>
      <c r="F47" s="126"/>
      <c r="G47" s="127"/>
      <c r="H47" s="126"/>
      <c r="I47" s="127"/>
      <c r="J47" s="126"/>
      <c r="K47" s="127"/>
      <c r="L47" s="135" t="s">
        <v>27</v>
      </c>
      <c r="M47" s="136"/>
      <c r="N47" s="137" t="s">
        <v>28</v>
      </c>
      <c r="O47" s="138"/>
      <c r="P47" s="141"/>
      <c r="Q47" s="163"/>
      <c r="R47" s="141"/>
      <c r="S47" s="142"/>
      <c r="T47" s="133"/>
      <c r="U47" s="134"/>
    </row>
    <row r="48" spans="1:23" ht="23.25" thickBot="1" x14ac:dyDescent="0.25">
      <c r="A48" s="167"/>
      <c r="B48" s="168"/>
      <c r="C48" s="168"/>
      <c r="D48" s="29" t="s">
        <v>43</v>
      </c>
      <c r="E48" s="30" t="s">
        <v>44</v>
      </c>
      <c r="F48" s="29" t="s">
        <v>43</v>
      </c>
      <c r="G48" s="30" t="s">
        <v>44</v>
      </c>
      <c r="H48" s="29" t="s">
        <v>43</v>
      </c>
      <c r="I48" s="30" t="s">
        <v>44</v>
      </c>
      <c r="J48" s="29" t="s">
        <v>43</v>
      </c>
      <c r="K48" s="30" t="s">
        <v>44</v>
      </c>
      <c r="L48" s="29" t="s">
        <v>43</v>
      </c>
      <c r="M48" s="61" t="s">
        <v>44</v>
      </c>
      <c r="N48" s="62" t="s">
        <v>43</v>
      </c>
      <c r="O48" s="30" t="s">
        <v>44</v>
      </c>
      <c r="P48" s="75" t="s">
        <v>43</v>
      </c>
      <c r="Q48" s="30" t="s">
        <v>44</v>
      </c>
      <c r="R48" s="75" t="s">
        <v>43</v>
      </c>
      <c r="S48" s="61" t="s">
        <v>44</v>
      </c>
      <c r="T48" s="33" t="s">
        <v>43</v>
      </c>
      <c r="U48" s="34" t="s">
        <v>44</v>
      </c>
    </row>
    <row r="49" spans="1:21" ht="13.5" thickTop="1" x14ac:dyDescent="0.2">
      <c r="A49" s="119" t="s">
        <v>2</v>
      </c>
      <c r="B49" s="120"/>
      <c r="C49" s="120"/>
      <c r="D49" s="86"/>
      <c r="E49" s="77"/>
      <c r="F49" s="87"/>
      <c r="G49" s="76"/>
      <c r="H49" s="86"/>
      <c r="I49" s="77"/>
      <c r="J49" s="87"/>
      <c r="K49" s="76"/>
      <c r="L49" s="86"/>
      <c r="M49" s="88"/>
      <c r="N49" s="88">
        <v>3912000</v>
      </c>
      <c r="O49" s="89">
        <v>3000000</v>
      </c>
      <c r="P49" s="76"/>
      <c r="Q49" s="77"/>
      <c r="R49" s="76"/>
      <c r="S49" s="112"/>
      <c r="T49" s="86">
        <f t="shared" ref="T49:T52" si="8">SUM(D49+F49+H49+N49+J49+L49+P49)</f>
        <v>3912000</v>
      </c>
      <c r="U49" s="77">
        <f t="shared" ref="U49:U52" si="9">E49+G49+I49+O49+K49+M49+Q49</f>
        <v>3000000</v>
      </c>
    </row>
    <row r="50" spans="1:21" x14ac:dyDescent="0.2">
      <c r="A50" s="121" t="s">
        <v>23</v>
      </c>
      <c r="B50" s="122"/>
      <c r="C50" s="122"/>
      <c r="D50" s="18"/>
      <c r="E50" s="16"/>
      <c r="F50" s="17"/>
      <c r="G50" s="37"/>
      <c r="H50" s="18">
        <v>612000</v>
      </c>
      <c r="I50" s="16">
        <v>650000</v>
      </c>
      <c r="J50" s="17"/>
      <c r="K50" s="37"/>
      <c r="L50" s="18"/>
      <c r="M50" s="42"/>
      <c r="N50" s="42">
        <v>5538000</v>
      </c>
      <c r="O50" s="90">
        <v>3000000</v>
      </c>
      <c r="P50" s="37"/>
      <c r="Q50" s="16"/>
      <c r="R50" s="37"/>
      <c r="S50" s="113"/>
      <c r="T50" s="18">
        <f t="shared" si="8"/>
        <v>6150000</v>
      </c>
      <c r="U50" s="16">
        <f t="shared" si="9"/>
        <v>3650000</v>
      </c>
    </row>
    <row r="51" spans="1:21" ht="13.5" thickBot="1" x14ac:dyDescent="0.25">
      <c r="A51" s="123" t="s">
        <v>51</v>
      </c>
      <c r="B51" s="122"/>
      <c r="C51" s="122"/>
      <c r="D51" s="18"/>
      <c r="E51" s="16"/>
      <c r="F51" s="17"/>
      <c r="G51" s="37"/>
      <c r="H51" s="18">
        <v>1800000</v>
      </c>
      <c r="I51" s="16">
        <v>1900000</v>
      </c>
      <c r="J51" s="17"/>
      <c r="K51" s="37"/>
      <c r="L51" s="18"/>
      <c r="M51" s="42"/>
      <c r="N51" s="42"/>
      <c r="O51" s="90"/>
      <c r="P51" s="37"/>
      <c r="Q51" s="16"/>
      <c r="R51" s="37"/>
      <c r="S51" s="114"/>
      <c r="T51" s="18">
        <f t="shared" si="8"/>
        <v>1800000</v>
      </c>
      <c r="U51" s="16">
        <f t="shared" si="9"/>
        <v>1900000</v>
      </c>
    </row>
    <row r="52" spans="1:21" s="3" customFormat="1" ht="14.25" thickTop="1" thickBot="1" x14ac:dyDescent="0.25">
      <c r="A52" s="117" t="s">
        <v>35</v>
      </c>
      <c r="B52" s="118"/>
      <c r="C52" s="118"/>
      <c r="D52" s="91">
        <f t="shared" ref="D52:S52" si="10">SUM(D49:D51)</f>
        <v>0</v>
      </c>
      <c r="E52" s="22">
        <f t="shared" si="10"/>
        <v>0</v>
      </c>
      <c r="F52" s="23">
        <f t="shared" si="10"/>
        <v>0</v>
      </c>
      <c r="G52" s="38">
        <f t="shared" si="10"/>
        <v>0</v>
      </c>
      <c r="H52" s="91">
        <f t="shared" si="10"/>
        <v>2412000</v>
      </c>
      <c r="I52" s="22">
        <f t="shared" si="10"/>
        <v>2550000</v>
      </c>
      <c r="J52" s="23">
        <f t="shared" si="10"/>
        <v>0</v>
      </c>
      <c r="K52" s="38">
        <f t="shared" si="10"/>
        <v>0</v>
      </c>
      <c r="L52" s="91">
        <f t="shared" si="10"/>
        <v>0</v>
      </c>
      <c r="M52" s="43">
        <f t="shared" si="10"/>
        <v>0</v>
      </c>
      <c r="N52" s="43">
        <f t="shared" si="10"/>
        <v>9450000</v>
      </c>
      <c r="O52" s="92">
        <f t="shared" si="10"/>
        <v>6000000</v>
      </c>
      <c r="P52" s="38">
        <f t="shared" si="10"/>
        <v>0</v>
      </c>
      <c r="Q52" s="22">
        <f t="shared" si="10"/>
        <v>0</v>
      </c>
      <c r="R52" s="38">
        <f t="shared" si="10"/>
        <v>0</v>
      </c>
      <c r="S52" s="115">
        <f t="shared" si="10"/>
        <v>0</v>
      </c>
      <c r="T52" s="91">
        <f t="shared" si="8"/>
        <v>11862000</v>
      </c>
      <c r="U52" s="22">
        <f t="shared" si="9"/>
        <v>8550000</v>
      </c>
    </row>
    <row r="53" spans="1:21" s="73" customFormat="1" ht="17.25" thickTop="1" thickBot="1" x14ac:dyDescent="0.3">
      <c r="A53" s="117" t="s">
        <v>12</v>
      </c>
      <c r="B53" s="118"/>
      <c r="C53" s="118"/>
      <c r="D53" s="91">
        <f t="shared" ref="D53:U53" si="11">D43+D52</f>
        <v>50969000</v>
      </c>
      <c r="E53" s="22">
        <f t="shared" si="11"/>
        <v>54825000</v>
      </c>
      <c r="F53" s="23">
        <f t="shared" si="11"/>
        <v>10222000</v>
      </c>
      <c r="G53" s="38">
        <f t="shared" si="11"/>
        <v>12349000</v>
      </c>
      <c r="H53" s="91">
        <f t="shared" si="11"/>
        <v>32143000</v>
      </c>
      <c r="I53" s="22">
        <f t="shared" si="11"/>
        <v>36622000</v>
      </c>
      <c r="J53" s="23">
        <f t="shared" si="11"/>
        <v>8190000</v>
      </c>
      <c r="K53" s="38">
        <f t="shared" si="11"/>
        <v>5630000</v>
      </c>
      <c r="L53" s="91">
        <f t="shared" si="11"/>
        <v>84883000</v>
      </c>
      <c r="M53" s="43">
        <f t="shared" si="11"/>
        <v>107041000</v>
      </c>
      <c r="N53" s="43">
        <f t="shared" si="11"/>
        <v>21320000</v>
      </c>
      <c r="O53" s="92">
        <f t="shared" si="11"/>
        <v>16764000</v>
      </c>
      <c r="P53" s="38">
        <f t="shared" si="11"/>
        <v>114411000</v>
      </c>
      <c r="Q53" s="22">
        <f t="shared" si="11"/>
        <v>45130000</v>
      </c>
      <c r="R53" s="38">
        <f t="shared" si="11"/>
        <v>141567000</v>
      </c>
      <c r="S53" s="24">
        <f t="shared" si="11"/>
        <v>122819000</v>
      </c>
      <c r="T53" s="91">
        <f t="shared" si="11"/>
        <v>463705000</v>
      </c>
      <c r="U53" s="22">
        <f t="shared" si="11"/>
        <v>401180000</v>
      </c>
    </row>
    <row r="54" spans="1:21" ht="13.5" thickTop="1" x14ac:dyDescent="0.2">
      <c r="A54" s="116"/>
      <c r="B54" s="116"/>
      <c r="C54" s="116"/>
    </row>
    <row r="55" spans="1:21" x14ac:dyDescent="0.2">
      <c r="A55" s="116"/>
      <c r="B55" s="116"/>
      <c r="C55" s="116"/>
    </row>
    <row r="56" spans="1:21" x14ac:dyDescent="0.2">
      <c r="A56" s="116"/>
      <c r="B56" s="116"/>
      <c r="C56" s="116"/>
    </row>
    <row r="57" spans="1:21" x14ac:dyDescent="0.2">
      <c r="A57" s="116"/>
      <c r="B57" s="116"/>
      <c r="C57" s="116"/>
    </row>
    <row r="58" spans="1:21" x14ac:dyDescent="0.2">
      <c r="A58" s="116"/>
      <c r="B58" s="116"/>
      <c r="C58" s="116"/>
    </row>
    <row r="59" spans="1:21" x14ac:dyDescent="0.2">
      <c r="A59" s="116"/>
      <c r="B59" s="116"/>
      <c r="C59" s="116"/>
    </row>
    <row r="60" spans="1:21" x14ac:dyDescent="0.2">
      <c r="A60" s="116"/>
      <c r="B60" s="116"/>
      <c r="C60" s="116"/>
    </row>
    <row r="61" spans="1:21" x14ac:dyDescent="0.2">
      <c r="A61" s="116"/>
      <c r="B61" s="116"/>
      <c r="C61" s="116"/>
    </row>
    <row r="62" spans="1:21" x14ac:dyDescent="0.2">
      <c r="A62" s="116"/>
      <c r="B62" s="116"/>
      <c r="C62" s="116"/>
    </row>
  </sheetData>
  <mergeCells count="75">
    <mergeCell ref="P7:Q8"/>
    <mergeCell ref="A22:C22"/>
    <mergeCell ref="P46:Q47"/>
    <mergeCell ref="A18:C18"/>
    <mergeCell ref="A41:C41"/>
    <mergeCell ref="A42:C42"/>
    <mergeCell ref="A20:C20"/>
    <mergeCell ref="A15:C15"/>
    <mergeCell ref="A46:C48"/>
    <mergeCell ref="D46:E47"/>
    <mergeCell ref="F46:G47"/>
    <mergeCell ref="H46:I47"/>
    <mergeCell ref="A26:C26"/>
    <mergeCell ref="A27:C27"/>
    <mergeCell ref="A28:C28"/>
    <mergeCell ref="A43:C43"/>
    <mergeCell ref="A1:U1"/>
    <mergeCell ref="A3:U3"/>
    <mergeCell ref="A5:U5"/>
    <mergeCell ref="A11:C11"/>
    <mergeCell ref="D7:E8"/>
    <mergeCell ref="F7:G8"/>
    <mergeCell ref="H7:I8"/>
    <mergeCell ref="J7:K8"/>
    <mergeCell ref="L7:O7"/>
    <mergeCell ref="L8:M8"/>
    <mergeCell ref="R7:S8"/>
    <mergeCell ref="T6:U6"/>
    <mergeCell ref="A7:C9"/>
    <mergeCell ref="T7:U8"/>
    <mergeCell ref="N8:O8"/>
    <mergeCell ref="A10:C10"/>
    <mergeCell ref="T45:U45"/>
    <mergeCell ref="A38:C38"/>
    <mergeCell ref="A36:C36"/>
    <mergeCell ref="A33:C33"/>
    <mergeCell ref="A12:C12"/>
    <mergeCell ref="A13:C13"/>
    <mergeCell ref="A32:C32"/>
    <mergeCell ref="A34:C34"/>
    <mergeCell ref="A21:C21"/>
    <mergeCell ref="A23:C23"/>
    <mergeCell ref="A25:C25"/>
    <mergeCell ref="A19:C19"/>
    <mergeCell ref="A24:C24"/>
    <mergeCell ref="A14:C14"/>
    <mergeCell ref="A16:C16"/>
    <mergeCell ref="A17:C17"/>
    <mergeCell ref="A37:C37"/>
    <mergeCell ref="A39:C39"/>
    <mergeCell ref="A40:C40"/>
    <mergeCell ref="A29:C29"/>
    <mergeCell ref="A30:C30"/>
    <mergeCell ref="A31:C31"/>
    <mergeCell ref="A35:C35"/>
    <mergeCell ref="J46:K47"/>
    <mergeCell ref="L46:O46"/>
    <mergeCell ref="T46:U47"/>
    <mergeCell ref="L47:M47"/>
    <mergeCell ref="N47:O47"/>
    <mergeCell ref="R46:S47"/>
    <mergeCell ref="A52:C52"/>
    <mergeCell ref="A53:C53"/>
    <mergeCell ref="A54:C54"/>
    <mergeCell ref="A49:C49"/>
    <mergeCell ref="A50:C50"/>
    <mergeCell ref="A51:C51"/>
    <mergeCell ref="A59:C59"/>
    <mergeCell ref="A60:C60"/>
    <mergeCell ref="A61:C61"/>
    <mergeCell ref="A62:C62"/>
    <mergeCell ref="A55:C55"/>
    <mergeCell ref="A56:C56"/>
    <mergeCell ref="A57:C57"/>
    <mergeCell ref="A58:C58"/>
  </mergeCells>
  <phoneticPr fontId="1" type="noConversion"/>
  <pageMargins left="0.39370078740157483" right="0.23622047244094491" top="0.74803149606299213" bottom="0.74803149606299213" header="0.31496062992125984" footer="0.31496062992125984"/>
  <pageSetup paperSize="9" scale="65" orientation="landscape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4b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2016-02-19T08:24:42Z</cp:lastPrinted>
  <dcterms:created xsi:type="dcterms:W3CDTF">2006-01-17T11:47:21Z</dcterms:created>
  <dcterms:modified xsi:type="dcterms:W3CDTF">2016-03-04T08:50:08Z</dcterms:modified>
</cp:coreProperties>
</file>