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firstSheet="7" activeTab="7"/>
  </bookViews>
  <sheets>
    <sheet name="1. mell" sheetId="1" r:id="rId1"/>
    <sheet name="2. mell" sheetId="2" r:id="rId2"/>
    <sheet name="3. mell." sheetId="3" r:id="rId3"/>
    <sheet name="4. mell." sheetId="4" r:id="rId4"/>
    <sheet name="5. mell" sheetId="5" r:id="rId5"/>
    <sheet name="6. mell" sheetId="6" r:id="rId6"/>
    <sheet name="7. sz. mell" sheetId="7" r:id="rId7"/>
    <sheet name="8. mell " sheetId="8" r:id="rId8"/>
    <sheet name="9. mell" sheetId="9" r:id="rId9"/>
    <sheet name="10. mell" sheetId="10" r:id="rId10"/>
    <sheet name="11. mell" sheetId="11" r:id="rId11"/>
    <sheet name="12. mell" sheetId="12" r:id="rId12"/>
    <sheet name="13. mell" sheetId="13" r:id="rId13"/>
    <sheet name="14.mell" sheetId="14" r:id="rId14"/>
    <sheet name="15. mell" sheetId="15" r:id="rId15"/>
    <sheet name="16. mell" sheetId="16" r:id="rId16"/>
    <sheet name="17. mell" sheetId="17" r:id="rId17"/>
    <sheet name="18.mell" sheetId="18" r:id="rId18"/>
    <sheet name="19. mell" sheetId="19" r:id="rId19"/>
    <sheet name="20. mell" sheetId="20" r:id="rId20"/>
  </sheets>
  <definedNames>
    <definedName name="_xlnm.Print_Area" localSheetId="0">'1. mell'!$A$1:$AP$21</definedName>
    <definedName name="_xlnm.Print_Area" localSheetId="9">'10. mell'!$A$1:$N$18</definedName>
    <definedName name="_xlnm.Print_Area" localSheetId="10">'11. mell'!$A$1:$L$26</definedName>
    <definedName name="_xlnm.Print_Area" localSheetId="11">'12. mell'!$A$1:$I$27</definedName>
    <definedName name="_xlnm.Print_Area" localSheetId="13">'14.mell'!$A$1:$F$43</definedName>
    <definedName name="_xlnm.Print_Area" localSheetId="15">'16. mell'!$A$1:$E$30</definedName>
    <definedName name="_xlnm.Print_Area" localSheetId="2">'3. mell.'!$A$1:$W$50</definedName>
    <definedName name="_xlnm.Print_Area" localSheetId="3">'4. mell.'!$A$1:$L$146</definedName>
    <definedName name="_xlnm.Print_Area" localSheetId="6">'7. sz. mell'!$A$1:$I$41</definedName>
  </definedNames>
  <calcPr fullCalcOnLoad="1"/>
</workbook>
</file>

<file path=xl/sharedStrings.xml><?xml version="1.0" encoding="utf-8"?>
<sst xmlns="http://schemas.openxmlformats.org/spreadsheetml/2006/main" count="1623" uniqueCount="758">
  <si>
    <t>IV.</t>
  </si>
  <si>
    <t xml:space="preserve">Létszámkeret </t>
  </si>
  <si>
    <t>V.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</si>
  <si>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</si>
  <si>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</si>
  <si>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</si>
  <si>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</si>
  <si>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</si>
  <si>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</si>
  <si>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</si>
  <si>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</si>
  <si>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</si>
  <si>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</si>
  <si>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</si>
  <si>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</si>
  <si>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</si>
  <si>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</si>
  <si>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</si>
  <si>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</si>
  <si>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</si>
  <si>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</si>
  <si>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</si>
  <si>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</si>
  <si>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</si>
  <si>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</si>
  <si>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</si>
  <si>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</si>
  <si>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</si>
  <si>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</si>
  <si>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</si>
  <si>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</si>
  <si>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AE</t>
  </si>
  <si>
    <t>AF</t>
  </si>
  <si>
    <t>AG</t>
  </si>
  <si>
    <t>AH</t>
  </si>
  <si>
    <t>AI</t>
  </si>
  <si>
    <t>AJ</t>
  </si>
  <si>
    <t>AK</t>
  </si>
  <si>
    <t>AM</t>
  </si>
  <si>
    <t>ezer Ft-ban</t>
  </si>
  <si>
    <t>Megnevezés</t>
  </si>
  <si>
    <t>Működési bevételek</t>
  </si>
  <si>
    <t>Pénzmaradvány igénybevétele működési célra</t>
  </si>
  <si>
    <t>Felhalmozási bevételek</t>
  </si>
  <si>
    <t>Belső finanszírozás</t>
  </si>
  <si>
    <t>Külső finanszírozás</t>
  </si>
  <si>
    <t>Bevételek összesen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</si>
  <si>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</si>
  <si>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</si>
  <si>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</si>
  <si>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</si>
  <si>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</si>
  <si>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</si>
  <si>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Államtól</t>
  </si>
  <si>
    <t>Irányító szervtől</t>
  </si>
  <si>
    <t>Eredeti előirányzat</t>
  </si>
  <si>
    <t>Módosított előirányzat</t>
  </si>
  <si>
    <t>Teljesítés</t>
  </si>
  <si>
    <t>Telejsítés</t>
  </si>
  <si>
    <t>Teljesítés %-a</t>
  </si>
  <si>
    <t>Egyesített Egészségügyi Intézmény és Rendelőintézet</t>
  </si>
  <si>
    <t>Kecskeméti Gábor Kulturális Központ</t>
  </si>
  <si>
    <t>Jantyik Mátyás Múzeum</t>
  </si>
  <si>
    <t>Püski Sándor Könyvtár</t>
  </si>
  <si>
    <t>Városgondnokság</t>
  </si>
  <si>
    <t>Polgármesteri Hivatal</t>
  </si>
  <si>
    <t>Költségvetési szervek összesen:</t>
  </si>
  <si>
    <t xml:space="preserve">Önkormányzat </t>
  </si>
  <si>
    <t>Békés Város mindösszesen:</t>
  </si>
  <si>
    <t>W</t>
  </si>
  <si>
    <t>Működési kiadások</t>
  </si>
  <si>
    <t>Felhalmozási kiadások</t>
  </si>
  <si>
    <t>Kiadások összesen</t>
  </si>
  <si>
    <t>Személyi juttatások</t>
  </si>
  <si>
    <t>Munkaadókat terhelő járulékok és szociális hozzájárulási adó</t>
  </si>
  <si>
    <t>Dologi és egyéb folyó kiadások</t>
  </si>
  <si>
    <t>Szociális ellátások és egyéb juttatások</t>
  </si>
  <si>
    <t>Egyéb működési célú kiadások</t>
  </si>
  <si>
    <t>Működési célú tartalékok</t>
  </si>
  <si>
    <t>Beruházások, felújítások</t>
  </si>
  <si>
    <t>Egyéb felhalmozási célú kiadások</t>
  </si>
  <si>
    <t>Hitel, kölcsön törlesztése</t>
  </si>
  <si>
    <t>Fejlesztési célú tartalékok</t>
  </si>
  <si>
    <t>Eredeti előírányzat</t>
  </si>
  <si>
    <t>Módosított előírányzat</t>
  </si>
  <si>
    <t xml:space="preserve"> Önkormányzat </t>
  </si>
  <si>
    <t>feladatonkénti bontásban</t>
  </si>
  <si>
    <t>TÁJÉKOZTATÓ</t>
  </si>
  <si>
    <t>Eredeti</t>
  </si>
  <si>
    <t xml:space="preserve">Módosított </t>
  </si>
  <si>
    <t>előirányzat</t>
  </si>
  <si>
    <t>I.</t>
  </si>
  <si>
    <t>1.</t>
  </si>
  <si>
    <t>2.</t>
  </si>
  <si>
    <t>3.</t>
  </si>
  <si>
    <t>4.</t>
  </si>
  <si>
    <t>5.</t>
  </si>
  <si>
    <t>6.</t>
  </si>
  <si>
    <t>Belvízrendezés az élhetőbb településekért (DAOP)</t>
  </si>
  <si>
    <t>7.</t>
  </si>
  <si>
    <t>8.</t>
  </si>
  <si>
    <t>II.</t>
  </si>
  <si>
    <t>Önkormányzat:</t>
  </si>
  <si>
    <t>Szennyvíz bekötővezetékek építése</t>
  </si>
  <si>
    <t>Rendezési terv készítés</t>
  </si>
  <si>
    <t>Polgármesteri Hivatal:</t>
  </si>
  <si>
    <t>Gyepmesteri telepen kenelek építése</t>
  </si>
  <si>
    <t>Ügyviteli- és számítástechnikai eszközök beszerzése</t>
  </si>
  <si>
    <t>III.</t>
  </si>
  <si>
    <t>Lakosságnak nyújtott kamatmentes kölcsönök</t>
  </si>
  <si>
    <t>"Krízisalap"-ból nyújtott kölcsönök</t>
  </si>
  <si>
    <t>Vállalkozóknak nyújtott kölcsönök</t>
  </si>
  <si>
    <t xml:space="preserve">                                          </t>
  </si>
  <si>
    <t>A.</t>
  </si>
  <si>
    <t>Költségvetésben tervezett kiadások összesen:</t>
  </si>
  <si>
    <t>B.</t>
  </si>
  <si>
    <t>Költségvetésben  nem tervezett beruházások felújítások</t>
  </si>
  <si>
    <t>Egyesített Egészségügyi Intézmény és Rendelőintézet összesen:</t>
  </si>
  <si>
    <t>Kecskeméti Gábor Kulturális Központ összesen:</t>
  </si>
  <si>
    <t>Polgármesteri Hivatal összesen:</t>
  </si>
  <si>
    <t>Önkormányzat összesen:</t>
  </si>
  <si>
    <t>Ivóvízhálózat felújítása</t>
  </si>
  <si>
    <t>9.</t>
  </si>
  <si>
    <t>10.</t>
  </si>
  <si>
    <t>11.</t>
  </si>
  <si>
    <t>12.</t>
  </si>
  <si>
    <t>Költségvetésben nem tervezett beruházások, felújítások összesen:</t>
  </si>
  <si>
    <t>C.</t>
  </si>
  <si>
    <t>Lakossági közműfejlesztés támogatása</t>
  </si>
  <si>
    <t>Költségvetésben nem tervezett egyéb felhalmozási kiadások, részesedések, kölcsönök összesen:</t>
  </si>
  <si>
    <t>I. A Polgármesteri Hivatal költségvetésében tervezett,  államigazgatási (jegyzői) hatáskörben adható szociális juttatások</t>
  </si>
  <si>
    <t>ezer forintban</t>
  </si>
  <si>
    <t>Jogcím</t>
  </si>
  <si>
    <t>Állami támogatás+önerő együtt</t>
  </si>
  <si>
    <t>Önerő maradványa</t>
  </si>
  <si>
    <t>Nem foglalkoztatott személyek rendszeres  szociális segélye</t>
  </si>
  <si>
    <t>67 %-ban egészségkárosodott személyek rendszeres szociális segélye</t>
  </si>
  <si>
    <t>Foglalkoztatást helyettesítő támogatás</t>
  </si>
  <si>
    <t xml:space="preserve">Lakásfenntartási támogatás </t>
  </si>
  <si>
    <t xml:space="preserve">Óvodáztatási támogatás </t>
  </si>
  <si>
    <t>II. Az Önkormányzat költségvetésében tervezett, a Képviselő-testület hatósági jogkörében adható szociális juttatások</t>
  </si>
  <si>
    <t>Átmeneti segély (kölcsön)</t>
  </si>
  <si>
    <t>Temetési segély (kölcsön)</t>
  </si>
  <si>
    <t>Adósságkezelési támogatás</t>
  </si>
  <si>
    <t>Otthoni szakápolás</t>
  </si>
  <si>
    <t>Helyi autóbuszbérlet támogatása</t>
  </si>
  <si>
    <t>Kommunális adó támogatás</t>
  </si>
  <si>
    <t>Életkezdési támogatás</t>
  </si>
  <si>
    <t>50%-os étkezési támogatás</t>
  </si>
  <si>
    <t>Köztemetés</t>
  </si>
  <si>
    <t>Mindösszesen (I+II):</t>
  </si>
  <si>
    <t>Finanszírozási bevételek</t>
  </si>
  <si>
    <t>Költségvetési kiadások</t>
  </si>
  <si>
    <t>Finanszírozási kiadások</t>
  </si>
  <si>
    <t>Eszközök</t>
  </si>
  <si>
    <t>ESZKÖZÖK ÖSSZESEN:</t>
  </si>
  <si>
    <t>Források</t>
  </si>
  <si>
    <t>FORRÁSOK ÖSSZESEN:</t>
  </si>
  <si>
    <t>13.</t>
  </si>
  <si>
    <t>14.</t>
  </si>
  <si>
    <t>15.</t>
  </si>
  <si>
    <t>16.</t>
  </si>
  <si>
    <t>17.</t>
  </si>
  <si>
    <t>Békés Megyei Vízművek Rt.   részvények</t>
  </si>
  <si>
    <t xml:space="preserve">Békés Fürdőért Közalapítvány  részesedés                                          </t>
  </si>
  <si>
    <t xml:space="preserve">Békés Airport Kft.. részesedés                                                              </t>
  </si>
  <si>
    <t xml:space="preserve">Békési Férfi Kézilabda Kft. alapítói vagyon                                     </t>
  </si>
  <si>
    <t>Békés Ferment Kft.</t>
  </si>
  <si>
    <t>Békés Kommunális Szolgáltató Kft.részesedés</t>
  </si>
  <si>
    <t>Összesen:</t>
  </si>
  <si>
    <t>Immateriális javak</t>
  </si>
  <si>
    <t>Összesen</t>
  </si>
  <si>
    <t>Kulturális Központ</t>
  </si>
  <si>
    <t>Intézmények összesen:</t>
  </si>
  <si>
    <t>Mindösszesen:</t>
  </si>
  <si>
    <t xml:space="preserve">Dél-alföldi Regionális Fejlesztési Rt. részvény  </t>
  </si>
  <si>
    <t xml:space="preserve">Békés Megyéért Vállalkozásfejlesztési Alapítvány részesedés </t>
  </si>
  <si>
    <t xml:space="preserve">Hunyadi téri óvoda gyermekeiért alapítvány vagyonrész                 </t>
  </si>
  <si>
    <t xml:space="preserve">Körösök Völgye Kft. üzletrész                                                                  </t>
  </si>
  <si>
    <t>Békés város bölcsödéinek apróságaiért alapítvány alap.vagyon</t>
  </si>
  <si>
    <t>Intézmény megnevezése</t>
  </si>
  <si>
    <t>Szabadon felhasználható összesen</t>
  </si>
  <si>
    <t>Önkormányzat</t>
  </si>
  <si>
    <t>MEGNEVEZÉS</t>
  </si>
  <si>
    <t>I. Működési céltartalékok</t>
  </si>
  <si>
    <t>II. Fejlesztési céltartalékok</t>
  </si>
  <si>
    <t>Tartalékok  mindösszesen:(I + II)</t>
  </si>
  <si>
    <t>Munkaadókat terhelő járulékok</t>
  </si>
  <si>
    <t>Működési bevételek összesen</t>
  </si>
  <si>
    <t>Felhalmozási kiadások összesen</t>
  </si>
  <si>
    <t>Eredeti  terv</t>
  </si>
  <si>
    <t>Módosított   terv</t>
  </si>
  <si>
    <t>Teljes munkaidősök</t>
  </si>
  <si>
    <t>Részfoglalkoztatásúak</t>
  </si>
  <si>
    <t>Tejes munkaidősre átszámitott létszám</t>
  </si>
  <si>
    <t>Teljes munkidősök</t>
  </si>
  <si>
    <t>Támogatás kedvezményezettje (csoportonként)</t>
  </si>
  <si>
    <t>Adóalapkedv. utáni adókedv.</t>
  </si>
  <si>
    <t>Adókedvezmény</t>
  </si>
  <si>
    <t>Jogcíme (jellege)</t>
  </si>
  <si>
    <t>Összege</t>
  </si>
  <si>
    <t>Magánszemélyek kommunális adója</t>
  </si>
  <si>
    <t>Mentesség</t>
  </si>
  <si>
    <t>Önkéntes tűzoltó</t>
  </si>
  <si>
    <t>Helyi iparűzési adó</t>
  </si>
  <si>
    <t>Idegenforgalmi adó</t>
  </si>
  <si>
    <t>70 év felettiek</t>
  </si>
  <si>
    <t>Támogatás jogcíme</t>
  </si>
  <si>
    <t>Ellátottak térítési díjának elengedése méltányosságból</t>
  </si>
  <si>
    <t>Kártérítés összegének elengedése méltányosságból</t>
  </si>
  <si>
    <t>Lakosság részére lakásépítéshez, lakásfelújításhoz nyújtott kölcsön elengedése</t>
  </si>
  <si>
    <t>Egyéb nyújtott kedvezmény, kölcsön elengedése</t>
  </si>
  <si>
    <t xml:space="preserve">B </t>
  </si>
  <si>
    <t>a 4/2013. (I.11. ) kormányrendelet 30. §-a szerint</t>
  </si>
  <si>
    <t>EFt</t>
  </si>
  <si>
    <t>A)</t>
  </si>
  <si>
    <t>NEMZETI VAGYONBA TARTOZÓ BEFEKTETETT ESZKÖZÖK</t>
  </si>
  <si>
    <t>Tárgyi eszközök</t>
  </si>
  <si>
    <t>1. Ingatlanok és kapcsolódó vagyonértékű jogok</t>
  </si>
  <si>
    <t>1.2. Korlátozottan forgalomképes</t>
  </si>
  <si>
    <t>1.3. Üzleti vagyon</t>
  </si>
  <si>
    <t>2.Gépek ,berendezések, felszerelések, járművek</t>
  </si>
  <si>
    <t>2.2. Korlátozottan forgalomképes</t>
  </si>
  <si>
    <t>2.3. Üzleti vagyon</t>
  </si>
  <si>
    <t>3. Tenyészállatok</t>
  </si>
  <si>
    <t>18.</t>
  </si>
  <si>
    <t>19.</t>
  </si>
  <si>
    <t>3.2. Korlátozottan forgalomképes</t>
  </si>
  <si>
    <t>20.</t>
  </si>
  <si>
    <t>4.3. Üzleti vagyon</t>
  </si>
  <si>
    <t>21.</t>
  </si>
  <si>
    <t>4. Beruházások, felújítások</t>
  </si>
  <si>
    <t>22.</t>
  </si>
  <si>
    <t>23.</t>
  </si>
  <si>
    <t>4.2. Korlátozottan forgalomképes</t>
  </si>
  <si>
    <t>24.</t>
  </si>
  <si>
    <t>25.</t>
  </si>
  <si>
    <t>5. Tárgyi eszközök értékhelyesbítése</t>
  </si>
  <si>
    <t>26.</t>
  </si>
  <si>
    <t>Befektetett pénzügyi eszközök</t>
  </si>
  <si>
    <t>27.</t>
  </si>
  <si>
    <t>1. Tartós részesedés</t>
  </si>
  <si>
    <t>28.</t>
  </si>
  <si>
    <t>2. Tarós hitelviszonyt megtestesítő értékpapír</t>
  </si>
  <si>
    <t>32.</t>
  </si>
  <si>
    <t>3. Befektetett pénzügyi eszközök  értékhelyesbítése</t>
  </si>
  <si>
    <t>33.</t>
  </si>
  <si>
    <t>Koncesszióba, vagyonkezelésbe adott eszközök</t>
  </si>
  <si>
    <t>34.</t>
  </si>
  <si>
    <t>B)</t>
  </si>
  <si>
    <t>NEMZETI VAGYONBA  TARTOZÓ FORGÓESZKÖZÖK</t>
  </si>
  <si>
    <t>35.</t>
  </si>
  <si>
    <t>Készletek</t>
  </si>
  <si>
    <t>36.</t>
  </si>
  <si>
    <t>37.</t>
  </si>
  <si>
    <t>Értékpapírok</t>
  </si>
  <si>
    <t>38.</t>
  </si>
  <si>
    <t>C)</t>
  </si>
  <si>
    <t>Pénzeszközök</t>
  </si>
  <si>
    <t>39.</t>
  </si>
  <si>
    <t>40.</t>
  </si>
  <si>
    <t>41.</t>
  </si>
  <si>
    <t>42.</t>
  </si>
  <si>
    <t>43.</t>
  </si>
  <si>
    <t>D)</t>
  </si>
  <si>
    <t xml:space="preserve">Követelések </t>
  </si>
  <si>
    <t>Költségvetési évet követően esedékes  követelések</t>
  </si>
  <si>
    <t>Adott előlegek</t>
  </si>
  <si>
    <t>E)</t>
  </si>
  <si>
    <t>Egyéb sajátos eszközoldali elszámolások</t>
  </si>
  <si>
    <t>F)</t>
  </si>
  <si>
    <t>44.</t>
  </si>
  <si>
    <t>45.</t>
  </si>
  <si>
    <t>46.</t>
  </si>
  <si>
    <t>SAJÁT TŐKE</t>
  </si>
  <si>
    <t>47.</t>
  </si>
  <si>
    <t>Nemzeti vagyon induláskori értéke</t>
  </si>
  <si>
    <t>48.</t>
  </si>
  <si>
    <t>Nemzeti vagyon változása</t>
  </si>
  <si>
    <t>49.</t>
  </si>
  <si>
    <t>Egyéb eszközök induláskori értéke és változásai</t>
  </si>
  <si>
    <t>Felhalmozott eredmény</t>
  </si>
  <si>
    <t>Eszközök értékhelyesbítésének forrása</t>
  </si>
  <si>
    <t>50.</t>
  </si>
  <si>
    <t>VI.</t>
  </si>
  <si>
    <t>Mérleg szerinti eredmény</t>
  </si>
  <si>
    <t>51.</t>
  </si>
  <si>
    <t>H)</t>
  </si>
  <si>
    <t>KÖTELEZETTSÉGEK</t>
  </si>
  <si>
    <t>52.</t>
  </si>
  <si>
    <t>Költségvetési évben esedékes kötelezettségek</t>
  </si>
  <si>
    <t>53.</t>
  </si>
  <si>
    <t>Költségvetési évet követően esedékes kötelezettségek</t>
  </si>
  <si>
    <t>54.</t>
  </si>
  <si>
    <t>Kapott előlegek</t>
  </si>
  <si>
    <t>55.</t>
  </si>
  <si>
    <t>I)</t>
  </si>
  <si>
    <t>J)</t>
  </si>
  <si>
    <t>56.</t>
  </si>
  <si>
    <t>K)</t>
  </si>
  <si>
    <t>Passzív időbeli elhatárolások</t>
  </si>
  <si>
    <t>57.</t>
  </si>
  <si>
    <t>Könyviteli mérlegen kívüli tételek</t>
  </si>
  <si>
    <t>1. Könyviteli mérlegen kívüli eszközök</t>
  </si>
  <si>
    <t>58.</t>
  </si>
  <si>
    <t>"0"-ra leírt  eszközők állománya (db)</t>
  </si>
  <si>
    <t>59.</t>
  </si>
  <si>
    <t>A Nemzeti vagyonról szóló 2011. évi  CXCVI tv. 1.§ (2) bekezdés  g) és h) pontja szerinti tételek</t>
  </si>
  <si>
    <t>60.</t>
  </si>
  <si>
    <t>- képzőművészeti alkotások</t>
  </si>
  <si>
    <t>61.</t>
  </si>
  <si>
    <t>- régészeti leletek</t>
  </si>
  <si>
    <t>62.</t>
  </si>
  <si>
    <t>- kép- és hangarchívum</t>
  </si>
  <si>
    <t>63.</t>
  </si>
  <si>
    <t>- gyűjtemények</t>
  </si>
  <si>
    <t>64.</t>
  </si>
  <si>
    <t>- egyéb kulturális javak</t>
  </si>
  <si>
    <t>2. Könyvviteli mérlegen kívüli függő kötelezettségek</t>
  </si>
  <si>
    <t>ezer Ft</t>
  </si>
  <si>
    <t>68.</t>
  </si>
  <si>
    <t>Kezesség-illetve garancia vállalással  kapcsolatos  függő kötelezettségek</t>
  </si>
  <si>
    <t>69.</t>
  </si>
  <si>
    <t>Váltókezesi függő kötelezettségek</t>
  </si>
  <si>
    <t>Le nem zárt peres ügyekkel kapcsolatos  függő kötelezettségek</t>
  </si>
  <si>
    <t>Opciós ügyletekkel kapcsolatos függő kötelezettségek</t>
  </si>
  <si>
    <t>Előző időszak</t>
  </si>
  <si>
    <t>Módosí-tások</t>
  </si>
  <si>
    <t>Tárgyi időszak</t>
  </si>
  <si>
    <t>Tevékenység nettó eredményszemléletű bevétele</t>
  </si>
  <si>
    <t>Aktivált saját teljesítmények értéke</t>
  </si>
  <si>
    <t xml:space="preserve">Központi működési célú  támogatások eredményszemléletű bevételei </t>
  </si>
  <si>
    <t>Egyéb működési célú támogatások  eredményszemléletű bevétele</t>
  </si>
  <si>
    <t>Különféle  egyéb eredményszemléletű bevételek</t>
  </si>
  <si>
    <t>Egyéb eredményszemléletű bevételek</t>
  </si>
  <si>
    <t>Anyagköltség</t>
  </si>
  <si>
    <t>Igénybevett szolgáltatások értéke</t>
  </si>
  <si>
    <t>Eladott árúk beszerzési értéke</t>
  </si>
  <si>
    <t>Anyagjellegű ráfordítások</t>
  </si>
  <si>
    <t>Bérköltség</t>
  </si>
  <si>
    <t>Bérjárulékok</t>
  </si>
  <si>
    <t xml:space="preserve">V. </t>
  </si>
  <si>
    <t>Személyi jellegű ráfordítások</t>
  </si>
  <si>
    <t>Értékcsökkenési leírás</t>
  </si>
  <si>
    <t>VII.</t>
  </si>
  <si>
    <t>Egyéb ráfordítások</t>
  </si>
  <si>
    <t xml:space="preserve">A ) </t>
  </si>
  <si>
    <t>TEVÉKENYSÉGEK EREDMÉNYE (I.+II.+III.-IV.-V.-VI.-VII.)</t>
  </si>
  <si>
    <t>Kapott (járó) osztalék és részesedés</t>
  </si>
  <si>
    <t>Kapott kamatok</t>
  </si>
  <si>
    <t>VIII.</t>
  </si>
  <si>
    <t>Pénzügyi műveletek eredményszemléletű  bevételei</t>
  </si>
  <si>
    <t>Fizetett kamatok</t>
  </si>
  <si>
    <t xml:space="preserve">IX. </t>
  </si>
  <si>
    <t>Pénzügyi műveletek ráfordításai</t>
  </si>
  <si>
    <t xml:space="preserve">B) </t>
  </si>
  <si>
    <t>PÉNZÜGYI  MŰVELETEK EREDMÉNYE (VIII+IX)</t>
  </si>
  <si>
    <t>SZOKÁSOS EREDMÉNY{(A)+B)}</t>
  </si>
  <si>
    <t>Felhalmozási támogatások  eredményszemléletű bevételei</t>
  </si>
  <si>
    <t>Különféle rendkívüli eredményszemléletű bevételek</t>
  </si>
  <si>
    <t>X.</t>
  </si>
  <si>
    <t>Rendkívüli eredményszemléletű bevételek</t>
  </si>
  <si>
    <t xml:space="preserve">XI. </t>
  </si>
  <si>
    <t>Rendkívüli ráfordítások</t>
  </si>
  <si>
    <t>RENDKÍVÜLI EREDMÉNY</t>
  </si>
  <si>
    <t>E )</t>
  </si>
  <si>
    <t>MÉRLEG SZERINTI EREDMÉNY {C)+D)}</t>
  </si>
  <si>
    <t>EZER Ft-ban</t>
  </si>
  <si>
    <t>A/I</t>
  </si>
  <si>
    <t>A/II</t>
  </si>
  <si>
    <t xml:space="preserve"> Tárgyi eszközök</t>
  </si>
  <si>
    <t>A/III</t>
  </si>
  <si>
    <t>A/IV</t>
  </si>
  <si>
    <t>Koncesszióba , vagyonkezelésbe adott eszközök</t>
  </si>
  <si>
    <t>B/1</t>
  </si>
  <si>
    <t>B/2</t>
  </si>
  <si>
    <t>NEMZETI VAGYONBA TARTOZÓ FORGÓ ESZKÖZÖK</t>
  </si>
  <si>
    <t>C/II</t>
  </si>
  <si>
    <t>Pénztárak, csekkek</t>
  </si>
  <si>
    <t>C/III</t>
  </si>
  <si>
    <t>Forint számlák</t>
  </si>
  <si>
    <t>PÉNZESZKÖZÖK</t>
  </si>
  <si>
    <t>KÖVETELÉSEK</t>
  </si>
  <si>
    <t>EGYÉB SAJÁTOS ESZKÖZOLDALI ELSZÁMOLÁSOK</t>
  </si>
  <si>
    <t>AKTÍV IDŐBELI ELHATÁROLÁSOK</t>
  </si>
  <si>
    <t>G/1</t>
  </si>
  <si>
    <t>G/2</t>
  </si>
  <si>
    <t>Nemzeti vagyon változásai</t>
  </si>
  <si>
    <t>G/3</t>
  </si>
  <si>
    <t>Egyéb eszközök induláskori értéke</t>
  </si>
  <si>
    <t>G/4</t>
  </si>
  <si>
    <t>Felhalmozott  eredmény</t>
  </si>
  <si>
    <t>G/5</t>
  </si>
  <si>
    <t>Eszközök értékhelyesbítésének  forrása</t>
  </si>
  <si>
    <t>G/6</t>
  </si>
  <si>
    <t>Mérlegszerinti eredmény</t>
  </si>
  <si>
    <t>G)</t>
  </si>
  <si>
    <t xml:space="preserve"> SAJÁT TŐKE</t>
  </si>
  <si>
    <t xml:space="preserve"> KÖTELEZETTSÉGEK</t>
  </si>
  <si>
    <t>EGYÉB SAJÁTOS FORRÁS OLDALI ELSZÁMOLÁSOK</t>
  </si>
  <si>
    <t xml:space="preserve">KINCSTÁRI SZÁMLAVEZETÉSSEL KAPCSOLATOS  ELSZÁMOLÁSOK </t>
  </si>
  <si>
    <t>PASSZÍV IDŐBELI ELHATÁROLÁSOK</t>
  </si>
  <si>
    <t>Jóváhagyásra javasolt maradvány</t>
  </si>
  <si>
    <t>Összeg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</si>
  <si>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</si>
  <si>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</si>
  <si>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</si>
  <si>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</si>
  <si>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</si>
  <si>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II</t>
  </si>
  <si>
    <t>Alaptevékenység  finanszírozási egyenlege</t>
  </si>
  <si>
    <t>Vállakozási tevékenység költségvetési bevételei</t>
  </si>
  <si>
    <t>Vállakozási tevékenység költségvetési kiadásai</t>
  </si>
  <si>
    <t>Vállakozási tevékenység költségvetési egyenlege</t>
  </si>
  <si>
    <t>Vállakozási tevékenység finanszírozási bevételei</t>
  </si>
  <si>
    <t>Vállakozási tevékenység finanszírozási kiadásai</t>
  </si>
  <si>
    <t>IV</t>
  </si>
  <si>
    <t>Vállakozási tevékenység finanszírozási egyenlege</t>
  </si>
  <si>
    <t>Alaptevékenység szabad maradványa</t>
  </si>
  <si>
    <t>2014. év</t>
  </si>
  <si>
    <t>Költségvetési bevételek</t>
  </si>
  <si>
    <t>Előző évi költségvetési  maradvány igényvbevétele</t>
  </si>
  <si>
    <t xml:space="preserve"> 1000 EFt alatti adóalap</t>
  </si>
  <si>
    <t>Helyiségek, eszközök hasznosításából származó kedvezmény, mentesség</t>
  </si>
  <si>
    <t>Békés Város Önkormányzata 2014. évi közvetett támogatásai</t>
  </si>
  <si>
    <t>Hitel felvétel és betétek megszüntetése</t>
  </si>
  <si>
    <t>Békési Városgondnokság</t>
  </si>
  <si>
    <t>Dologi kiadások</t>
  </si>
  <si>
    <t>Ellátottak pénzbeni juttatásai</t>
  </si>
  <si>
    <t>Békés Város Önkormányzata és intézményei 2014. évi jóváhagyott</t>
  </si>
  <si>
    <t>A Kttv., Kjt., és  az Mt. hatálya alá tartozó munkavállalók</t>
  </si>
  <si>
    <t>Közfoglalkoztatottak létszámkerete</t>
  </si>
  <si>
    <t>Szennyvíztelep korszerűsítése (KEOP) 2014. évi ütem</t>
  </si>
  <si>
    <t>Épületenergetikai fejlesztés (KEOP)</t>
  </si>
  <si>
    <t>Ivóvízjavító programhoz önerő átadás 2014. évi ütem</t>
  </si>
  <si>
    <t>Turisztikai attrakciók és szolgáltatások fejlesztése (DAOP) 2014. évi ütem</t>
  </si>
  <si>
    <t>Ótemető utcai óvoda építéséhez saját erő átadásai az IFT-nak</t>
  </si>
  <si>
    <t>Közvilágítás korszerűsítése (KEOP)</t>
  </si>
  <si>
    <t>EU-s fejlesztések összesen (1+…7) :</t>
  </si>
  <si>
    <t xml:space="preserve">Saját forrásból megvalósuló beruházások, felújítások  </t>
  </si>
  <si>
    <t>Ügyelet kialakítása (Kossuth u. 16.)</t>
  </si>
  <si>
    <t>Villamos hálózat felújítása (József A. u.5.)</t>
  </si>
  <si>
    <t>Lakossági útalap építése</t>
  </si>
  <si>
    <t>Vashalmi ABC gyalogátkelőhely kialakítás</t>
  </si>
  <si>
    <t>Városi járdák felújítása</t>
  </si>
  <si>
    <t>B112. kút vízhűtése kialakítása a Fürdőnél</t>
  </si>
  <si>
    <t>Közvilágítási hálózat bővítése</t>
  </si>
  <si>
    <t>Településrendezési terv módosítás</t>
  </si>
  <si>
    <t>Csabai úti ivóvízvezeték kivitelezése</t>
  </si>
  <si>
    <t>Csabai úti ivóvízvezeték vízjogi engedélyezési terve</t>
  </si>
  <si>
    <t>Mázsa beszerzés (gyepmesteri telep)</t>
  </si>
  <si>
    <t>Saját forrásból megvalósuló beruházások, felújítások összesen:</t>
  </si>
  <si>
    <t xml:space="preserve">IV. </t>
  </si>
  <si>
    <t>Utca névtáblák</t>
  </si>
  <si>
    <t>Tájékoztató táblák</t>
  </si>
  <si>
    <t>Szénmonoxid érzékelők</t>
  </si>
  <si>
    <t>Hivatali étkezdébe eszközök vásárlása</t>
  </si>
  <si>
    <t>Gyepmesteri telepre eszközök vásárlása</t>
  </si>
  <si>
    <t>Polgármesteri Hivatal informatikai eszközbeszerzés</t>
  </si>
  <si>
    <t>Téli közfoglalkoztatás (START) eszközbeszerzései</t>
  </si>
  <si>
    <t>Kisértékű tárgyi eszközök összesen:</t>
  </si>
  <si>
    <t>Városgondnokság forrásátadása Társasházak felújítási alapjához</t>
  </si>
  <si>
    <t>Masszázságy</t>
  </si>
  <si>
    <t>Robbanómotoros fűnyíró</t>
  </si>
  <si>
    <t>Számítógép</t>
  </si>
  <si>
    <t>Végfok, reflektor (20 db)</t>
  </si>
  <si>
    <t>Hajszárító (6 db)</t>
  </si>
  <si>
    <t>Hangtechnikai berendezés</t>
  </si>
  <si>
    <t>Számítógép + monitor</t>
  </si>
  <si>
    <t>Motorikus vetítővászon tartozékokkal</t>
  </si>
  <si>
    <t>Salgó állvány iktatóba</t>
  </si>
  <si>
    <t>Tetőszerkezet átalakítása (Hivatali Étkezde)</t>
  </si>
  <si>
    <t>Jantyik u. 5. sz. épület helyreállítása</t>
  </si>
  <si>
    <t>Üzletviteli tervezői munka (ÁROP)</t>
  </si>
  <si>
    <t>Kisértékű tárgyi eszközök (3 tétel)</t>
  </si>
  <si>
    <t>Búvárszivattyú</t>
  </si>
  <si>
    <t>Felszámolásból származó irodabútorok</t>
  </si>
  <si>
    <t>Bóbita Óvoda szintezési alappont pótlása</t>
  </si>
  <si>
    <t>Rákóczi u. 8. párkánydeszka felújítása</t>
  </si>
  <si>
    <t>Lánc u. útépítés (tervek, hatósági díjak)</t>
  </si>
  <si>
    <t>Jantyik Mátyás mellszobor</t>
  </si>
  <si>
    <t>Költségvetésben nem tervezett egyéb felhalmozási kiadások, kölcsönök</t>
  </si>
  <si>
    <t>Szociális Szövetkezet részjegytőke</t>
  </si>
  <si>
    <t>Intézményfenntartó Társulás és Önkormányzat közötti elszámolás (Bóbita Óvoda)</t>
  </si>
  <si>
    <t>Munkáltatói kölcsönnyújtás</t>
  </si>
  <si>
    <t>tartalék előirányzata célonként</t>
  </si>
  <si>
    <t>Intézmények nem tervezett működési kiadásaira</t>
  </si>
  <si>
    <t>Szociális Szövetkezet alapítására</t>
  </si>
  <si>
    <t>Polgárvédelmi feladatokra</t>
  </si>
  <si>
    <t>Oktatást kiegészítő tevékenységekre</t>
  </si>
  <si>
    <t>2013. évi normatíva visszafizetésére</t>
  </si>
  <si>
    <t>KAB-KEF. pályázat saját erő</t>
  </si>
  <si>
    <t>2014. évi bérkompenzációs előleg</t>
  </si>
  <si>
    <t>E-útdíj bevezetésével kapcsolatos bevételkiesésre</t>
  </si>
  <si>
    <t>Polgármesteri Hivataltól zárolt összeg (263/2014/VIII.26)</t>
  </si>
  <si>
    <t>2013. évi normatívák elszámolása miatt zárolás (IFT)</t>
  </si>
  <si>
    <t>Fejlesztési célú pályázatok önerejére</t>
  </si>
  <si>
    <t>Önkormányzati lakások és nem lakás célú ingatlanok felújítására</t>
  </si>
  <si>
    <t>Intézményi ingatlanok felújítására</t>
  </si>
  <si>
    <t>Dr. Püski Sándor mellszobor állításához hozzájárulás</t>
  </si>
  <si>
    <t>Jantyik Mátyás szobor állítás</t>
  </si>
  <si>
    <t>Előző év(ek) pénzmaradványának tartaléka</t>
  </si>
  <si>
    <t>Békés Város 2014. évi szociális pénzeszközeinek</t>
  </si>
  <si>
    <t>Kiegészítő gyermekvédelmi támogatás</t>
  </si>
  <si>
    <t>Helyi megállapítású közgyógy ellátás</t>
  </si>
  <si>
    <t>Természetbeni gyermekvédelmi támogatás</t>
  </si>
  <si>
    <t xml:space="preserve">Ápolási díj (méltányossági) </t>
  </si>
  <si>
    <t>Önkormányzati segély (rendkiv.gyvt.,átmeneti, temetési)</t>
  </si>
  <si>
    <t>Közgyógyellátás</t>
  </si>
  <si>
    <t>"Arany János" tehetséggond.támogatás</t>
  </si>
  <si>
    <t>Közművesítési támogatás</t>
  </si>
  <si>
    <t>Továbbtanulási támogatás</t>
  </si>
  <si>
    <t>Az államháztartásról szóló 2011. évi CXCV. törvény 29/A. §  alapján</t>
  </si>
  <si>
    <t>Saját bevételek összesen</t>
  </si>
  <si>
    <t>Saját bevétel 50 %-a</t>
  </si>
  <si>
    <t>Adósságot keletkeztető ügyletek a Stabilitási tv.3. § (1) a) pont szerint</t>
  </si>
  <si>
    <t>Devizában (EUR) kibocsátott kötvény</t>
  </si>
  <si>
    <t>Devizában (CHF) kibocsátott kötvény</t>
  </si>
  <si>
    <t>HUF-ban felvett beruházási hitel</t>
  </si>
  <si>
    <t>Adósságot keletkeztető ügyletek összesen</t>
  </si>
  <si>
    <t>Működési költségvetés 2014.</t>
  </si>
  <si>
    <t>Kiemelt előirányzat</t>
  </si>
  <si>
    <t>Pénzeszközátadások és Egyéb működési célú kiadások</t>
  </si>
  <si>
    <t>Tartalékok, működési célú</t>
  </si>
  <si>
    <t>Működési kiadások összesen</t>
  </si>
  <si>
    <t>Működési költségvetés egyenlege (Bevétel-Kiadás)</t>
  </si>
  <si>
    <t>I.Működési költségvetés egyenlege (Bevétel-Kiadás)</t>
  </si>
  <si>
    <t>Felhalmozási költségvetés 2014.</t>
  </si>
  <si>
    <t>Fehalmozási bevételek összesen</t>
  </si>
  <si>
    <t>Felhalmozási költségvetés egyenlege (Bevétel-Kiadás)</t>
  </si>
  <si>
    <t>II. Felhalmozási költségvetés egyenlege (Bevétel-Kiadás)</t>
  </si>
  <si>
    <t xml:space="preserve">Békés Város Önkormányzata és intézményei  2014. évi költségvetési mérlege </t>
  </si>
  <si>
    <t>Feladat</t>
  </si>
  <si>
    <t>DAOP-5.2.1/D-2008-0002 Belvízrendezés az élhetőbb településekért</t>
  </si>
  <si>
    <t>KEOP-1.3.0/09-11-2011-0032 Békés Megyei Ivóvíz-minőség Javító Program-Közép-békési projektelem</t>
  </si>
  <si>
    <t>KEOP 1.2.0/B/10-2010-0040 Békés város szennyvíztisztító telepének korszerűsítése</t>
  </si>
  <si>
    <t xml:space="preserve">Megnevezés </t>
  </si>
  <si>
    <t>Tulajdoni részesedés</t>
  </si>
  <si>
    <t>Békés Város Önkormányzatának részesedései  gazdálkodó szervezetekben</t>
  </si>
  <si>
    <t>2014. évben</t>
  </si>
  <si>
    <t>Működésből származő kötelezettség</t>
  </si>
  <si>
    <t>BKSZ PLUSZ KFT üzetrész</t>
  </si>
  <si>
    <t>nincs</t>
  </si>
  <si>
    <t>Más szervezetet megillető bevételek elsz.</t>
  </si>
  <si>
    <t xml:space="preserve"> felhasználása</t>
  </si>
  <si>
    <t>2014. évi felhalmozási előirányzata</t>
  </si>
  <si>
    <t>Rendelő</t>
  </si>
  <si>
    <t>Könyvtár</t>
  </si>
  <si>
    <t>Múzeum</t>
  </si>
  <si>
    <t>Alaptevékenység módosított maradványból kötelezettségvállalással terhelt maradványa</t>
  </si>
  <si>
    <t>KG Kulturális Központ</t>
  </si>
  <si>
    <t>Békés város Önkormányzata pénzeszközei változásának bemutatása</t>
  </si>
  <si>
    <t>Városgond-nokság</t>
  </si>
  <si>
    <t>Pénzkészlet tárgyidőszak végén (1+8):</t>
  </si>
  <si>
    <t>Pénzkészlet változás összesen (2+3+4-5-6-7):</t>
  </si>
  <si>
    <t>Pénzkészlet 2014. január 1-én</t>
  </si>
  <si>
    <t xml:space="preserve">Békés Város Önkormányzata 2014. évi </t>
  </si>
  <si>
    <t>Tartalékba helyezett összegek maradványa</t>
  </si>
  <si>
    <t>Működési céltartalék összesen:(1+…11)</t>
  </si>
  <si>
    <t>Közbiztonságnövelését szolgáló támogatás</t>
  </si>
  <si>
    <t>Fejlesztési céltartalékok összesen(1+…7):</t>
  </si>
  <si>
    <t>Békés Város Önkormányzata és intézményei</t>
  </si>
  <si>
    <t>Európai Uniós támogatással megvalósuló programok, fejlesztések, valamint projektekhez történő hozzájárulások</t>
  </si>
  <si>
    <t>Településrendezési terv egységes szerkezetbe foglalás</t>
  </si>
  <si>
    <t>Kisértékű tárgyi eszközök - egyéb beruházások</t>
  </si>
  <si>
    <t>Gégecsöves hajszárító</t>
  </si>
  <si>
    <t>CTG készülék</t>
  </si>
  <si>
    <t>Mikroszkóp</t>
  </si>
  <si>
    <t>Szivattyú</t>
  </si>
  <si>
    <t>Dacia személygépkocsi</t>
  </si>
  <si>
    <t>Rozsdamentes korlát</t>
  </si>
  <si>
    <t>Fénymásoló</t>
  </si>
  <si>
    <t>Notebook 4</t>
  </si>
  <si>
    <t>Napozóágy, szék</t>
  </si>
  <si>
    <t>Erősítő, reflektor, izzó, dimmer</t>
  </si>
  <si>
    <t>Öntözőrendszer</t>
  </si>
  <si>
    <t>Fűnyíró</t>
  </si>
  <si>
    <t>Hómaró</t>
  </si>
  <si>
    <t>Csónakmotor</t>
  </si>
  <si>
    <t>Tűzoltótömlő</t>
  </si>
  <si>
    <t>Pénztárgép</t>
  </si>
  <si>
    <t>Kiállítás installáció</t>
  </si>
  <si>
    <t>Canon fényképezőgép (tartozékok)</t>
  </si>
  <si>
    <t>Szekrénysor</t>
  </si>
  <si>
    <t>Gépkocsi</t>
  </si>
  <si>
    <t xml:space="preserve">Kisértékű irodai eszközök, berendezések </t>
  </si>
  <si>
    <t>Szennyvízhálózat felújítása és építési rekonstrukciók</t>
  </si>
  <si>
    <t>Gyermekpancsoló engedélyterve</t>
  </si>
  <si>
    <t>Rendelőintézet energetikai átalakítás</t>
  </si>
  <si>
    <t>Fürdősétány, Drága u., Tátra u., útépítés</t>
  </si>
  <si>
    <t>Hulladékgyűjtő jármű</t>
  </si>
  <si>
    <t>Békési Szabadidős Lovasklub részére kölcsönnyújtás</t>
  </si>
  <si>
    <t>D.</t>
  </si>
  <si>
    <t>Tárgyévi költségvetés terhére vállalt végleges kötelezettségek</t>
  </si>
  <si>
    <t xml:space="preserve">Szennyvízhálózat felújítása  </t>
  </si>
  <si>
    <t>Kiegészítő ácsmunka, bádogozás (Polg.m.Hivatal, SZKIRG. Óvoda)</t>
  </si>
  <si>
    <t>Szennyvíztisztító telep korszerűsítése (KEOP)</t>
  </si>
  <si>
    <t>Malomasszonykerti út (OTR állomás építés)</t>
  </si>
  <si>
    <t>Tárgyévi költségvetés terhére vállalt végleges kötelezettségek összesen:</t>
  </si>
  <si>
    <t>Felhalmozási kiadások mindösszesen (A+B+C+D):</t>
  </si>
  <si>
    <t>létszámkerete és teljesítésének  alakulása</t>
  </si>
  <si>
    <t>C/V</t>
  </si>
  <si>
    <t>Idegen pénzeszközök</t>
  </si>
  <si>
    <t>D/I</t>
  </si>
  <si>
    <t>Költségvetési évben esedékes követelések</t>
  </si>
  <si>
    <t>D/II</t>
  </si>
  <si>
    <t>Költségvetési évet követően esedékes követelések</t>
  </si>
  <si>
    <t>D/III</t>
  </si>
  <si>
    <t>Követelés jellegű sajátos elszámolások</t>
  </si>
  <si>
    <t>H/I</t>
  </si>
  <si>
    <t>H/II</t>
  </si>
  <si>
    <t>H/III/1</t>
  </si>
  <si>
    <t>H/III/3.</t>
  </si>
  <si>
    <t>Más szervezetet megillető bevételek elszámolása</t>
  </si>
  <si>
    <t>H/III.</t>
  </si>
  <si>
    <t>Kötelezettség jellegű sajátos elszámolások</t>
  </si>
  <si>
    <t>Államháztartáson belüli megelőlegezések</t>
  </si>
  <si>
    <t>Működési célú pénzmaradvány igénybevétele jogszabály alapján összesen</t>
  </si>
  <si>
    <t>Állami támogatás</t>
  </si>
  <si>
    <t>Fejlesztési célú pénzmaradvány igénybevétele jogszabály alapján</t>
  </si>
  <si>
    <t>III. a) Likvid hitel felvétele</t>
  </si>
  <si>
    <t>III. b) Likvid hitel törlesztése</t>
  </si>
  <si>
    <t xml:space="preserve">Hiteltörlesztés </t>
  </si>
  <si>
    <t>36. számla forgalma (+,-)</t>
  </si>
  <si>
    <t>Összes maradvány (A +B)</t>
  </si>
  <si>
    <t>Alaptevékenység maradványa (I.+II.)</t>
  </si>
  <si>
    <t>Vállakozási tevékenység maradványa (III.+IV.)</t>
  </si>
  <si>
    <t>Rendelő-intézet</t>
  </si>
  <si>
    <t>Város-gondnokság</t>
  </si>
  <si>
    <t>Egyesített Egészségügyi Int.és Rendelőintézet</t>
  </si>
  <si>
    <t>Békés város mindösszesen:</t>
  </si>
  <si>
    <t>2014. évi maradvány jóváhagyására</t>
  </si>
  <si>
    <t>Maradványkimutatás szerinti összeg</t>
  </si>
  <si>
    <t>Kötelezettséggel terhelt maradvány</t>
  </si>
  <si>
    <t>Javaslat Békés Város Önkormányzata és  intézményeinek</t>
  </si>
  <si>
    <t>Jogszabályváltozás miatti korrekció *</t>
  </si>
  <si>
    <t>*</t>
  </si>
  <si>
    <t>Költségvetési törvény alapján járó támogatás</t>
  </si>
  <si>
    <t>Támogatás évközi változása (június 1.)</t>
  </si>
  <si>
    <t>Támogatás évközi változása (október 15.)</t>
  </si>
  <si>
    <t>Tényleges támogatás</t>
  </si>
  <si>
    <t>Eltérés  (támogatásban és felhasználás szerint)</t>
  </si>
  <si>
    <t>Köznevelési feladatokra</t>
  </si>
  <si>
    <t>Egyes szociális és gyeremekjóléti  feladatok támogatása</t>
  </si>
  <si>
    <t>Gyermekétkeztetés támogatása</t>
  </si>
  <si>
    <t>forintban</t>
  </si>
  <si>
    <t xml:space="preserve">2014. évi konszolidált egyszerűsített mérlege </t>
  </si>
  <si>
    <t>Pénzügyi műveletek egyéb eredményszemléletű bevételei</t>
  </si>
  <si>
    <t>Pénzügyi műveletek egyéb ráfordításai</t>
  </si>
  <si>
    <t>Békés Város  Önkormányzata és intézményei 2014. évi kiemelt bevételeinek teljesítése</t>
  </si>
  <si>
    <t>Békés Város Önkormányzata és intézményei 2014. évi  kiemelt kiadásainak teljesítése</t>
  </si>
  <si>
    <t>Kisértékű tárgyi eszközök</t>
  </si>
  <si>
    <t>Békés város Önkormányzata és intézményei  2014. évi maradványkimutatása</t>
  </si>
  <si>
    <t>saját bevételeinek alakulása  és adósságot keletkeztető ügyletek finanszírozása</t>
  </si>
  <si>
    <t xml:space="preserve">Turisztikai attrakciók                    és szolgáltatások  fejlesztése 2014. évi ütem                                                                                                                                                  </t>
  </si>
  <si>
    <t>Beruházásokhoz kapcsolódó teljesítések összesen</t>
  </si>
  <si>
    <t>Teljesített kiadások</t>
  </si>
  <si>
    <t>29.</t>
  </si>
  <si>
    <t>30.</t>
  </si>
  <si>
    <t>31.</t>
  </si>
  <si>
    <t>Saját bevételek a 353/2011.(XII.30) Korm.rendelet 2.§(1) bekezdése szerint</t>
  </si>
  <si>
    <t>Helyi adóbevételek</t>
  </si>
  <si>
    <t>Szociális Szolgáltató Szövetkezet</t>
  </si>
  <si>
    <t>Osztalék, koncessziós díj és hozambevétel</t>
  </si>
  <si>
    <t>Pénzmaradvány igénybevétele felhalmozási célra</t>
  </si>
  <si>
    <t>AD</t>
  </si>
  <si>
    <t>Egyéb felhalmozási célú kiadások (1+…3):</t>
  </si>
  <si>
    <t>Tároló</t>
  </si>
  <si>
    <t>Kisértékűtárgyi eszközök</t>
  </si>
  <si>
    <t>Csabai u. 81. sz. ingatlan vételára és kapcsolódó kiadások</t>
  </si>
  <si>
    <t>Verseny u. 4.sz (Inkubátorház felújítás)</t>
  </si>
  <si>
    <t>VI. Költségvetés számviteli  egyenlege (I.+ II. + III.)</t>
  </si>
  <si>
    <t>Katasztrófavédelem</t>
  </si>
  <si>
    <t>Települési önkormányzatok működésének támogatása, hozzájárulás pénzbeli szociális ellátásokhoz, beszámítás</t>
  </si>
  <si>
    <t>Békés Város Önkormányzata 2014. évi normatíva elszámolása</t>
  </si>
  <si>
    <t>Év végi eltérÉS, mutATószám szerinti támogatás</t>
  </si>
  <si>
    <t>Az önkormányzat áltaL adott célra  12.31-ig ténylegesen  felhasznált összeg</t>
  </si>
  <si>
    <t>Békés Város Önkormányzata</t>
  </si>
  <si>
    <t>Békés Város Önkormányzata  2014. évi konszolidált eredménykimutatása</t>
  </si>
  <si>
    <t>Eladott (közvetített ) szolgáltatások értéke</t>
  </si>
  <si>
    <t>Személyi jellEgű egyéb kifizetések</t>
  </si>
  <si>
    <t>Békés város Önkormányzata   2014. évi vagyonkimutatása</t>
  </si>
  <si>
    <t>1.1. Forgalomképtelen</t>
  </si>
  <si>
    <t>3.3. Üzleti vagyon</t>
  </si>
  <si>
    <t xml:space="preserve"> Pótlék</t>
  </si>
  <si>
    <t xml:space="preserve"> Bírság</t>
  </si>
  <si>
    <t>Kezességvállalással kapcsolatos megtérülés</t>
  </si>
  <si>
    <t>Tárgyi eszköz ,immateriális jószág, részvény, vagy privatizációból származó bevétel</t>
  </si>
  <si>
    <t xml:space="preserve"> Helyszíni és szabálysértési bírság</t>
  </si>
  <si>
    <t xml:space="preserve"> Talajterhelési díj</t>
  </si>
  <si>
    <t xml:space="preserve"> Egyéb díjbevételek</t>
  </si>
  <si>
    <t xml:space="preserve"> Önkormányzati vagyon és vagyonértékű jog értékresítésből és hasznosításából származó bevétel</t>
  </si>
  <si>
    <t>Békés Város Önkormányzata Uniós forrásból megvalósuló  2014. évben teljesített kiadásai</t>
  </si>
  <si>
    <t>KEOP Épületenergetikai korszerűsítés</t>
  </si>
  <si>
    <t>Aktív időbeli elhatárolások</t>
  </si>
  <si>
    <t>2.1. Forgalomképtelen</t>
  </si>
  <si>
    <t>3.1. Forgalomképtelen</t>
  </si>
  <si>
    <t>4.1. Forgalomképtelen</t>
  </si>
  <si>
    <t>Hosszú lejáratú betétek</t>
  </si>
  <si>
    <t xml:space="preserve">Pénztárak, csekkek, betétkönyvek </t>
  </si>
  <si>
    <t>Forintszámlák</t>
  </si>
  <si>
    <t>Devizaszaámlák</t>
  </si>
  <si>
    <t>III/1.</t>
  </si>
  <si>
    <t>III/2.</t>
  </si>
  <si>
    <t>Kincstári számlaveztéssel kapcsolatos elszámolások</t>
  </si>
  <si>
    <t>65.</t>
  </si>
  <si>
    <t>66.</t>
  </si>
  <si>
    <t>67.</t>
  </si>
  <si>
    <t>36/2013.(IX.13.) NGM rendelet 10. § (3) bekezdése</t>
  </si>
  <si>
    <t>4. melléklet a ……/…….(……) önkormányzati rendelethez</t>
  </si>
  <si>
    <t>15.melléklet  a …/…...(….) önkormányzati rendelethez</t>
  </si>
  <si>
    <t xml:space="preserve">M </t>
  </si>
  <si>
    <t>3. melléklet az 14/2015. (V. 04.)  önkormányzati rendelethez</t>
  </si>
  <si>
    <t>1. melléklet a 14/2015. (V. 04.) önkormányzati rendelethez</t>
  </si>
  <si>
    <t>2. melléklet a 14/2015. (V. 04.) önkormányzati rendelethez</t>
  </si>
  <si>
    <t>4. melléklet a 14/2015. (V. 04.) önkormányzati rendelethez</t>
  </si>
  <si>
    <t>5.  melléklet a 14/2015. (V. 04.) önkormányzati rendelethez</t>
  </si>
  <si>
    <t>6. melléklet az 14/2015. (V. 04.) önkormányzati rendelethez</t>
  </si>
  <si>
    <t>7. melléklet a 14/2015. (V. 04.) önkormányzati rendelethez</t>
  </si>
  <si>
    <t>8. melléklet a 14/2015. (V. 04.) önkormányzati rendelethez</t>
  </si>
  <si>
    <t>9. melléklet a 14/2015. (V. 04.) önkormányzati határozathoz</t>
  </si>
  <si>
    <t>10.  melléklet a 14/2015. (V. 04.)  önkormányzati rendlethez</t>
  </si>
  <si>
    <t>11. melléklet a 14/2015. (V. 04.) önkormányzati rendlethez</t>
  </si>
  <si>
    <t>12.  melléklet a 14/2015. (V. 04.) önkormányzati rendelethez</t>
  </si>
  <si>
    <t>13.  melléklet a 14/2015. (V. 04.)  önkormányzati rendelethez</t>
  </si>
  <si>
    <t>14. melléklet a 14/2015. (V. 04.) önkormányzati rendelethez</t>
  </si>
  <si>
    <t>15.melléklet  a 14/2015. (V. 04.) önkormányzati rendelethez</t>
  </si>
  <si>
    <t>16. melléklet a 14/2015. (V. 04.) önkormányzati rendelethez</t>
  </si>
  <si>
    <t>17. melléklet a 14/2015. (V. 04.) önkormányzati rendelethez</t>
  </si>
  <si>
    <t>18. melléklet az 14/2015. (V. 04.) önkormányzati rendelethez</t>
  </si>
  <si>
    <t>2014. évi</t>
  </si>
  <si>
    <t>2015. évi tev</t>
  </si>
  <si>
    <t>2016. évi tev</t>
  </si>
  <si>
    <t>2017. évi tev</t>
  </si>
  <si>
    <t>Jóváhagyott előirányzat</t>
  </si>
  <si>
    <t xml:space="preserve"> Egyéb díjbevételek (PH)</t>
  </si>
  <si>
    <t xml:space="preserve"> Önkormányzati vagyon és vagyonértékű jog értékesítésből és hasznosításából származó bevétel</t>
  </si>
  <si>
    <t>Adósságot keletkeztető ügyletek a Stabilitási tv.3. § (1) bekezdés a) pontja szerint</t>
  </si>
  <si>
    <t>215. évi tev</t>
  </si>
  <si>
    <t>216. évi tev</t>
  </si>
  <si>
    <t>217. évi tev</t>
  </si>
  <si>
    <t xml:space="preserve">Békés Város Önkormányzata hosszútávú kötelezettségeinek évenkénti alakulása </t>
  </si>
  <si>
    <t>az Áht 24.§ (4) bekezdés b) pontja alapján</t>
  </si>
  <si>
    <t xml:space="preserve">2014. év </t>
  </si>
  <si>
    <t>2015.</t>
  </si>
  <si>
    <t>További évek</t>
  </si>
  <si>
    <t>Előirányzat</t>
  </si>
  <si>
    <t>2016. évi terv</t>
  </si>
  <si>
    <t>2017. évi terv</t>
  </si>
  <si>
    <t>2018. évi terv</t>
  </si>
  <si>
    <t>Turisztikai attrakciók és szolgáltatások  fejlesztése (DAOP)</t>
  </si>
  <si>
    <t>Napelemes rendszer kiépítése</t>
  </si>
  <si>
    <t>Térfigyelőkamera rendszer</t>
  </si>
  <si>
    <t>Hulladékszállító jármű beszerzése</t>
  </si>
  <si>
    <t>KEOP épületergetikai korszerűsítés</t>
  </si>
  <si>
    <t xml:space="preserve">Beruházásokhoz kapcsolódó kötelezettségek összesen </t>
  </si>
  <si>
    <t>19. melléklet az 14/2015. (V. 04.) önkormányzati rendelethez</t>
  </si>
  <si>
    <t>20. melléklet a 14/2015. (V. 04.)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</si>
</sst>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.0"/>
    <numFmt numFmtId="167" formatCode="0.0"/>
    <numFmt numFmtId="168" formatCode="_-* #,##0.000\ _F_t_-;\-* #,##0.000\ _F_t_-;_-* &quot;-&quot;??\ _F_t_-;_-@_-"/>
    <numFmt numFmtId="169" formatCode="#,##0\ _F_t"/>
    <numFmt numFmtId="170" formatCode="#,##0;[Red]#,##0"/>
    <numFmt numFmtId="171" formatCode="#,##0.00_ ;\-#,##0.00\ "/>
    <numFmt numFmtId="172" formatCode="&quot;H-&quot;0000"/>
    <numFmt numFmtId="173" formatCode="#,##0.000"/>
    <numFmt numFmtId="174" formatCode="#,##0_ ;\-#,##0\ "/>
    <numFmt numFmtId="175" formatCode="#,##0.0\ _F_t;\-#,##0.0\ _F_t"/>
    <numFmt numFmtId="176" formatCode="_-* #,##0.0000\ _F_t_-;\-* #,##0.0000\ _F_t_-;_-* &quot;-&quot;??\ _F_t_-;_-@_-"/>
    <numFmt numFmtId="177" formatCode="0.0%"/>
    <numFmt numFmtId="178" formatCode="0.0;[Red]0.0"/>
    <numFmt numFmtId="179" formatCode="0.00_ ;\-0.00\ "/>
    <numFmt numFmtId="180" formatCode="0.0_ ;\-0.0\ "/>
    <numFmt numFmtId="181" formatCode="0_ ;\-0\ "/>
    <numFmt numFmtId="182" formatCode="_-* #,##0.0\ _F_t_-;\-* #,##0.0\ _F_t_-;_-* &quot;-&quot;?\ _F_t_-;_-@_-"/>
    <numFmt numFmtId="183" formatCode="[$-40E]yyyy\.\ mmmm\ d\."/>
    <numFmt numFmtId="184" formatCode="[$-40E]mmmm\ d\.;@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*\-\ #,##0.0\ _F_t_-;\-* #,##0.0\ _F_t_-;_-* &quot;-&quot;?\ _F_t_-;_-@_-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#,##0.000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8"/>
      <name val="Arial CE"/>
      <family val="0"/>
    </font>
    <font>
      <sz val="10"/>
      <name val="Arial Narrow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8"/>
      <name val="Times New Roman"/>
      <family val="1"/>
    </font>
    <font>
      <b/>
      <sz val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color indexed="10"/>
      <name val="Times New Roman"/>
      <family val="1"/>
    </font>
    <font>
      <b/>
      <sz val="14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966">
    <xf numFmtId="0" fontId="0" fillId="0" borderId="0" xfId="0" applyAlignment="1">
      <alignment/>
    </xf>
    <xf numFmtId="0" fontId="23" fillId="0" borderId="0" xfId="56" applyFont="1" applyAlignment="1">
      <alignment vertical="center"/>
      <protection/>
    </xf>
    <xf numFmtId="0" fontId="0" fillId="0" borderId="0" xfId="63">
      <alignment/>
      <protection/>
    </xf>
    <xf numFmtId="0" fontId="0" fillId="0" borderId="0" xfId="63" applyAlignment="1">
      <alignment horizontal="center" vertical="center"/>
      <protection/>
    </xf>
    <xf numFmtId="0" fontId="0" fillId="0" borderId="0" xfId="63" applyAlignment="1">
      <alignment horizontal="center"/>
      <protection/>
    </xf>
    <xf numFmtId="0" fontId="24" fillId="0" borderId="0" xfId="63" applyFont="1" applyAlignment="1">
      <alignment horizontal="center"/>
      <protection/>
    </xf>
    <xf numFmtId="0" fontId="0" fillId="0" borderId="0" xfId="63" applyBorder="1">
      <alignment/>
      <protection/>
    </xf>
    <xf numFmtId="0" fontId="0" fillId="0" borderId="0" xfId="63" applyBorder="1" applyAlignment="1">
      <alignment horizontal="center"/>
      <protection/>
    </xf>
    <xf numFmtId="0" fontId="21" fillId="0" borderId="0" xfId="63" applyFont="1" applyBorder="1">
      <alignment/>
      <protection/>
    </xf>
    <xf numFmtId="0" fontId="22" fillId="0" borderId="0" xfId="63" applyFont="1" applyBorder="1" applyAlignment="1">
      <alignment horizontal="center" vertical="center" wrapText="1"/>
      <protection/>
    </xf>
    <xf numFmtId="0" fontId="21" fillId="0" borderId="0" xfId="63" applyFont="1">
      <alignment/>
      <protection/>
    </xf>
    <xf numFmtId="0" fontId="0" fillId="0" borderId="0" xfId="63" applyFont="1" applyAlignment="1">
      <alignment horizontal="right" vertical="center"/>
      <protection/>
    </xf>
    <xf numFmtId="0" fontId="0" fillId="0" borderId="0" xfId="63" applyFont="1" applyAlignment="1">
      <alignment horizontal="right" vertical="center"/>
      <protection/>
    </xf>
    <xf numFmtId="0" fontId="0" fillId="0" borderId="0" xfId="63" applyAlignment="1">
      <alignment vertical="center"/>
      <protection/>
    </xf>
    <xf numFmtId="0" fontId="23" fillId="22" borderId="10" xfId="56" applyFont="1" applyFill="1" applyBorder="1" applyAlignment="1">
      <alignment horizontal="center" vertical="center"/>
      <protection/>
    </xf>
    <xf numFmtId="0" fontId="23" fillId="22" borderId="11" xfId="56" applyFont="1" applyFill="1" applyBorder="1" applyAlignment="1">
      <alignment horizontal="center" vertical="center"/>
      <protection/>
    </xf>
    <xf numFmtId="0" fontId="23" fillId="22" borderId="12" xfId="56" applyFont="1" applyFill="1" applyBorder="1" applyAlignment="1">
      <alignment horizontal="center" vertical="center"/>
      <protection/>
    </xf>
    <xf numFmtId="0" fontId="23" fillId="22" borderId="13" xfId="56" applyFont="1" applyFill="1" applyBorder="1" applyAlignment="1">
      <alignment horizontal="center" vertical="center"/>
      <protection/>
    </xf>
    <xf numFmtId="0" fontId="30" fillId="0" borderId="14" xfId="0" applyFont="1" applyBorder="1" applyAlignment="1">
      <alignment horizontal="center" vertical="center" wrapText="1"/>
    </xf>
    <xf numFmtId="165" fontId="29" fillId="22" borderId="15" xfId="40" applyNumberFormat="1" applyFont="1" applyFill="1" applyBorder="1" applyAlignment="1">
      <alignment horizontal="center" vertical="center"/>
    </xf>
    <xf numFmtId="165" fontId="29" fillId="0" borderId="16" xfId="40" applyNumberFormat="1" applyFont="1" applyFill="1" applyBorder="1" applyAlignment="1">
      <alignment horizontal="center" vertical="center"/>
    </xf>
    <xf numFmtId="174" fontId="0" fillId="0" borderId="0" xfId="40" applyNumberFormat="1" applyFont="1" applyBorder="1" applyAlignment="1">
      <alignment horizontal="right"/>
    </xf>
    <xf numFmtId="174" fontId="0" fillId="0" borderId="0" xfId="40" applyNumberFormat="1" applyFont="1" applyBorder="1" applyAlignment="1">
      <alignment/>
    </xf>
    <xf numFmtId="165" fontId="29" fillId="0" borderId="17" xfId="40" applyNumberFormat="1" applyFont="1" applyFill="1" applyBorder="1" applyAlignment="1">
      <alignment horizontal="center" vertical="center"/>
    </xf>
    <xf numFmtId="165" fontId="30" fillId="0" borderId="18" xfId="40" applyNumberFormat="1" applyFont="1" applyFill="1" applyBorder="1" applyAlignment="1">
      <alignment horizontal="center" vertical="center"/>
    </xf>
    <xf numFmtId="165" fontId="30" fillId="0" borderId="19" xfId="40" applyNumberFormat="1" applyFont="1" applyFill="1" applyBorder="1" applyAlignment="1">
      <alignment vertical="center" wrapText="1"/>
    </xf>
    <xf numFmtId="165" fontId="29" fillId="0" borderId="19" xfId="40" applyNumberFormat="1" applyFont="1" applyFill="1" applyBorder="1" applyAlignment="1">
      <alignment horizontal="center" vertical="center"/>
    </xf>
    <xf numFmtId="165" fontId="29" fillId="0" borderId="19" xfId="40" applyNumberFormat="1" applyFont="1" applyFill="1" applyBorder="1" applyAlignment="1">
      <alignment vertical="center" wrapText="1"/>
    </xf>
    <xf numFmtId="174" fontId="0" fillId="0" borderId="20" xfId="40" applyNumberFormat="1" applyFont="1" applyBorder="1" applyAlignment="1">
      <alignment horizontal="right"/>
    </xf>
    <xf numFmtId="165" fontId="30" fillId="0" borderId="19" xfId="40" applyNumberFormat="1" applyFont="1" applyFill="1" applyBorder="1" applyAlignment="1">
      <alignment horizontal="center" vertical="center"/>
    </xf>
    <xf numFmtId="165" fontId="30" fillId="0" borderId="16" xfId="40" applyNumberFormat="1" applyFont="1" applyFill="1" applyBorder="1" applyAlignment="1">
      <alignment horizontal="center" vertical="center"/>
    </xf>
    <xf numFmtId="165" fontId="30" fillId="0" borderId="17" xfId="40" applyNumberFormat="1" applyFont="1" applyFill="1" applyBorder="1" applyAlignment="1">
      <alignment horizontal="center" vertical="center"/>
    </xf>
    <xf numFmtId="165" fontId="29" fillId="0" borderId="21" xfId="40" applyNumberFormat="1" applyFont="1" applyFill="1" applyBorder="1" applyAlignment="1">
      <alignment vertical="center" wrapText="1"/>
    </xf>
    <xf numFmtId="165" fontId="29" fillId="0" borderId="21" xfId="40" applyNumberFormat="1" applyFont="1" applyFill="1" applyBorder="1" applyAlignment="1">
      <alignment vertical="center"/>
    </xf>
    <xf numFmtId="165" fontId="29" fillId="0" borderId="22" xfId="40" applyNumberFormat="1" applyFont="1" applyFill="1" applyBorder="1" applyAlignment="1">
      <alignment vertical="center" wrapText="1"/>
    </xf>
    <xf numFmtId="165" fontId="30" fillId="0" borderId="23" xfId="40" applyNumberFormat="1" applyFont="1" applyFill="1" applyBorder="1" applyAlignment="1">
      <alignment horizontal="center" vertical="center"/>
    </xf>
    <xf numFmtId="165" fontId="29" fillId="0" borderId="0" xfId="40" applyNumberFormat="1" applyFont="1" applyFill="1" applyBorder="1" applyAlignment="1">
      <alignment horizontal="center" vertical="center"/>
    </xf>
    <xf numFmtId="165" fontId="30" fillId="0" borderId="0" xfId="40" applyNumberFormat="1" applyFont="1" applyFill="1" applyBorder="1" applyAlignment="1">
      <alignment vertical="center" wrapText="1"/>
    </xf>
    <xf numFmtId="165" fontId="30" fillId="0" borderId="0" xfId="40" applyNumberFormat="1" applyFont="1" applyFill="1" applyBorder="1" applyAlignment="1">
      <alignment horizontal="right"/>
    </xf>
    <xf numFmtId="165" fontId="29" fillId="0" borderId="0" xfId="40" applyNumberFormat="1" applyFont="1" applyFill="1" applyAlignment="1">
      <alignment/>
    </xf>
    <xf numFmtId="165" fontId="29" fillId="0" borderId="18" xfId="40" applyNumberFormat="1" applyFont="1" applyFill="1" applyBorder="1" applyAlignment="1">
      <alignment horizontal="center" vertical="center"/>
    </xf>
    <xf numFmtId="0" fontId="29" fillId="0" borderId="0" xfId="56" applyFont="1" applyFill="1" applyBorder="1" applyAlignment="1">
      <alignment horizontal="center" vertical="center"/>
      <protection/>
    </xf>
    <xf numFmtId="0" fontId="29" fillId="0" borderId="0" xfId="63" applyFont="1" applyFill="1" applyBorder="1" applyAlignment="1">
      <alignment vertical="center" wrapText="1"/>
      <protection/>
    </xf>
    <xf numFmtId="174" fontId="29" fillId="0" borderId="0" xfId="40" applyNumberFormat="1" applyFont="1" applyFill="1" applyBorder="1" applyAlignment="1">
      <alignment vertical="center"/>
    </xf>
    <xf numFmtId="0" fontId="29" fillId="0" borderId="0" xfId="63" applyFont="1" applyAlignment="1">
      <alignment vertical="center"/>
      <protection/>
    </xf>
    <xf numFmtId="0" fontId="29" fillId="0" borderId="0" xfId="63" applyFont="1">
      <alignment/>
      <protection/>
    </xf>
    <xf numFmtId="0" fontId="30" fillId="0" borderId="0" xfId="63" applyFont="1" applyBorder="1" applyAlignment="1">
      <alignment horizontal="center" vertical="center"/>
      <protection/>
    </xf>
    <xf numFmtId="0" fontId="30" fillId="0" borderId="0" xfId="63" applyFont="1" applyAlignment="1">
      <alignment horizontal="center"/>
      <protection/>
    </xf>
    <xf numFmtId="0" fontId="29" fillId="0" borderId="0" xfId="63" applyFont="1" applyFill="1" applyBorder="1" applyAlignment="1">
      <alignment horizontal="center" vertical="center"/>
      <protection/>
    </xf>
    <xf numFmtId="0" fontId="30" fillId="0" borderId="0" xfId="63" applyFont="1" applyAlignment="1">
      <alignment horizontal="left"/>
      <protection/>
    </xf>
    <xf numFmtId="165" fontId="29" fillId="0" borderId="0" xfId="40" applyNumberFormat="1" applyFont="1" applyBorder="1" applyAlignment="1">
      <alignment/>
    </xf>
    <xf numFmtId="165" fontId="29" fillId="0" borderId="0" xfId="40" applyNumberFormat="1" applyFont="1" applyBorder="1" applyAlignment="1">
      <alignment horizontal="right"/>
    </xf>
    <xf numFmtId="0" fontId="29" fillId="22" borderId="24" xfId="63" applyFont="1" applyFill="1" applyBorder="1" applyAlignment="1">
      <alignment horizontal="center" vertical="center"/>
      <protection/>
    </xf>
    <xf numFmtId="0" fontId="29" fillId="0" borderId="16" xfId="63" applyFont="1" applyFill="1" applyBorder="1" applyAlignment="1">
      <alignment horizontal="center" vertical="center"/>
      <protection/>
    </xf>
    <xf numFmtId="0" fontId="29" fillId="0" borderId="25" xfId="63" applyFont="1" applyFill="1" applyBorder="1" applyAlignment="1">
      <alignment horizontal="center" vertical="center"/>
      <protection/>
    </xf>
    <xf numFmtId="49" fontId="0" fillId="0" borderId="0" xfId="63" applyNumberFormat="1" applyAlignment="1">
      <alignment vertical="center"/>
      <protection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0" fillId="0" borderId="26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/>
    </xf>
    <xf numFmtId="165" fontId="31" fillId="0" borderId="19" xfId="40" applyNumberFormat="1" applyFont="1" applyBorder="1" applyAlignment="1">
      <alignment vertical="center"/>
    </xf>
    <xf numFmtId="165" fontId="32" fillId="0" borderId="27" xfId="4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19" xfId="0" applyFont="1" applyBorder="1" applyAlignment="1">
      <alignment vertical="center" wrapText="1"/>
    </xf>
    <xf numFmtId="165" fontId="31" fillId="0" borderId="27" xfId="40" applyNumberFormat="1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165" fontId="31" fillId="0" borderId="28" xfId="40" applyNumberFormat="1" applyFont="1" applyBorder="1" applyAlignment="1">
      <alignment vertical="center"/>
    </xf>
    <xf numFmtId="165" fontId="32" fillId="0" borderId="29" xfId="40" applyNumberFormat="1" applyFont="1" applyBorder="1" applyAlignment="1">
      <alignment vertic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56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/>
    </xf>
    <xf numFmtId="0" fontId="28" fillId="0" borderId="0" xfId="57" applyFont="1" applyAlignment="1">
      <alignment horizontal="center" vertical="center"/>
      <protection/>
    </xf>
    <xf numFmtId="0" fontId="31" fillId="0" borderId="0" xfId="0" applyFont="1" applyAlignment="1">
      <alignment horizontal="center"/>
    </xf>
    <xf numFmtId="0" fontId="31" fillId="0" borderId="0" xfId="57" applyFont="1">
      <alignment/>
      <protection/>
    </xf>
    <xf numFmtId="0" fontId="30" fillId="0" borderId="26" xfId="57" applyFont="1" applyBorder="1" applyAlignment="1">
      <alignment horizontal="center" vertical="center" wrapText="1"/>
      <protection/>
    </xf>
    <xf numFmtId="0" fontId="30" fillId="0" borderId="14" xfId="57" applyFont="1" applyBorder="1" applyAlignment="1">
      <alignment horizontal="center" vertical="center" wrapText="1"/>
      <protection/>
    </xf>
    <xf numFmtId="0" fontId="32" fillId="0" borderId="19" xfId="0" applyFont="1" applyBorder="1" applyAlignment="1">
      <alignment horizontal="center" vertical="center"/>
    </xf>
    <xf numFmtId="0" fontId="31" fillId="0" borderId="19" xfId="57" applyFont="1" applyBorder="1" applyAlignment="1">
      <alignment vertical="center"/>
      <protection/>
    </xf>
    <xf numFmtId="174" fontId="29" fillId="0" borderId="19" xfId="40" applyNumberFormat="1" applyFont="1" applyBorder="1" applyAlignment="1">
      <alignment horizontal="right" vertical="center"/>
    </xf>
    <xf numFmtId="174" fontId="29" fillId="0" borderId="27" xfId="40" applyNumberFormat="1" applyFont="1" applyBorder="1" applyAlignment="1">
      <alignment horizontal="right" vertical="center"/>
    </xf>
    <xf numFmtId="0" fontId="31" fillId="0" borderId="19" xfId="57" applyFont="1" applyBorder="1" applyAlignment="1">
      <alignment vertical="center" wrapText="1"/>
      <protection/>
    </xf>
    <xf numFmtId="174" fontId="30" fillId="0" borderId="19" xfId="40" applyNumberFormat="1" applyFont="1" applyBorder="1" applyAlignment="1">
      <alignment horizontal="right" vertical="center"/>
    </xf>
    <xf numFmtId="174" fontId="30" fillId="0" borderId="27" xfId="40" applyNumberFormat="1" applyFont="1" applyBorder="1" applyAlignment="1">
      <alignment horizontal="right" vertical="center"/>
    </xf>
    <xf numFmtId="174" fontId="30" fillId="0" borderId="28" xfId="40" applyNumberFormat="1" applyFont="1" applyBorder="1" applyAlignment="1">
      <alignment horizontal="right" vertical="center"/>
    </xf>
    <xf numFmtId="174" fontId="30" fillId="0" borderId="29" xfId="40" applyNumberFormat="1" applyFont="1" applyBorder="1" applyAlignment="1">
      <alignment horizontal="right" vertical="center"/>
    </xf>
    <xf numFmtId="0" fontId="31" fillId="0" borderId="0" xfId="57" applyFont="1" applyAlignment="1">
      <alignment vertical="center"/>
      <protection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 horizontal="right"/>
    </xf>
    <xf numFmtId="165" fontId="37" fillId="0" borderId="0" xfId="40" applyNumberFormat="1" applyFont="1" applyAlignment="1">
      <alignment/>
    </xf>
    <xf numFmtId="165" fontId="29" fillId="0" borderId="18" xfId="40" applyNumberFormat="1" applyFont="1" applyFill="1" applyBorder="1" applyAlignment="1">
      <alignment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 wrapText="1"/>
    </xf>
    <xf numFmtId="165" fontId="32" fillId="0" borderId="26" xfId="40" applyNumberFormat="1" applyFont="1" applyBorder="1" applyAlignment="1">
      <alignment horizontal="center" vertical="center"/>
    </xf>
    <xf numFmtId="3" fontId="32" fillId="0" borderId="26" xfId="0" applyNumberFormat="1" applyFont="1" applyBorder="1" applyAlignment="1">
      <alignment horizontal="center" vertical="center"/>
    </xf>
    <xf numFmtId="165" fontId="31" fillId="0" borderId="29" xfId="40" applyNumberFormat="1" applyFont="1" applyBorder="1" applyAlignment="1">
      <alignment vertical="center"/>
    </xf>
    <xf numFmtId="0" fontId="32" fillId="0" borderId="19" xfId="57" applyFont="1" applyBorder="1" applyAlignment="1">
      <alignment horizontal="left" vertical="center"/>
      <protection/>
    </xf>
    <xf numFmtId="174" fontId="30" fillId="0" borderId="21" xfId="40" applyNumberFormat="1" applyFont="1" applyBorder="1" applyAlignment="1">
      <alignment horizontal="right" vertical="center"/>
    </xf>
    <xf numFmtId="0" fontId="31" fillId="0" borderId="0" xfId="56" applyFont="1" applyAlignment="1">
      <alignment vertical="center"/>
      <protection/>
    </xf>
    <xf numFmtId="0" fontId="38" fillId="0" borderId="19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16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31" fillId="22" borderId="22" xfId="0" applyFont="1" applyFill="1" applyBorder="1" applyAlignment="1">
      <alignment horizontal="center"/>
    </xf>
    <xf numFmtId="0" fontId="31" fillId="22" borderId="32" xfId="0" applyFont="1" applyFill="1" applyBorder="1" applyAlignment="1">
      <alignment horizontal="center"/>
    </xf>
    <xf numFmtId="0" fontId="31" fillId="22" borderId="21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165" fontId="38" fillId="0" borderId="19" xfId="40" applyNumberFormat="1" applyFont="1" applyBorder="1" applyAlignment="1">
      <alignment vertical="center"/>
    </xf>
    <xf numFmtId="0" fontId="38" fillId="0" borderId="19" xfId="0" applyFont="1" applyBorder="1" applyAlignment="1">
      <alignment horizontal="left" vertical="center" wrapText="1"/>
    </xf>
    <xf numFmtId="165" fontId="38" fillId="0" borderId="27" xfId="40" applyNumberFormat="1" applyFont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165" fontId="32" fillId="0" borderId="19" xfId="40" applyNumberFormat="1" applyFont="1" applyBorder="1" applyAlignment="1">
      <alignment vertical="center"/>
    </xf>
    <xf numFmtId="165" fontId="40" fillId="0" borderId="0" xfId="0" applyNumberFormat="1" applyFont="1" applyAlignment="1">
      <alignment/>
    </xf>
    <xf numFmtId="165" fontId="40" fillId="0" borderId="0" xfId="40" applyNumberFormat="1" applyFont="1" applyAlignment="1">
      <alignment/>
    </xf>
    <xf numFmtId="165" fontId="32" fillId="0" borderId="29" xfId="0" applyNumberFormat="1" applyFont="1" applyBorder="1" applyAlignment="1">
      <alignment vertical="center"/>
    </xf>
    <xf numFmtId="0" fontId="33" fillId="24" borderId="0" xfId="59" applyFont="1" applyFill="1" applyBorder="1" applyAlignment="1">
      <alignment horizontal="center"/>
      <protection/>
    </xf>
    <xf numFmtId="0" fontId="33" fillId="24" borderId="0" xfId="59" applyFont="1" applyFill="1" applyBorder="1">
      <alignment/>
      <protection/>
    </xf>
    <xf numFmtId="0" fontId="33" fillId="0" borderId="0" xfId="56" applyFont="1" applyBorder="1" applyAlignment="1">
      <alignment horizontal="right" vertical="center"/>
      <protection/>
    </xf>
    <xf numFmtId="0" fontId="33" fillId="0" borderId="0" xfId="59" applyFont="1" applyFill="1" applyBorder="1">
      <alignment/>
      <protection/>
    </xf>
    <xf numFmtId="0" fontId="31" fillId="0" borderId="0" xfId="56" applyFont="1" applyBorder="1" applyAlignment="1">
      <alignment horizontal="right" vertical="center"/>
      <protection/>
    </xf>
    <xf numFmtId="0" fontId="33" fillId="0" borderId="0" xfId="59" applyFont="1" applyAlignment="1">
      <alignment horizontal="center" vertical="center"/>
      <protection/>
    </xf>
    <xf numFmtId="0" fontId="33" fillId="0" borderId="0" xfId="59" applyFont="1" applyFill="1">
      <alignment/>
      <protection/>
    </xf>
    <xf numFmtId="0" fontId="32" fillId="22" borderId="19" xfId="59" applyFont="1" applyFill="1" applyBorder="1" applyAlignment="1">
      <alignment horizontal="center" vertical="center" wrapText="1"/>
      <protection/>
    </xf>
    <xf numFmtId="0" fontId="32" fillId="22" borderId="33" xfId="59" applyFont="1" applyFill="1" applyBorder="1" applyAlignment="1">
      <alignment horizontal="center" vertical="center" wrapText="1"/>
      <protection/>
    </xf>
    <xf numFmtId="0" fontId="31" fillId="0" borderId="0" xfId="59" applyFont="1" applyFill="1">
      <alignment/>
      <protection/>
    </xf>
    <xf numFmtId="0" fontId="31" fillId="0" borderId="0" xfId="59" applyFont="1" applyFill="1" applyBorder="1">
      <alignment/>
      <protection/>
    </xf>
    <xf numFmtId="0" fontId="32" fillId="0" borderId="0" xfId="59" applyFont="1" applyFill="1" applyBorder="1" applyAlignment="1">
      <alignment horizontal="center" vertical="center" wrapText="1"/>
      <protection/>
    </xf>
    <xf numFmtId="0" fontId="31" fillId="0" borderId="0" xfId="59" applyFont="1" applyAlignment="1">
      <alignment horizontal="center" vertical="center" wrapText="1"/>
      <protection/>
    </xf>
    <xf numFmtId="0" fontId="31" fillId="22" borderId="19" xfId="59" applyFont="1" applyFill="1" applyBorder="1" applyAlignment="1">
      <alignment horizontal="center" vertical="center" wrapText="1"/>
      <protection/>
    </xf>
    <xf numFmtId="0" fontId="31" fillId="22" borderId="21" xfId="59" applyFont="1" applyFill="1" applyBorder="1" applyAlignment="1">
      <alignment horizontal="center" vertical="center" wrapText="1"/>
      <protection/>
    </xf>
    <xf numFmtId="0" fontId="31" fillId="24" borderId="34" xfId="59" applyFont="1" applyFill="1" applyBorder="1" applyAlignment="1">
      <alignment horizontal="center" vertical="center" wrapText="1"/>
      <protection/>
    </xf>
    <xf numFmtId="0" fontId="31" fillId="22" borderId="0" xfId="59" applyFont="1" applyFill="1" applyBorder="1" applyAlignment="1">
      <alignment horizontal="center" vertical="center" wrapText="1"/>
      <protection/>
    </xf>
    <xf numFmtId="0" fontId="31" fillId="0" borderId="0" xfId="59" applyFont="1" applyFill="1" applyBorder="1" applyAlignment="1">
      <alignment horizontal="center" vertical="center" wrapText="1"/>
      <protection/>
    </xf>
    <xf numFmtId="0" fontId="31" fillId="0" borderId="35" xfId="59" applyFont="1" applyFill="1" applyBorder="1" applyAlignment="1">
      <alignment horizontal="center" vertical="center" wrapText="1"/>
      <protection/>
    </xf>
    <xf numFmtId="0" fontId="31" fillId="0" borderId="0" xfId="59" applyFont="1" applyFill="1" applyAlignment="1">
      <alignment horizontal="right"/>
      <protection/>
    </xf>
    <xf numFmtId="0" fontId="31" fillId="22" borderId="33" xfId="59" applyFont="1" applyFill="1" applyBorder="1" applyAlignment="1">
      <alignment horizontal="center" vertical="center"/>
      <protection/>
    </xf>
    <xf numFmtId="0" fontId="32" fillId="0" borderId="19" xfId="59" applyFont="1" applyFill="1" applyBorder="1" applyAlignment="1">
      <alignment horizontal="center" vertical="center" wrapText="1"/>
      <protection/>
    </xf>
    <xf numFmtId="0" fontId="31" fillId="22" borderId="19" xfId="59" applyFont="1" applyFill="1" applyBorder="1" applyAlignment="1">
      <alignment horizontal="center" vertical="center"/>
      <protection/>
    </xf>
    <xf numFmtId="0" fontId="31" fillId="0" borderId="19" xfId="59" applyFont="1" applyFill="1" applyBorder="1" applyAlignment="1">
      <alignment vertical="center" wrapText="1"/>
      <protection/>
    </xf>
    <xf numFmtId="3" fontId="31" fillId="0" borderId="19" xfId="59" applyNumberFormat="1" applyFont="1" applyFill="1" applyBorder="1" applyAlignment="1">
      <alignment vertical="center"/>
      <protection/>
    </xf>
    <xf numFmtId="3" fontId="31" fillId="0" borderId="0" xfId="59" applyNumberFormat="1" applyFont="1" applyFill="1" applyBorder="1" applyAlignment="1">
      <alignment vertical="center"/>
      <protection/>
    </xf>
    <xf numFmtId="0" fontId="31" fillId="0" borderId="19" xfId="59" applyFont="1" applyFill="1" applyBorder="1" applyAlignment="1">
      <alignment vertical="center"/>
      <protection/>
    </xf>
    <xf numFmtId="0" fontId="32" fillId="0" borderId="19" xfId="59" applyFont="1" applyFill="1" applyBorder="1" applyAlignment="1">
      <alignment horizontal="left" vertical="center" wrapText="1"/>
      <protection/>
    </xf>
    <xf numFmtId="3" fontId="32" fillId="0" borderId="19" xfId="59" applyNumberFormat="1" applyFont="1" applyFill="1" applyBorder="1" applyAlignment="1">
      <alignment vertical="center"/>
      <protection/>
    </xf>
    <xf numFmtId="3" fontId="32" fillId="0" borderId="0" xfId="59" applyNumberFormat="1" applyFont="1" applyFill="1" applyBorder="1" applyAlignment="1">
      <alignment vertical="center"/>
      <protection/>
    </xf>
    <xf numFmtId="0" fontId="31" fillId="0" borderId="0" xfId="59" applyFont="1" applyBorder="1" applyAlignment="1">
      <alignment horizontal="center" vertical="center"/>
      <protection/>
    </xf>
    <xf numFmtId="0" fontId="31" fillId="22" borderId="21" xfId="59" applyFont="1" applyFill="1" applyBorder="1" applyAlignment="1">
      <alignment horizontal="center" vertical="center"/>
      <protection/>
    </xf>
    <xf numFmtId="0" fontId="32" fillId="0" borderId="22" xfId="59" applyFont="1" applyFill="1" applyBorder="1" applyAlignment="1">
      <alignment horizontal="center" vertical="center" wrapText="1"/>
      <protection/>
    </xf>
    <xf numFmtId="0" fontId="32" fillId="0" borderId="34" xfId="59" applyFont="1" applyFill="1" applyBorder="1" applyAlignment="1">
      <alignment horizontal="center" vertical="center" wrapText="1"/>
      <protection/>
    </xf>
    <xf numFmtId="3" fontId="31" fillId="0" borderId="34" xfId="59" applyNumberFormat="1" applyFont="1" applyFill="1" applyBorder="1" applyAlignment="1">
      <alignment vertical="center"/>
      <protection/>
    </xf>
    <xf numFmtId="3" fontId="32" fillId="0" borderId="34" xfId="59" applyNumberFormat="1" applyFont="1" applyFill="1" applyBorder="1" applyAlignment="1">
      <alignment vertical="center"/>
      <protection/>
    </xf>
    <xf numFmtId="0" fontId="32" fillId="0" borderId="19" xfId="59" applyFont="1" applyFill="1" applyBorder="1" applyAlignment="1">
      <alignment horizontal="left"/>
      <protection/>
    </xf>
    <xf numFmtId="0" fontId="31" fillId="0" borderId="0" xfId="56" applyFont="1" applyAlignment="1">
      <alignment horizontal="right" vertical="center"/>
      <protection/>
    </xf>
    <xf numFmtId="0" fontId="31" fillId="0" borderId="0" xfId="64" applyFont="1" applyFill="1">
      <alignment/>
      <protection/>
    </xf>
    <xf numFmtId="0" fontId="31" fillId="0" borderId="0" xfId="64" applyFont="1">
      <alignment/>
      <protection/>
    </xf>
    <xf numFmtId="0" fontId="31" fillId="0" borderId="0" xfId="64" applyFont="1" applyFill="1" applyBorder="1" applyAlignment="1">
      <alignment horizontal="center" vertical="center"/>
      <protection/>
    </xf>
    <xf numFmtId="0" fontId="32" fillId="0" borderId="0" xfId="64" applyFont="1" applyAlignment="1">
      <alignment horizontal="center" vertical="center"/>
      <protection/>
    </xf>
    <xf numFmtId="0" fontId="31" fillId="0" borderId="0" xfId="64" applyFont="1" applyAlignment="1">
      <alignment horizontal="right"/>
      <protection/>
    </xf>
    <xf numFmtId="0" fontId="31" fillId="22" borderId="19" xfId="64" applyFont="1" applyFill="1" applyBorder="1" applyAlignment="1">
      <alignment horizontal="center" vertical="center"/>
      <protection/>
    </xf>
    <xf numFmtId="0" fontId="31" fillId="22" borderId="18" xfId="64" applyFont="1" applyFill="1" applyBorder="1" applyAlignment="1">
      <alignment horizontal="center" vertical="center"/>
      <protection/>
    </xf>
    <xf numFmtId="0" fontId="32" fillId="0" borderId="19" xfId="64" applyFont="1" applyBorder="1" applyAlignment="1">
      <alignment horizontal="center" vertical="center"/>
      <protection/>
    </xf>
    <xf numFmtId="0" fontId="31" fillId="0" borderId="19" xfId="64" applyFont="1" applyBorder="1">
      <alignment/>
      <protection/>
    </xf>
    <xf numFmtId="0" fontId="31" fillId="0" borderId="19" xfId="64" applyFont="1" applyBorder="1" applyAlignment="1">
      <alignment vertical="center"/>
      <protection/>
    </xf>
    <xf numFmtId="0" fontId="31" fillId="0" borderId="19" xfId="64" applyFont="1" applyBorder="1" applyAlignment="1">
      <alignment vertical="center" wrapText="1"/>
      <protection/>
    </xf>
    <xf numFmtId="3" fontId="31" fillId="0" borderId="19" xfId="64" applyNumberFormat="1" applyFont="1" applyBorder="1" applyAlignment="1">
      <alignment vertical="center"/>
      <protection/>
    </xf>
    <xf numFmtId="3" fontId="32" fillId="0" borderId="19" xfId="64" applyNumberFormat="1" applyFont="1" applyBorder="1" applyAlignment="1">
      <alignment vertical="center"/>
      <protection/>
    </xf>
    <xf numFmtId="0" fontId="31" fillId="0" borderId="18" xfId="64" applyFont="1" applyBorder="1" applyAlignment="1">
      <alignment vertical="center" wrapText="1"/>
      <protection/>
    </xf>
    <xf numFmtId="0" fontId="32" fillId="0" borderId="36" xfId="64" applyFont="1" applyBorder="1" applyAlignment="1">
      <alignment vertical="center" wrapText="1"/>
      <protection/>
    </xf>
    <xf numFmtId="0" fontId="32" fillId="0" borderId="19" xfId="64" applyFont="1" applyBorder="1" applyAlignment="1">
      <alignment vertical="center" wrapText="1"/>
      <protection/>
    </xf>
    <xf numFmtId="0" fontId="32" fillId="0" borderId="0" xfId="64" applyFont="1">
      <alignment/>
      <protection/>
    </xf>
    <xf numFmtId="0" fontId="32" fillId="0" borderId="18" xfId="64" applyFont="1" applyBorder="1" applyAlignment="1">
      <alignment horizontal="center" vertical="center"/>
      <protection/>
    </xf>
    <xf numFmtId="0" fontId="31" fillId="0" borderId="19" xfId="40" applyNumberFormat="1" applyFont="1" applyFill="1" applyBorder="1" applyAlignment="1">
      <alignment/>
    </xf>
    <xf numFmtId="0" fontId="31" fillId="24" borderId="0" xfId="64" applyFont="1" applyFill="1">
      <alignment/>
      <protection/>
    </xf>
    <xf numFmtId="3" fontId="31" fillId="0" borderId="19" xfId="40" applyNumberFormat="1" applyFont="1" applyFill="1" applyBorder="1" applyAlignment="1">
      <alignment/>
    </xf>
    <xf numFmtId="3" fontId="32" fillId="0" borderId="19" xfId="40" applyNumberFormat="1" applyFont="1" applyFill="1" applyBorder="1" applyAlignment="1">
      <alignment/>
    </xf>
    <xf numFmtId="0" fontId="32" fillId="24" borderId="0" xfId="64" applyFont="1" applyFill="1">
      <alignment/>
      <protection/>
    </xf>
    <xf numFmtId="3" fontId="32" fillId="0" borderId="19" xfId="0" applyNumberFormat="1" applyFont="1" applyBorder="1" applyAlignment="1">
      <alignment horizontal="center"/>
    </xf>
    <xf numFmtId="165" fontId="32" fillId="0" borderId="19" xfId="40" applyNumberFormat="1" applyFont="1" applyBorder="1" applyAlignment="1">
      <alignment horizontal="center"/>
    </xf>
    <xf numFmtId="165" fontId="31" fillId="0" borderId="19" xfId="40" applyNumberFormat="1" applyFont="1" applyBorder="1" applyAlignment="1">
      <alignment/>
    </xf>
    <xf numFmtId="165" fontId="31" fillId="0" borderId="27" xfId="40" applyNumberFormat="1" applyFont="1" applyBorder="1" applyAlignment="1">
      <alignment/>
    </xf>
    <xf numFmtId="165" fontId="29" fillId="0" borderId="0" xfId="40" applyNumberFormat="1" applyFont="1" applyAlignment="1">
      <alignment/>
    </xf>
    <xf numFmtId="0" fontId="28" fillId="0" borderId="37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/>
    </xf>
    <xf numFmtId="0" fontId="29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vertical="center" wrapText="1"/>
    </xf>
    <xf numFmtId="49" fontId="29" fillId="0" borderId="16" xfId="0" applyNumberFormat="1" applyFont="1" applyFill="1" applyBorder="1" applyAlignment="1">
      <alignment vertical="center" wrapText="1"/>
    </xf>
    <xf numFmtId="49" fontId="30" fillId="0" borderId="16" xfId="0" applyNumberFormat="1" applyFont="1" applyFill="1" applyBorder="1" applyAlignment="1">
      <alignment vertical="center" wrapText="1"/>
    </xf>
    <xf numFmtId="0" fontId="30" fillId="0" borderId="25" xfId="0" applyFont="1" applyFill="1" applyBorder="1" applyAlignment="1">
      <alignment vertical="center"/>
    </xf>
    <xf numFmtId="165" fontId="31" fillId="0" borderId="21" xfId="40" applyNumberFormat="1" applyFont="1" applyFill="1" applyBorder="1" applyAlignment="1">
      <alignment horizontal="center" vertical="center"/>
    </xf>
    <xf numFmtId="165" fontId="31" fillId="0" borderId="19" xfId="40" applyNumberFormat="1" applyFont="1" applyFill="1" applyBorder="1" applyAlignment="1">
      <alignment horizontal="center" vertical="center"/>
    </xf>
    <xf numFmtId="165" fontId="31" fillId="0" borderId="18" xfId="40" applyNumberFormat="1" applyFont="1" applyBorder="1" applyAlignment="1">
      <alignment vertical="center"/>
    </xf>
    <xf numFmtId="165" fontId="32" fillId="0" borderId="21" xfId="40" applyNumberFormat="1" applyFont="1" applyFill="1" applyBorder="1" applyAlignment="1">
      <alignment horizontal="center" vertical="center"/>
    </xf>
    <xf numFmtId="165" fontId="32" fillId="0" borderId="27" xfId="40" applyNumberFormat="1" applyFont="1" applyFill="1" applyBorder="1" applyAlignment="1">
      <alignment horizontal="center" vertical="center"/>
    </xf>
    <xf numFmtId="165" fontId="31" fillId="0" borderId="19" xfId="0" applyNumberFormat="1" applyFont="1" applyBorder="1" applyAlignment="1">
      <alignment vertical="center"/>
    </xf>
    <xf numFmtId="165" fontId="32" fillId="0" borderId="19" xfId="40" applyNumberFormat="1" applyFont="1" applyFill="1" applyBorder="1" applyAlignment="1">
      <alignment horizontal="center" vertical="center"/>
    </xf>
    <xf numFmtId="165" fontId="32" fillId="0" borderId="38" xfId="40" applyNumberFormat="1" applyFont="1" applyFill="1" applyBorder="1" applyAlignment="1">
      <alignment horizontal="center" vertical="center"/>
    </xf>
    <xf numFmtId="165" fontId="32" fillId="0" borderId="28" xfId="40" applyNumberFormat="1" applyFont="1" applyFill="1" applyBorder="1" applyAlignment="1">
      <alignment horizontal="center" vertical="center"/>
    </xf>
    <xf numFmtId="165" fontId="31" fillId="0" borderId="27" xfId="0" applyNumberFormat="1" applyFont="1" applyBorder="1" applyAlignment="1">
      <alignment vertical="center"/>
    </xf>
    <xf numFmtId="0" fontId="33" fillId="24" borderId="0" xfId="59" applyFont="1" applyFill="1" applyBorder="1" applyAlignment="1">
      <alignment/>
      <protection/>
    </xf>
    <xf numFmtId="0" fontId="33" fillId="0" borderId="0" xfId="59" applyFont="1" applyAlignment="1">
      <alignment/>
      <protection/>
    </xf>
    <xf numFmtId="0" fontId="33" fillId="0" borderId="0" xfId="59" applyFont="1" applyBorder="1" applyAlignment="1">
      <alignment horizontal="right"/>
      <protection/>
    </xf>
    <xf numFmtId="0" fontId="33" fillId="0" borderId="0" xfId="59" applyFont="1" applyBorder="1" applyAlignment="1">
      <alignment horizontal="center" vertical="center"/>
      <protection/>
    </xf>
    <xf numFmtId="0" fontId="33" fillId="0" borderId="0" xfId="59" applyFont="1">
      <alignment/>
      <protection/>
    </xf>
    <xf numFmtId="0" fontId="30" fillId="0" borderId="0" xfId="59" applyFont="1" applyAlignment="1">
      <alignment horizontal="center"/>
      <protection/>
    </xf>
    <xf numFmtId="0" fontId="30" fillId="0" borderId="0" xfId="59" applyFont="1" applyAlignment="1">
      <alignment/>
      <protection/>
    </xf>
    <xf numFmtId="0" fontId="33" fillId="22" borderId="19" xfId="59" applyFont="1" applyFill="1" applyBorder="1">
      <alignment/>
      <protection/>
    </xf>
    <xf numFmtId="0" fontId="31" fillId="22" borderId="19" xfId="59" applyFont="1" applyFill="1" applyBorder="1" applyAlignment="1">
      <alignment horizontal="center"/>
      <protection/>
    </xf>
    <xf numFmtId="0" fontId="33" fillId="22" borderId="22" xfId="59" applyFont="1" applyFill="1" applyBorder="1" applyAlignment="1">
      <alignment horizontal="center" vertical="center"/>
      <protection/>
    </xf>
    <xf numFmtId="0" fontId="31" fillId="22" borderId="22" xfId="59" applyFont="1" applyFill="1" applyBorder="1" applyAlignment="1">
      <alignment horizontal="center"/>
      <protection/>
    </xf>
    <xf numFmtId="0" fontId="33" fillId="22" borderId="19" xfId="59" applyFont="1" applyFill="1" applyBorder="1" applyAlignment="1">
      <alignment horizontal="center" vertical="center"/>
      <protection/>
    </xf>
    <xf numFmtId="0" fontId="33" fillId="0" borderId="39" xfId="59" applyFont="1" applyBorder="1" applyAlignment="1">
      <alignment/>
      <protection/>
    </xf>
    <xf numFmtId="0" fontId="33" fillId="22" borderId="21" xfId="59" applyFont="1" applyFill="1" applyBorder="1" applyAlignment="1">
      <alignment horizontal="center" vertical="center"/>
      <protection/>
    </xf>
    <xf numFmtId="0" fontId="33" fillId="0" borderId="21" xfId="59" applyFont="1" applyBorder="1">
      <alignment/>
      <protection/>
    </xf>
    <xf numFmtId="0" fontId="33" fillId="0" borderId="39" xfId="59" applyFont="1" applyBorder="1">
      <alignment/>
      <protection/>
    </xf>
    <xf numFmtId="0" fontId="33" fillId="0" borderId="18" xfId="59" applyFont="1" applyBorder="1">
      <alignment/>
      <protection/>
    </xf>
    <xf numFmtId="0" fontId="33" fillId="22" borderId="19" xfId="59" applyFont="1" applyFill="1" applyBorder="1" applyAlignment="1">
      <alignment horizontal="center" vertical="center" wrapText="1"/>
      <protection/>
    </xf>
    <xf numFmtId="0" fontId="27" fillId="0" borderId="19" xfId="59" applyFont="1" applyBorder="1" applyAlignment="1">
      <alignment horizontal="center" vertical="center" textRotation="90" wrapText="1"/>
      <protection/>
    </xf>
    <xf numFmtId="0" fontId="41" fillId="0" borderId="19" xfId="59" applyFont="1" applyBorder="1" applyAlignment="1">
      <alignment horizontal="center" vertical="center" textRotation="90" wrapText="1"/>
      <protection/>
    </xf>
    <xf numFmtId="0" fontId="31" fillId="0" borderId="19" xfId="56" applyFont="1" applyBorder="1" applyAlignment="1">
      <alignment vertical="center" wrapText="1"/>
      <protection/>
    </xf>
    <xf numFmtId="3" fontId="33" fillId="0" borderId="19" xfId="40" applyNumberFormat="1" applyFont="1" applyBorder="1" applyAlignment="1">
      <alignment vertical="center"/>
    </xf>
    <xf numFmtId="3" fontId="27" fillId="0" borderId="19" xfId="40" applyNumberFormat="1" applyFont="1" applyBorder="1" applyAlignment="1">
      <alignment vertical="center"/>
    </xf>
    <xf numFmtId="2" fontId="27" fillId="0" borderId="19" xfId="59" applyNumberFormat="1" applyFont="1" applyBorder="1" applyAlignment="1">
      <alignment horizontal="center" vertical="center"/>
      <protection/>
    </xf>
    <xf numFmtId="0" fontId="31" fillId="0" borderId="19" xfId="56" applyFont="1" applyBorder="1" applyAlignment="1">
      <alignment vertical="center"/>
      <protection/>
    </xf>
    <xf numFmtId="0" fontId="32" fillId="0" borderId="19" xfId="56" applyFont="1" applyBorder="1" applyAlignment="1">
      <alignment vertical="center" wrapText="1"/>
      <protection/>
    </xf>
    <xf numFmtId="0" fontId="31" fillId="0" borderId="19" xfId="56" applyFont="1" applyFill="1" applyBorder="1" applyAlignment="1">
      <alignment vertical="center" wrapText="1"/>
      <protection/>
    </xf>
    <xf numFmtId="165" fontId="33" fillId="0" borderId="0" xfId="59" applyNumberFormat="1" applyFont="1">
      <alignment/>
      <protection/>
    </xf>
    <xf numFmtId="0" fontId="31" fillId="24" borderId="0" xfId="59" applyFont="1" applyFill="1" applyBorder="1" applyAlignment="1">
      <alignment/>
      <protection/>
    </xf>
    <xf numFmtId="0" fontId="31" fillId="24" borderId="0" xfId="59" applyFont="1" applyFill="1" applyBorder="1" applyAlignment="1">
      <alignment horizontal="right" vertical="center"/>
      <protection/>
    </xf>
    <xf numFmtId="0" fontId="33" fillId="0" borderId="0" xfId="59" applyFont="1" applyBorder="1" applyAlignment="1">
      <alignment horizontal="left"/>
      <protection/>
    </xf>
    <xf numFmtId="0" fontId="33" fillId="22" borderId="19" xfId="65" applyFont="1" applyFill="1" applyBorder="1" applyAlignment="1">
      <alignment horizontal="center" vertical="center"/>
      <protection/>
    </xf>
    <xf numFmtId="0" fontId="33" fillId="22" borderId="19" xfId="59" applyFont="1" applyFill="1" applyBorder="1" applyAlignment="1">
      <alignment horizontal="center"/>
      <protection/>
    </xf>
    <xf numFmtId="0" fontId="33" fillId="0" borderId="0" xfId="59" applyFont="1" applyAlignment="1">
      <alignment horizontal="right"/>
      <protection/>
    </xf>
    <xf numFmtId="0" fontId="33" fillId="0" borderId="19" xfId="56" applyFont="1" applyBorder="1" applyAlignment="1">
      <alignment vertical="center" wrapText="1"/>
      <protection/>
    </xf>
    <xf numFmtId="3" fontId="33" fillId="0" borderId="19" xfId="65" applyNumberFormat="1" applyFont="1" applyBorder="1" applyAlignment="1">
      <alignment vertical="center"/>
      <protection/>
    </xf>
    <xf numFmtId="165" fontId="33" fillId="0" borderId="18" xfId="40" applyNumberFormat="1" applyFont="1" applyBorder="1" applyAlignment="1">
      <alignment horizontal="left" vertical="center" wrapText="1"/>
    </xf>
    <xf numFmtId="3" fontId="27" fillId="0" borderId="19" xfId="65" applyNumberFormat="1" applyFont="1" applyBorder="1" applyAlignment="1">
      <alignment vertical="center"/>
      <protection/>
    </xf>
    <xf numFmtId="0" fontId="33" fillId="0" borderId="19" xfId="56" applyFont="1" applyBorder="1" applyAlignment="1">
      <alignment vertical="center"/>
      <protection/>
    </xf>
    <xf numFmtId="165" fontId="33" fillId="0" borderId="18" xfId="40" applyNumberFormat="1" applyFont="1" applyBorder="1" applyAlignment="1">
      <alignment vertical="center" wrapText="1"/>
    </xf>
    <xf numFmtId="0" fontId="27" fillId="0" borderId="19" xfId="56" applyFont="1" applyBorder="1" applyAlignment="1">
      <alignment vertical="center" wrapText="1"/>
      <protection/>
    </xf>
    <xf numFmtId="165" fontId="27" fillId="0" borderId="18" xfId="40" applyNumberFormat="1" applyFont="1" applyBorder="1" applyAlignment="1">
      <alignment vertical="center" wrapText="1"/>
    </xf>
    <xf numFmtId="0" fontId="33" fillId="0" borderId="19" xfId="56" applyFont="1" applyFill="1" applyBorder="1" applyAlignment="1">
      <alignment vertical="center" wrapText="1"/>
      <protection/>
    </xf>
    <xf numFmtId="0" fontId="33" fillId="0" borderId="0" xfId="61" applyFont="1" applyAlignment="1">
      <alignment horizontal="center" vertical="center"/>
      <protection/>
    </xf>
    <xf numFmtId="0" fontId="33" fillId="0" borderId="0" xfId="61" applyFont="1" applyFill="1" applyBorder="1" applyAlignment="1">
      <alignment horizontal="center" vertical="center"/>
      <protection/>
    </xf>
    <xf numFmtId="0" fontId="30" fillId="0" borderId="0" xfId="61" applyFont="1" applyAlignment="1">
      <alignment horizontal="center" vertical="center"/>
      <protection/>
    </xf>
    <xf numFmtId="0" fontId="33" fillId="22" borderId="19" xfId="61" applyFont="1" applyFill="1" applyBorder="1" applyAlignment="1">
      <alignment horizontal="center" vertical="center"/>
      <protection/>
    </xf>
    <xf numFmtId="0" fontId="33" fillId="22" borderId="18" xfId="61" applyFont="1" applyFill="1" applyBorder="1" applyAlignment="1">
      <alignment horizontal="center" vertical="center"/>
      <protection/>
    </xf>
    <xf numFmtId="0" fontId="33" fillId="22" borderId="21" xfId="61" applyFont="1" applyFill="1" applyBorder="1" applyAlignment="1">
      <alignment horizontal="center" vertical="center"/>
      <protection/>
    </xf>
    <xf numFmtId="0" fontId="31" fillId="0" borderId="19" xfId="61" applyFont="1" applyBorder="1" applyAlignment="1">
      <alignment horizontal="center" vertical="center"/>
      <protection/>
    </xf>
    <xf numFmtId="0" fontId="31" fillId="0" borderId="16" xfId="61" applyFont="1" applyBorder="1" applyAlignment="1">
      <alignment horizontal="center" vertical="center" textRotation="90" wrapText="1"/>
      <protection/>
    </xf>
    <xf numFmtId="0" fontId="31" fillId="0" borderId="19" xfId="61" applyFont="1" applyBorder="1" applyAlignment="1">
      <alignment horizontal="center" vertical="center" textRotation="90" wrapText="1"/>
      <protection/>
    </xf>
    <xf numFmtId="0" fontId="32" fillId="0" borderId="19" xfId="61" applyFont="1" applyBorder="1" applyAlignment="1">
      <alignment horizontal="center" vertical="center" textRotation="90" wrapText="1"/>
      <protection/>
    </xf>
    <xf numFmtId="0" fontId="31" fillId="0" borderId="27" xfId="61" applyFont="1" applyBorder="1" applyAlignment="1">
      <alignment horizontal="center" vertical="center" textRotation="90" wrapText="1"/>
      <protection/>
    </xf>
    <xf numFmtId="0" fontId="31" fillId="0" borderId="19" xfId="56" applyFont="1" applyBorder="1" applyAlignment="1">
      <alignment horizontal="center" vertical="center"/>
      <protection/>
    </xf>
    <xf numFmtId="0" fontId="32" fillId="0" borderId="0" xfId="56" applyFont="1" applyBorder="1" applyAlignment="1">
      <alignment horizontal="center" vertical="center"/>
      <protection/>
    </xf>
    <xf numFmtId="0" fontId="31" fillId="0" borderId="0" xfId="61" applyFont="1" applyBorder="1" applyAlignment="1">
      <alignment horizontal="center" vertical="center"/>
      <protection/>
    </xf>
    <xf numFmtId="0" fontId="33" fillId="0" borderId="0" xfId="61" applyFont="1" applyBorder="1" applyAlignment="1">
      <alignment horizontal="center" vertical="center"/>
      <protection/>
    </xf>
    <xf numFmtId="3" fontId="31" fillId="0" borderId="0" xfId="40" applyNumberFormat="1" applyFont="1" applyBorder="1" applyAlignment="1">
      <alignment horizontal="center" vertical="center"/>
    </xf>
    <xf numFmtId="0" fontId="33" fillId="0" borderId="19" xfId="61" applyFont="1" applyBorder="1" applyAlignment="1">
      <alignment horizontal="center" vertical="center"/>
      <protection/>
    </xf>
    <xf numFmtId="0" fontId="31" fillId="0" borderId="0" xfId="56" applyFont="1" applyAlignment="1">
      <alignment horizontal="center" vertical="center"/>
      <protection/>
    </xf>
    <xf numFmtId="3" fontId="31" fillId="0" borderId="16" xfId="40" applyNumberFormat="1" applyFont="1" applyBorder="1" applyAlignment="1">
      <alignment horizontal="center" vertical="center"/>
    </xf>
    <xf numFmtId="3" fontId="31" fillId="0" borderId="19" xfId="40" applyNumberFormat="1" applyFont="1" applyBorder="1" applyAlignment="1">
      <alignment horizontal="center" vertical="center"/>
    </xf>
    <xf numFmtId="3" fontId="31" fillId="0" borderId="27" xfId="40" applyNumberFormat="1" applyFont="1" applyBorder="1" applyAlignment="1">
      <alignment horizontal="center" vertical="center"/>
    </xf>
    <xf numFmtId="3" fontId="31" fillId="0" borderId="16" xfId="40" applyNumberFormat="1" applyFont="1" applyBorder="1" applyAlignment="1" quotePrefix="1">
      <alignment horizontal="center" vertical="center"/>
    </xf>
    <xf numFmtId="3" fontId="31" fillId="0" borderId="19" xfId="40" applyNumberFormat="1" applyFont="1" applyBorder="1" applyAlignment="1" quotePrefix="1">
      <alignment horizontal="center" vertical="center"/>
    </xf>
    <xf numFmtId="3" fontId="31" fillId="0" borderId="27" xfId="40" applyNumberFormat="1" applyFont="1" applyBorder="1" applyAlignment="1" quotePrefix="1">
      <alignment horizontal="center" vertical="center"/>
    </xf>
    <xf numFmtId="3" fontId="31" fillId="0" borderId="16" xfId="40" applyNumberFormat="1" applyFont="1" applyBorder="1" applyAlignment="1">
      <alignment horizontal="center" vertical="center" wrapText="1"/>
    </xf>
    <xf numFmtId="3" fontId="31" fillId="0" borderId="19" xfId="40" applyNumberFormat="1" applyFont="1" applyBorder="1" applyAlignment="1">
      <alignment horizontal="center" vertical="center" wrapText="1"/>
    </xf>
    <xf numFmtId="0" fontId="33" fillId="0" borderId="16" xfId="61" applyFont="1" applyBorder="1" applyAlignment="1">
      <alignment horizontal="center" vertical="center"/>
      <protection/>
    </xf>
    <xf numFmtId="0" fontId="33" fillId="0" borderId="27" xfId="61" applyFont="1" applyBorder="1" applyAlignment="1">
      <alignment horizontal="center" vertical="center"/>
      <protection/>
    </xf>
    <xf numFmtId="3" fontId="32" fillId="0" borderId="16" xfId="40" applyNumberFormat="1" applyFont="1" applyBorder="1" applyAlignment="1">
      <alignment horizontal="center" vertical="center"/>
    </xf>
    <xf numFmtId="3" fontId="32" fillId="0" borderId="19" xfId="40" applyNumberFormat="1" applyFont="1" applyBorder="1" applyAlignment="1">
      <alignment horizontal="center" vertical="center"/>
    </xf>
    <xf numFmtId="3" fontId="32" fillId="0" borderId="16" xfId="40" applyNumberFormat="1" applyFont="1" applyBorder="1" applyAlignment="1" quotePrefix="1">
      <alignment horizontal="center" vertical="center"/>
    </xf>
    <xf numFmtId="3" fontId="32" fillId="0" borderId="25" xfId="40" applyNumberFormat="1" applyFont="1" applyBorder="1" applyAlignment="1">
      <alignment horizontal="center" vertical="center"/>
    </xf>
    <xf numFmtId="3" fontId="32" fillId="0" borderId="28" xfId="40" applyNumberFormat="1" applyFont="1" applyBorder="1" applyAlignment="1">
      <alignment horizontal="center" vertical="center"/>
    </xf>
    <xf numFmtId="3" fontId="32" fillId="0" borderId="29" xfId="40" applyNumberFormat="1" applyFont="1" applyBorder="1" applyAlignment="1">
      <alignment horizontal="center" vertical="center"/>
    </xf>
    <xf numFmtId="0" fontId="32" fillId="0" borderId="0" xfId="56" applyFont="1" applyBorder="1" applyAlignment="1">
      <alignment horizontal="center" vertical="center" wrapText="1"/>
      <protection/>
    </xf>
    <xf numFmtId="3" fontId="32" fillId="0" borderId="0" xfId="40" applyNumberFormat="1" applyFont="1" applyBorder="1" applyAlignment="1">
      <alignment horizontal="center" vertical="center"/>
    </xf>
    <xf numFmtId="3" fontId="32" fillId="0" borderId="0" xfId="40" applyNumberFormat="1" applyFont="1" applyBorder="1" applyAlignment="1" quotePrefix="1">
      <alignment horizontal="center" vertical="center"/>
    </xf>
    <xf numFmtId="0" fontId="33" fillId="0" borderId="19" xfId="61" applyFont="1" applyFill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/>
      <protection/>
    </xf>
    <xf numFmtId="0" fontId="31" fillId="0" borderId="0" xfId="59" applyFont="1" applyAlignment="1">
      <alignment horizontal="right"/>
      <protection/>
    </xf>
    <xf numFmtId="0" fontId="33" fillId="24" borderId="0" xfId="59" applyFont="1" applyFill="1" applyBorder="1" applyAlignment="1">
      <alignment horizontal="center" vertical="center"/>
      <protection/>
    </xf>
    <xf numFmtId="0" fontId="34" fillId="22" borderId="19" xfId="59" applyFont="1" applyFill="1" applyBorder="1" applyAlignment="1">
      <alignment horizontal="center" vertical="center"/>
      <protection/>
    </xf>
    <xf numFmtId="0" fontId="34" fillId="22" borderId="22" xfId="59" applyFont="1" applyFill="1" applyBorder="1" applyAlignment="1">
      <alignment horizontal="center" vertical="center"/>
      <protection/>
    </xf>
    <xf numFmtId="0" fontId="34" fillId="0" borderId="0" xfId="59" applyFont="1">
      <alignment/>
      <protection/>
    </xf>
    <xf numFmtId="0" fontId="34" fillId="22" borderId="21" xfId="59" applyFont="1" applyFill="1" applyBorder="1" applyAlignment="1">
      <alignment horizontal="center" vertical="center"/>
      <protection/>
    </xf>
    <xf numFmtId="0" fontId="34" fillId="0" borderId="21" xfId="59" applyFont="1" applyBorder="1">
      <alignment/>
      <protection/>
    </xf>
    <xf numFmtId="0" fontId="34" fillId="0" borderId="39" xfId="59" applyFont="1" applyBorder="1">
      <alignment/>
      <protection/>
    </xf>
    <xf numFmtId="0" fontId="34" fillId="0" borderId="39" xfId="59" applyFont="1" applyBorder="1" applyAlignment="1">
      <alignment horizontal="right"/>
      <protection/>
    </xf>
    <xf numFmtId="0" fontId="34" fillId="0" borderId="18" xfId="59" applyFont="1" applyBorder="1" applyAlignment="1">
      <alignment horizontal="right"/>
      <protection/>
    </xf>
    <xf numFmtId="0" fontId="32" fillId="0" borderId="33" xfId="59" applyFont="1" applyBorder="1" applyAlignment="1">
      <alignment horizontal="center" vertical="center" wrapText="1"/>
      <protection/>
    </xf>
    <xf numFmtId="0" fontId="42" fillId="0" borderId="34" xfId="59" applyFont="1" applyBorder="1" applyAlignment="1">
      <alignment horizontal="center" vertical="center"/>
      <protection/>
    </xf>
    <xf numFmtId="0" fontId="34" fillId="0" borderId="19" xfId="59" applyFont="1" applyBorder="1">
      <alignment/>
      <protection/>
    </xf>
    <xf numFmtId="0" fontId="34" fillId="0" borderId="40" xfId="59" applyFont="1" applyBorder="1" applyAlignment="1">
      <alignment horizontal="center" vertical="center"/>
      <protection/>
    </xf>
    <xf numFmtId="0" fontId="34" fillId="0" borderId="18" xfId="59" applyFont="1" applyBorder="1" applyAlignment="1">
      <alignment horizontal="center" vertical="center"/>
      <protection/>
    </xf>
    <xf numFmtId="3" fontId="34" fillId="0" borderId="19" xfId="59" applyNumberFormat="1" applyFont="1" applyBorder="1">
      <alignment/>
      <protection/>
    </xf>
    <xf numFmtId="0" fontId="42" fillId="0" borderId="32" xfId="59" applyFont="1" applyBorder="1" applyAlignment="1">
      <alignment horizontal="center" vertical="center"/>
      <protection/>
    </xf>
    <xf numFmtId="3" fontId="42" fillId="0" borderId="19" xfId="59" applyNumberFormat="1" applyFont="1" applyBorder="1">
      <alignment/>
      <protection/>
    </xf>
    <xf numFmtId="0" fontId="42" fillId="0" borderId="0" xfId="59" applyFont="1">
      <alignment/>
      <protection/>
    </xf>
    <xf numFmtId="0" fontId="42" fillId="0" borderId="40" xfId="59" applyFont="1" applyBorder="1" applyAlignment="1">
      <alignment horizontal="center" vertical="center"/>
      <protection/>
    </xf>
    <xf numFmtId="3" fontId="34" fillId="0" borderId="19" xfId="59" applyNumberFormat="1" applyFont="1" applyFill="1" applyBorder="1">
      <alignment/>
      <protection/>
    </xf>
    <xf numFmtId="3" fontId="42" fillId="0" borderId="19" xfId="59" applyNumberFormat="1" applyFont="1" applyFill="1" applyBorder="1">
      <alignment/>
      <protection/>
    </xf>
    <xf numFmtId="0" fontId="42" fillId="0" borderId="32" xfId="59" applyFont="1" applyBorder="1" applyAlignment="1">
      <alignment vertical="center"/>
      <protection/>
    </xf>
    <xf numFmtId="0" fontId="42" fillId="0" borderId="19" xfId="59" applyFont="1" applyBorder="1" applyAlignment="1">
      <alignment horizontal="center" vertical="center"/>
      <protection/>
    </xf>
    <xf numFmtId="0" fontId="34" fillId="0" borderId="19" xfId="59" applyFont="1" applyBorder="1" applyAlignment="1">
      <alignment horizontal="center" vertical="center"/>
      <protection/>
    </xf>
    <xf numFmtId="0" fontId="42" fillId="0" borderId="33" xfId="65" applyFont="1" applyBorder="1" applyAlignment="1">
      <alignment horizontal="center" vertical="center"/>
      <protection/>
    </xf>
    <xf numFmtId="3" fontId="42" fillId="0" borderId="19" xfId="56" applyNumberFormat="1" applyFont="1" applyBorder="1" applyAlignment="1">
      <alignment/>
      <protection/>
    </xf>
    <xf numFmtId="0" fontId="34" fillId="24" borderId="0" xfId="59" applyFont="1" applyFill="1" applyBorder="1" applyAlignment="1">
      <alignment horizontal="center" vertical="center"/>
      <protection/>
    </xf>
    <xf numFmtId="0" fontId="34" fillId="0" borderId="0" xfId="56" applyFont="1" applyBorder="1" applyAlignment="1">
      <alignment horizontal="center" vertical="center"/>
      <protection/>
    </xf>
    <xf numFmtId="0" fontId="34" fillId="0" borderId="0" xfId="56" applyFont="1" applyBorder="1" applyAlignment="1">
      <alignment horizontal="left" vertical="center"/>
      <protection/>
    </xf>
    <xf numFmtId="3" fontId="34" fillId="0" borderId="0" xfId="65" applyNumberFormat="1" applyFont="1" applyBorder="1">
      <alignment/>
      <protection/>
    </xf>
    <xf numFmtId="0" fontId="34" fillId="22" borderId="33" xfId="59" applyFont="1" applyFill="1" applyBorder="1" applyAlignment="1">
      <alignment horizontal="center" vertical="center"/>
      <protection/>
    </xf>
    <xf numFmtId="0" fontId="34" fillId="0" borderId="41" xfId="56" applyFont="1" applyBorder="1" applyAlignment="1">
      <alignment horizontal="center" vertical="center"/>
      <protection/>
    </xf>
    <xf numFmtId="0" fontId="34" fillId="0" borderId="41" xfId="56" applyFont="1" applyBorder="1" applyAlignment="1">
      <alignment horizontal="left" vertical="center"/>
      <protection/>
    </xf>
    <xf numFmtId="3" fontId="34" fillId="0" borderId="41" xfId="65" applyNumberFormat="1" applyFont="1" applyBorder="1">
      <alignment/>
      <protection/>
    </xf>
    <xf numFmtId="3" fontId="34" fillId="0" borderId="41" xfId="65" applyNumberFormat="1" applyFont="1" applyBorder="1" applyAlignment="1">
      <alignment horizontal="right"/>
      <protection/>
    </xf>
    <xf numFmtId="0" fontId="42" fillId="0" borderId="19" xfId="65" applyFont="1" applyBorder="1" applyAlignment="1">
      <alignment horizontal="center"/>
      <protection/>
    </xf>
    <xf numFmtId="0" fontId="34" fillId="0" borderId="19" xfId="59" applyFont="1" applyBorder="1" applyAlignment="1">
      <alignment/>
      <protection/>
    </xf>
    <xf numFmtId="0" fontId="34" fillId="0" borderId="0" xfId="59" applyFont="1" applyBorder="1">
      <alignment/>
      <protection/>
    </xf>
    <xf numFmtId="0" fontId="34" fillId="0" borderId="19" xfId="56" applyFont="1" applyBorder="1" applyAlignment="1">
      <alignment horizontal="center" vertical="center"/>
      <protection/>
    </xf>
    <xf numFmtId="0" fontId="42" fillId="0" borderId="19" xfId="65" applyFont="1" applyBorder="1" applyAlignment="1">
      <alignment vertical="center"/>
      <protection/>
    </xf>
    <xf numFmtId="3" fontId="42" fillId="0" borderId="19" xfId="65" applyNumberFormat="1" applyFont="1" applyBorder="1" applyAlignment="1">
      <alignment/>
      <protection/>
    </xf>
    <xf numFmtId="0" fontId="34" fillId="0" borderId="19" xfId="56" applyFont="1" applyBorder="1" applyAlignment="1">
      <alignment horizontal="left" vertical="center"/>
      <protection/>
    </xf>
    <xf numFmtId="3" fontId="34" fillId="0" borderId="19" xfId="65" applyNumberFormat="1" applyFont="1" applyBorder="1">
      <alignment/>
      <protection/>
    </xf>
    <xf numFmtId="0" fontId="42" fillId="0" borderId="19" xfId="56" applyFont="1" applyBorder="1" applyAlignment="1">
      <alignment horizontal="center" vertical="center"/>
      <protection/>
    </xf>
    <xf numFmtId="3" fontId="42" fillId="0" borderId="19" xfId="65" applyNumberFormat="1" applyFont="1" applyBorder="1">
      <alignment/>
      <protection/>
    </xf>
    <xf numFmtId="0" fontId="34" fillId="0" borderId="33" xfId="56" applyFont="1" applyBorder="1" applyAlignment="1">
      <alignment horizontal="left" vertical="center"/>
      <protection/>
    </xf>
    <xf numFmtId="3" fontId="34" fillId="0" borderId="33" xfId="65" applyNumberFormat="1" applyFont="1" applyBorder="1">
      <alignment/>
      <protection/>
    </xf>
    <xf numFmtId="0" fontId="42" fillId="0" borderId="33" xfId="56" applyFont="1" applyBorder="1" applyAlignment="1">
      <alignment horizontal="center" vertical="center"/>
      <protection/>
    </xf>
    <xf numFmtId="0" fontId="42" fillId="0" borderId="33" xfId="65" applyFont="1" applyBorder="1" applyAlignment="1">
      <alignment vertical="center"/>
      <protection/>
    </xf>
    <xf numFmtId="3" fontId="42" fillId="0" borderId="33" xfId="65" applyNumberFormat="1" applyFont="1" applyBorder="1">
      <alignment/>
      <protection/>
    </xf>
    <xf numFmtId="3" fontId="42" fillId="0" borderId="19" xfId="65" applyNumberFormat="1" applyFont="1" applyBorder="1" applyAlignment="1">
      <alignment vertical="center"/>
      <protection/>
    </xf>
    <xf numFmtId="3" fontId="34" fillId="0" borderId="19" xfId="65" applyNumberFormat="1" applyFont="1" applyBorder="1" applyAlignment="1">
      <alignment/>
      <protection/>
    </xf>
    <xf numFmtId="0" fontId="42" fillId="0" borderId="19" xfId="56" applyFont="1" applyBorder="1" applyAlignment="1">
      <alignment horizontal="center" vertical="top"/>
      <protection/>
    </xf>
    <xf numFmtId="3" fontId="34" fillId="0" borderId="19" xfId="56" applyNumberFormat="1" applyFont="1" applyBorder="1" applyAlignment="1">
      <alignment vertical="center"/>
      <protection/>
    </xf>
    <xf numFmtId="0" fontId="34" fillId="24" borderId="0" xfId="65" applyFont="1" applyFill="1" applyBorder="1" applyAlignment="1">
      <alignment horizontal="center" vertical="center"/>
      <protection/>
    </xf>
    <xf numFmtId="0" fontId="34" fillId="0" borderId="0" xfId="56" applyFont="1" applyBorder="1" applyAlignment="1">
      <alignment vertical="center"/>
      <protection/>
    </xf>
    <xf numFmtId="0" fontId="34" fillId="0" borderId="0" xfId="59" applyFont="1" applyBorder="1" applyAlignment="1">
      <alignment vertical="center"/>
      <protection/>
    </xf>
    <xf numFmtId="3" fontId="34" fillId="0" borderId="0" xfId="56" applyNumberFormat="1" applyFont="1" applyBorder="1" applyAlignment="1">
      <alignment vertical="center"/>
      <protection/>
    </xf>
    <xf numFmtId="0" fontId="34" fillId="0" borderId="0" xfId="59" applyFont="1" applyBorder="1" applyAlignment="1">
      <alignment/>
      <protection/>
    </xf>
    <xf numFmtId="0" fontId="42" fillId="0" borderId="0" xfId="59" applyFont="1" applyBorder="1" applyAlignment="1">
      <alignment horizontal="center" vertical="center"/>
      <protection/>
    </xf>
    <xf numFmtId="0" fontId="42" fillId="0" borderId="0" xfId="59" applyFont="1" applyBorder="1" applyAlignment="1">
      <alignment vertical="center"/>
      <protection/>
    </xf>
    <xf numFmtId="3" fontId="42" fillId="0" borderId="0" xfId="59" applyNumberFormat="1" applyFont="1" applyBorder="1" applyAlignment="1">
      <alignment/>
      <protection/>
    </xf>
    <xf numFmtId="0" fontId="42" fillId="0" borderId="0" xfId="59" applyFont="1" applyBorder="1" applyAlignment="1">
      <alignment/>
      <protection/>
    </xf>
    <xf numFmtId="0" fontId="43" fillId="0" borderId="0" xfId="59" applyFont="1" applyBorder="1" applyAlignment="1">
      <alignment horizontal="center" vertical="center"/>
      <protection/>
    </xf>
    <xf numFmtId="0" fontId="42" fillId="0" borderId="0" xfId="56" applyFont="1" applyBorder="1" applyAlignment="1">
      <alignment horizontal="center" vertical="center"/>
      <protection/>
    </xf>
    <xf numFmtId="0" fontId="42" fillId="0" borderId="0" xfId="56" applyFont="1" applyBorder="1" applyAlignment="1">
      <alignment vertical="center"/>
      <protection/>
    </xf>
    <xf numFmtId="3" fontId="42" fillId="0" borderId="0" xfId="56" applyNumberFormat="1" applyFont="1" applyBorder="1" applyAlignment="1">
      <alignment/>
      <protection/>
    </xf>
    <xf numFmtId="0" fontId="34" fillId="0" borderId="0" xfId="59" applyFont="1" applyBorder="1" applyAlignment="1">
      <alignment horizontal="center" vertical="center"/>
      <protection/>
    </xf>
    <xf numFmtId="0" fontId="34" fillId="0" borderId="0" xfId="59" applyFont="1" applyBorder="1" applyAlignment="1">
      <alignment horizontal="left" vertical="center"/>
      <protection/>
    </xf>
    <xf numFmtId="0" fontId="33" fillId="24" borderId="0" xfId="65" applyFont="1" applyFill="1" applyBorder="1" applyAlignment="1">
      <alignment horizontal="center" vertical="center"/>
      <protection/>
    </xf>
    <xf numFmtId="0" fontId="33" fillId="0" borderId="0" xfId="56" applyFont="1" applyBorder="1" applyAlignment="1">
      <alignment horizontal="center" vertical="center"/>
      <protection/>
    </xf>
    <xf numFmtId="0" fontId="33" fillId="0" borderId="0" xfId="56" applyFont="1" applyBorder="1" applyAlignment="1">
      <alignment vertical="center"/>
      <protection/>
    </xf>
    <xf numFmtId="0" fontId="33" fillId="0" borderId="0" xfId="59" applyFont="1" applyBorder="1" applyAlignment="1">
      <alignment vertical="center"/>
      <protection/>
    </xf>
    <xf numFmtId="3" fontId="33" fillId="0" borderId="0" xfId="56" applyNumberFormat="1" applyFont="1" applyBorder="1" applyAlignment="1">
      <alignment vertical="center"/>
      <protection/>
    </xf>
    <xf numFmtId="0" fontId="33" fillId="0" borderId="0" xfId="59" applyFont="1" applyBorder="1" applyAlignment="1">
      <alignment/>
      <protection/>
    </xf>
    <xf numFmtId="0" fontId="33" fillId="0" borderId="0" xfId="59" applyFont="1" applyBorder="1">
      <alignment/>
      <protection/>
    </xf>
    <xf numFmtId="0" fontId="27" fillId="0" borderId="0" xfId="56" applyFont="1" applyBorder="1" applyAlignment="1">
      <alignment horizontal="center" vertical="center"/>
      <protection/>
    </xf>
    <xf numFmtId="0" fontId="27" fillId="0" borderId="0" xfId="56" applyFont="1" applyBorder="1" applyAlignment="1">
      <alignment vertical="center"/>
      <protection/>
    </xf>
    <xf numFmtId="0" fontId="27" fillId="0" borderId="0" xfId="59" applyFont="1" applyBorder="1" applyAlignment="1">
      <alignment vertical="center"/>
      <protection/>
    </xf>
    <xf numFmtId="3" fontId="27" fillId="0" borderId="0" xfId="56" applyNumberFormat="1" applyFont="1" applyBorder="1" applyAlignment="1">
      <alignment/>
      <protection/>
    </xf>
    <xf numFmtId="0" fontId="33" fillId="0" borderId="0" xfId="56" applyFont="1" applyBorder="1" applyAlignment="1">
      <alignment vertical="center" wrapText="1"/>
      <protection/>
    </xf>
    <xf numFmtId="0" fontId="33" fillId="0" borderId="0" xfId="59" applyFont="1" applyBorder="1" applyAlignment="1">
      <alignment vertical="center" wrapText="1"/>
      <protection/>
    </xf>
    <xf numFmtId="0" fontId="27" fillId="0" borderId="0" xfId="59" applyFont="1" applyBorder="1" applyAlignment="1">
      <alignment horizontal="center" vertical="center"/>
      <protection/>
    </xf>
    <xf numFmtId="3" fontId="27" fillId="0" borderId="0" xfId="59" applyNumberFormat="1" applyFont="1" applyBorder="1" applyAlignment="1">
      <alignment/>
      <protection/>
    </xf>
    <xf numFmtId="0" fontId="27" fillId="0" borderId="0" xfId="59" applyFont="1" applyBorder="1" applyAlignment="1">
      <alignment horizontal="center" vertical="top"/>
      <protection/>
    </xf>
    <xf numFmtId="0" fontId="27" fillId="0" borderId="0" xfId="59" applyFont="1" applyBorder="1" applyAlignment="1">
      <alignment vertical="center" wrapText="1"/>
      <protection/>
    </xf>
    <xf numFmtId="0" fontId="33" fillId="0" borderId="0" xfId="59" applyFont="1" applyBorder="1" applyAlignment="1">
      <alignment horizontal="left" vertical="center"/>
      <protection/>
    </xf>
    <xf numFmtId="3" fontId="27" fillId="0" borderId="0" xfId="56" applyNumberFormat="1" applyFont="1" applyBorder="1" applyAlignment="1">
      <alignment vertical="center"/>
      <protection/>
    </xf>
    <xf numFmtId="0" fontId="33" fillId="0" borderId="19" xfId="59" applyFont="1" applyBorder="1" applyAlignment="1">
      <alignment horizontal="center" vertical="center"/>
      <protection/>
    </xf>
    <xf numFmtId="0" fontId="31" fillId="0" borderId="0" xfId="56" applyFont="1" applyAlignment="1">
      <alignment vertical="center" wrapText="1"/>
      <protection/>
    </xf>
    <xf numFmtId="169" fontId="31" fillId="0" borderId="0" xfId="40" applyNumberFormat="1" applyFont="1" applyAlignment="1">
      <alignment vertical="center"/>
    </xf>
    <xf numFmtId="0" fontId="36" fillId="0" borderId="0" xfId="56" applyFont="1" applyAlignment="1">
      <alignment horizontal="center" vertical="center" wrapText="1"/>
      <protection/>
    </xf>
    <xf numFmtId="0" fontId="33" fillId="24" borderId="0" xfId="56" applyFont="1" applyFill="1" applyBorder="1" applyAlignment="1">
      <alignment horizontal="center" vertical="center"/>
      <protection/>
    </xf>
    <xf numFmtId="0" fontId="33" fillId="24" borderId="41" xfId="56" applyFont="1" applyFill="1" applyBorder="1" applyAlignment="1">
      <alignment horizontal="center" vertical="center"/>
      <protection/>
    </xf>
    <xf numFmtId="0" fontId="33" fillId="0" borderId="0" xfId="56" applyFont="1" applyAlignment="1">
      <alignment horizontal="center" vertical="center" wrapText="1"/>
      <protection/>
    </xf>
    <xf numFmtId="0" fontId="31" fillId="22" borderId="19" xfId="56" applyFont="1" applyFill="1" applyBorder="1" applyAlignment="1">
      <alignment vertical="center"/>
      <protection/>
    </xf>
    <xf numFmtId="0" fontId="33" fillId="22" borderId="19" xfId="56" applyFont="1" applyFill="1" applyBorder="1" applyAlignment="1">
      <alignment horizontal="center" vertical="center"/>
      <protection/>
    </xf>
    <xf numFmtId="169" fontId="33" fillId="22" borderId="19" xfId="40" applyNumberFormat="1" applyFont="1" applyFill="1" applyBorder="1" applyAlignment="1">
      <alignment horizontal="center" vertical="center"/>
    </xf>
    <xf numFmtId="0" fontId="31" fillId="22" borderId="19" xfId="56" applyFont="1" applyFill="1" applyBorder="1" applyAlignment="1">
      <alignment horizontal="center" vertical="center"/>
      <protection/>
    </xf>
    <xf numFmtId="169" fontId="32" fillId="0" borderId="22" xfId="40" applyNumberFormat="1" applyFont="1" applyBorder="1" applyAlignment="1">
      <alignment horizontal="center" vertical="center" wrapText="1"/>
    </xf>
    <xf numFmtId="0" fontId="32" fillId="0" borderId="0" xfId="56" applyFont="1" applyAlignment="1">
      <alignment vertical="center"/>
      <protection/>
    </xf>
    <xf numFmtId="0" fontId="32" fillId="0" borderId="39" xfId="56" applyFont="1" applyBorder="1" applyAlignment="1">
      <alignment horizontal="left" vertical="center" wrapText="1"/>
      <protection/>
    </xf>
    <xf numFmtId="0" fontId="32" fillId="0" borderId="18" xfId="56" applyFont="1" applyBorder="1" applyAlignment="1">
      <alignment horizontal="left" vertical="center" wrapText="1"/>
      <protection/>
    </xf>
    <xf numFmtId="0" fontId="32" fillId="0" borderId="34" xfId="56" applyFont="1" applyBorder="1" applyAlignment="1">
      <alignment horizontal="left" vertical="center"/>
      <protection/>
    </xf>
    <xf numFmtId="0" fontId="31" fillId="0" borderId="19" xfId="56" applyFont="1" applyBorder="1" applyAlignment="1">
      <alignment horizontal="left" vertical="center"/>
      <protection/>
    </xf>
    <xf numFmtId="3" fontId="31" fillId="0" borderId="19" xfId="56" applyNumberFormat="1" applyFont="1" applyBorder="1" applyAlignment="1">
      <alignment vertical="center"/>
      <protection/>
    </xf>
    <xf numFmtId="0" fontId="31" fillId="0" borderId="34" xfId="56" applyFont="1" applyBorder="1" applyAlignment="1">
      <alignment vertical="center"/>
      <protection/>
    </xf>
    <xf numFmtId="0" fontId="31" fillId="0" borderId="40" xfId="56" applyFont="1" applyBorder="1" applyAlignment="1">
      <alignment vertical="center"/>
      <protection/>
    </xf>
    <xf numFmtId="0" fontId="31" fillId="0" borderId="18" xfId="56" applyFont="1" applyBorder="1" applyAlignment="1">
      <alignment vertical="center" wrapText="1"/>
      <protection/>
    </xf>
    <xf numFmtId="0" fontId="32" fillId="0" borderId="32" xfId="56" applyFont="1" applyBorder="1" applyAlignment="1">
      <alignment vertical="center"/>
      <protection/>
    </xf>
    <xf numFmtId="3" fontId="32" fillId="0" borderId="19" xfId="56" applyNumberFormat="1" applyFont="1" applyBorder="1" applyAlignment="1">
      <alignment vertical="center"/>
      <protection/>
    </xf>
    <xf numFmtId="0" fontId="32" fillId="0" borderId="39" xfId="56" applyFont="1" applyBorder="1" applyAlignment="1">
      <alignment horizontal="center" vertical="center"/>
      <protection/>
    </xf>
    <xf numFmtId="0" fontId="32" fillId="0" borderId="18" xfId="56" applyFont="1" applyBorder="1" applyAlignment="1">
      <alignment horizontal="center" vertical="center"/>
      <protection/>
    </xf>
    <xf numFmtId="3" fontId="31" fillId="0" borderId="19" xfId="40" applyNumberFormat="1" applyFont="1" applyBorder="1" applyAlignment="1">
      <alignment vertical="center"/>
    </xf>
    <xf numFmtId="0" fontId="32" fillId="0" borderId="34" xfId="56" applyFont="1" applyBorder="1" applyAlignment="1">
      <alignment vertical="center"/>
      <protection/>
    </xf>
    <xf numFmtId="0" fontId="32" fillId="0" borderId="19" xfId="56" applyFont="1" applyBorder="1" applyAlignment="1">
      <alignment vertical="center"/>
      <protection/>
    </xf>
    <xf numFmtId="0" fontId="31" fillId="0" borderId="0" xfId="56" applyFont="1" applyAlignment="1" quotePrefix="1">
      <alignment vertical="center"/>
      <protection/>
    </xf>
    <xf numFmtId="0" fontId="33" fillId="0" borderId="0" xfId="0" applyFont="1" applyFill="1" applyAlignment="1">
      <alignment/>
    </xf>
    <xf numFmtId="0" fontId="29" fillId="0" borderId="0" xfId="0" applyFont="1" applyBorder="1" applyAlignment="1">
      <alignment vertical="center"/>
    </xf>
    <xf numFmtId="3" fontId="30" fillId="0" borderId="0" xfId="0" applyNumberFormat="1" applyFont="1" applyFill="1" applyBorder="1" applyAlignment="1">
      <alignment horizontal="center" vertical="center"/>
    </xf>
    <xf numFmtId="0" fontId="34" fillId="0" borderId="19" xfId="56" applyFont="1" applyFill="1" applyBorder="1" applyAlignment="1">
      <alignment horizontal="center" vertical="center"/>
      <protection/>
    </xf>
    <xf numFmtId="0" fontId="34" fillId="0" borderId="19" xfId="56" applyFont="1" applyFill="1" applyBorder="1" applyAlignment="1">
      <alignment horizontal="left" vertical="center"/>
      <protection/>
    </xf>
    <xf numFmtId="3" fontId="34" fillId="0" borderId="19" xfId="65" applyNumberFormat="1" applyFont="1" applyFill="1" applyBorder="1">
      <alignment/>
      <protection/>
    </xf>
    <xf numFmtId="0" fontId="34" fillId="0" borderId="33" xfId="56" applyFont="1" applyFill="1" applyBorder="1" applyAlignment="1">
      <alignment horizontal="left" vertical="center"/>
      <protection/>
    </xf>
    <xf numFmtId="3" fontId="34" fillId="0" borderId="33" xfId="65" applyNumberFormat="1" applyFont="1" applyFill="1" applyBorder="1">
      <alignment/>
      <protection/>
    </xf>
    <xf numFmtId="0" fontId="34" fillId="0" borderId="0" xfId="59" applyFont="1" applyFill="1" applyBorder="1">
      <alignment/>
      <protection/>
    </xf>
    <xf numFmtId="0" fontId="30" fillId="0" borderId="0" xfId="0" applyFont="1" applyAlignment="1">
      <alignment horizontal="center"/>
    </xf>
    <xf numFmtId="0" fontId="30" fillId="0" borderId="0" xfId="57" applyFont="1" applyAlignment="1">
      <alignment horizontal="center" vertical="center"/>
      <protection/>
    </xf>
    <xf numFmtId="0" fontId="36" fillId="0" borderId="0" xfId="57" applyFont="1" applyAlignment="1">
      <alignment horizontal="center"/>
      <protection/>
    </xf>
    <xf numFmtId="0" fontId="32" fillId="0" borderId="19" xfId="57" applyFont="1" applyBorder="1" applyAlignment="1">
      <alignment horizontal="center" vertical="center"/>
      <protection/>
    </xf>
    <xf numFmtId="0" fontId="33" fillId="0" borderId="0" xfId="56" applyFont="1" applyAlignment="1">
      <alignment vertical="center"/>
      <protection/>
    </xf>
    <xf numFmtId="0" fontId="33" fillId="0" borderId="0" xfId="62" applyFont="1" applyAlignment="1">
      <alignment vertical="center"/>
      <protection/>
    </xf>
    <xf numFmtId="0" fontId="33" fillId="0" borderId="0" xfId="60" applyFont="1" applyAlignment="1">
      <alignment vertical="center"/>
      <protection/>
    </xf>
    <xf numFmtId="0" fontId="33" fillId="0" borderId="0" xfId="57" applyFont="1">
      <alignment/>
      <protection/>
    </xf>
    <xf numFmtId="0" fontId="33" fillId="0" borderId="0" xfId="57" applyFont="1" applyAlignment="1">
      <alignment horizontal="right"/>
      <protection/>
    </xf>
    <xf numFmtId="0" fontId="35" fillId="0" borderId="0" xfId="57" applyFont="1" applyAlignment="1">
      <alignment horizontal="center" vertical="center"/>
      <protection/>
    </xf>
    <xf numFmtId="0" fontId="33" fillId="22" borderId="19" xfId="57" applyFont="1" applyFill="1" applyBorder="1">
      <alignment/>
      <protection/>
    </xf>
    <xf numFmtId="0" fontId="31" fillId="22" borderId="18" xfId="57" applyFont="1" applyFill="1" applyBorder="1" applyAlignment="1">
      <alignment horizontal="center" vertical="center"/>
      <protection/>
    </xf>
    <xf numFmtId="0" fontId="31" fillId="22" borderId="19" xfId="57" applyFont="1" applyFill="1" applyBorder="1" applyAlignment="1">
      <alignment horizontal="center" vertical="center"/>
      <protection/>
    </xf>
    <xf numFmtId="0" fontId="33" fillId="22" borderId="19" xfId="57" applyFont="1" applyFill="1" applyBorder="1" applyAlignment="1">
      <alignment horizontal="center" vertical="center"/>
      <protection/>
    </xf>
    <xf numFmtId="0" fontId="33" fillId="0" borderId="0" xfId="57" applyFont="1" applyAlignment="1">
      <alignment horizontal="center" vertical="center"/>
      <protection/>
    </xf>
    <xf numFmtId="0" fontId="32" fillId="0" borderId="26" xfId="57" applyFont="1" applyBorder="1" applyAlignment="1">
      <alignment horizontal="center" vertical="center"/>
      <protection/>
    </xf>
    <xf numFmtId="0" fontId="33" fillId="0" borderId="0" xfId="57" applyFont="1" applyBorder="1" applyAlignment="1">
      <alignment horizontal="center" vertical="center"/>
      <protection/>
    </xf>
    <xf numFmtId="0" fontId="32" fillId="0" borderId="28" xfId="57" applyFont="1" applyBorder="1" applyAlignment="1">
      <alignment horizontal="center" vertical="center"/>
      <protection/>
    </xf>
    <xf numFmtId="0" fontId="31" fillId="0" borderId="42" xfId="57" applyFont="1" applyBorder="1" applyAlignment="1">
      <alignment vertical="center" wrapText="1"/>
      <protection/>
    </xf>
    <xf numFmtId="0" fontId="31" fillId="0" borderId="33" xfId="57" applyFont="1" applyBorder="1" applyAlignment="1">
      <alignment horizontal="left" wrapText="1"/>
      <protection/>
    </xf>
    <xf numFmtId="0" fontId="31" fillId="0" borderId="33" xfId="57" applyFont="1" applyBorder="1">
      <alignment/>
      <protection/>
    </xf>
    <xf numFmtId="3" fontId="31" fillId="0" borderId="33" xfId="57" applyNumberFormat="1" applyFont="1" applyBorder="1" applyAlignment="1">
      <alignment horizontal="center" vertical="center"/>
      <protection/>
    </xf>
    <xf numFmtId="3" fontId="31" fillId="0" borderId="32" xfId="57" applyNumberFormat="1" applyFont="1" applyBorder="1" applyAlignment="1">
      <alignment horizontal="center" vertical="center"/>
      <protection/>
    </xf>
    <xf numFmtId="3" fontId="31" fillId="0" borderId="26" xfId="57" applyNumberFormat="1" applyFont="1" applyBorder="1" applyAlignment="1">
      <alignment horizontal="center" vertical="center"/>
      <protection/>
    </xf>
    <xf numFmtId="3" fontId="31" fillId="0" borderId="43" xfId="57" applyNumberFormat="1" applyFont="1" applyBorder="1" applyAlignment="1">
      <alignment horizontal="center" vertical="center"/>
      <protection/>
    </xf>
    <xf numFmtId="0" fontId="31" fillId="0" borderId="42" xfId="57" applyFont="1" applyBorder="1" applyAlignment="1">
      <alignment horizontal="left" vertical="center" wrapText="1"/>
      <protection/>
    </xf>
    <xf numFmtId="0" fontId="31" fillId="0" borderId="19" xfId="57" applyFont="1" applyBorder="1" applyAlignment="1">
      <alignment horizontal="left" wrapText="1"/>
      <protection/>
    </xf>
    <xf numFmtId="0" fontId="31" fillId="0" borderId="19" xfId="57" applyFont="1" applyBorder="1">
      <alignment/>
      <protection/>
    </xf>
    <xf numFmtId="3" fontId="31" fillId="0" borderId="19" xfId="57" applyNumberFormat="1" applyFont="1" applyBorder="1" applyAlignment="1">
      <alignment horizontal="center" vertical="center"/>
      <protection/>
    </xf>
    <xf numFmtId="0" fontId="31" fillId="0" borderId="16" xfId="57" applyFont="1" applyBorder="1" applyAlignment="1">
      <alignment horizontal="left" vertical="center"/>
      <protection/>
    </xf>
    <xf numFmtId="3" fontId="32" fillId="0" borderId="19" xfId="57" applyNumberFormat="1" applyFont="1" applyBorder="1" applyAlignment="1">
      <alignment horizontal="center" vertical="center"/>
      <protection/>
    </xf>
    <xf numFmtId="3" fontId="32" fillId="0" borderId="27" xfId="57" applyNumberFormat="1" applyFont="1" applyBorder="1" applyAlignment="1">
      <alignment horizontal="center" vertical="center"/>
      <protection/>
    </xf>
    <xf numFmtId="0" fontId="32" fillId="0" borderId="25" xfId="57" applyFont="1" applyBorder="1" applyAlignment="1">
      <alignment horizontal="left" vertical="center" wrapText="1"/>
      <protection/>
    </xf>
    <xf numFmtId="0" fontId="32" fillId="0" borderId="28" xfId="57" applyFont="1" applyBorder="1">
      <alignment/>
      <protection/>
    </xf>
    <xf numFmtId="3" fontId="32" fillId="0" borderId="28" xfId="57" applyNumberFormat="1" applyFont="1" applyBorder="1" applyAlignment="1">
      <alignment horizontal="center" vertical="center"/>
      <protection/>
    </xf>
    <xf numFmtId="3" fontId="32" fillId="0" borderId="29" xfId="57" applyNumberFormat="1" applyFont="1" applyBorder="1" applyAlignment="1">
      <alignment horizontal="center" vertical="center"/>
      <protection/>
    </xf>
    <xf numFmtId="0" fontId="33" fillId="0" borderId="0" xfId="57" applyFont="1" applyBorder="1">
      <alignment/>
      <protection/>
    </xf>
    <xf numFmtId="3" fontId="33" fillId="0" borderId="0" xfId="57" applyNumberFormat="1" applyFont="1" applyBorder="1">
      <alignment/>
      <protection/>
    </xf>
    <xf numFmtId="0" fontId="33" fillId="0" borderId="0" xfId="57" applyFont="1" applyBorder="1" applyAlignment="1">
      <alignment horizontal="left" wrapText="1"/>
      <protection/>
    </xf>
    <xf numFmtId="0" fontId="34" fillId="0" borderId="0" xfId="57" applyFont="1">
      <alignment/>
      <protection/>
    </xf>
    <xf numFmtId="165" fontId="32" fillId="0" borderId="28" xfId="40" applyNumberFormat="1" applyFont="1" applyBorder="1" applyAlignment="1">
      <alignment/>
    </xf>
    <xf numFmtId="165" fontId="32" fillId="0" borderId="29" xfId="40" applyNumberFormat="1" applyFont="1" applyBorder="1" applyAlignment="1">
      <alignment/>
    </xf>
    <xf numFmtId="165" fontId="32" fillId="0" borderId="19" xfId="40" applyNumberFormat="1" applyFont="1" applyBorder="1" applyAlignment="1">
      <alignment/>
    </xf>
    <xf numFmtId="165" fontId="32" fillId="0" borderId="27" xfId="40" applyNumberFormat="1" applyFont="1" applyBorder="1" applyAlignment="1">
      <alignment/>
    </xf>
    <xf numFmtId="165" fontId="30" fillId="0" borderId="27" xfId="40" applyNumberFormat="1" applyFont="1" applyFill="1" applyBorder="1" applyAlignment="1">
      <alignment/>
    </xf>
    <xf numFmtId="165" fontId="29" fillId="0" borderId="27" xfId="40" applyNumberFormat="1" applyFont="1" applyFill="1" applyBorder="1" applyAlignment="1">
      <alignment/>
    </xf>
    <xf numFmtId="165" fontId="29" fillId="0" borderId="44" xfId="40" applyNumberFormat="1" applyFont="1" applyFill="1" applyBorder="1" applyAlignment="1">
      <alignment/>
    </xf>
    <xf numFmtId="165" fontId="29" fillId="0" borderId="29" xfId="40" applyNumberFormat="1" applyFont="1" applyFill="1" applyBorder="1" applyAlignment="1">
      <alignment/>
    </xf>
    <xf numFmtId="165" fontId="29" fillId="22" borderId="45" xfId="40" applyNumberFormat="1" applyFont="1" applyFill="1" applyBorder="1" applyAlignment="1">
      <alignment horizontal="center" vertical="center"/>
    </xf>
    <xf numFmtId="165" fontId="30" fillId="0" borderId="27" xfId="40" applyNumberFormat="1" applyFont="1" applyFill="1" applyBorder="1" applyAlignment="1">
      <alignment vertical="center"/>
    </xf>
    <xf numFmtId="165" fontId="29" fillId="0" borderId="27" xfId="40" applyNumberFormat="1" applyFont="1" applyFill="1" applyBorder="1" applyAlignment="1">
      <alignment vertical="center"/>
    </xf>
    <xf numFmtId="165" fontId="30" fillId="0" borderId="29" xfId="40" applyNumberFormat="1" applyFont="1" applyFill="1" applyBorder="1" applyAlignment="1">
      <alignment vertical="center"/>
    </xf>
    <xf numFmtId="165" fontId="29" fillId="0" borderId="46" xfId="40" applyNumberFormat="1" applyFont="1" applyBorder="1" applyAlignment="1">
      <alignment/>
    </xf>
    <xf numFmtId="165" fontId="29" fillId="0" borderId="27" xfId="40" applyNumberFormat="1" applyFont="1" applyBorder="1" applyAlignment="1">
      <alignment/>
    </xf>
    <xf numFmtId="165" fontId="29" fillId="0" borderId="47" xfId="40" applyNumberFormat="1" applyFont="1" applyBorder="1" applyAlignment="1">
      <alignment/>
    </xf>
    <xf numFmtId="0" fontId="33" fillId="0" borderId="0" xfId="66" applyFont="1">
      <alignment/>
      <protection/>
    </xf>
    <xf numFmtId="0" fontId="30" fillId="0" borderId="0" xfId="66" applyFont="1" applyAlignment="1">
      <alignment horizontal="center" vertical="center"/>
      <protection/>
    </xf>
    <xf numFmtId="0" fontId="33" fillId="0" borderId="0" xfId="56" applyFont="1" applyFill="1" applyBorder="1" applyAlignment="1">
      <alignment horizontal="center" vertical="center" wrapText="1"/>
      <protection/>
    </xf>
    <xf numFmtId="0" fontId="31" fillId="0" borderId="0" xfId="56" applyFont="1" applyFill="1" applyBorder="1" applyAlignment="1">
      <alignment horizontal="center" vertical="center"/>
      <protection/>
    </xf>
    <xf numFmtId="0" fontId="33" fillId="22" borderId="37" xfId="56" applyFont="1" applyFill="1" applyBorder="1" applyAlignment="1">
      <alignment horizontal="center" vertical="center"/>
      <protection/>
    </xf>
    <xf numFmtId="0" fontId="33" fillId="22" borderId="26" xfId="56" applyFont="1" applyFill="1" applyBorder="1" applyAlignment="1">
      <alignment horizontal="center" vertical="center"/>
      <protection/>
    </xf>
    <xf numFmtId="0" fontId="33" fillId="22" borderId="31" xfId="56" applyFont="1" applyFill="1" applyBorder="1" applyAlignment="1">
      <alignment horizontal="center" vertical="center" wrapText="1"/>
      <protection/>
    </xf>
    <xf numFmtId="0" fontId="33" fillId="22" borderId="16" xfId="56" applyFont="1" applyFill="1" applyBorder="1" applyAlignment="1">
      <alignment horizontal="center" vertical="center"/>
      <protection/>
    </xf>
    <xf numFmtId="0" fontId="33" fillId="0" borderId="0" xfId="66" applyFont="1" applyBorder="1">
      <alignment/>
      <protection/>
    </xf>
    <xf numFmtId="0" fontId="33" fillId="0" borderId="0" xfId="66" applyFont="1" applyBorder="1" applyAlignment="1">
      <alignment horizontal="right"/>
      <protection/>
    </xf>
    <xf numFmtId="0" fontId="33" fillId="0" borderId="44" xfId="66" applyFont="1" applyBorder="1">
      <alignment/>
      <protection/>
    </xf>
    <xf numFmtId="0" fontId="33" fillId="0" borderId="19" xfId="66" applyFont="1" applyBorder="1">
      <alignment/>
      <protection/>
    </xf>
    <xf numFmtId="0" fontId="33" fillId="0" borderId="42" xfId="66" applyFont="1" applyBorder="1" applyAlignment="1">
      <alignment horizontal="center" vertical="center"/>
      <protection/>
    </xf>
    <xf numFmtId="0" fontId="33" fillId="0" borderId="16" xfId="66" applyFont="1" applyBorder="1" applyAlignment="1">
      <alignment horizontal="center" vertical="center"/>
      <protection/>
    </xf>
    <xf numFmtId="0" fontId="33" fillId="0" borderId="25" xfId="66" applyFont="1" applyBorder="1">
      <alignment/>
      <protection/>
    </xf>
    <xf numFmtId="0" fontId="31" fillId="0" borderId="33" xfId="66" applyFont="1" applyBorder="1">
      <alignment/>
      <protection/>
    </xf>
    <xf numFmtId="3" fontId="31" fillId="0" borderId="32" xfId="66" applyNumberFormat="1" applyFont="1" applyBorder="1">
      <alignment/>
      <protection/>
    </xf>
    <xf numFmtId="0" fontId="31" fillId="0" borderId="48" xfId="66" applyFont="1" applyBorder="1" applyAlignment="1">
      <alignment horizontal="center"/>
      <protection/>
    </xf>
    <xf numFmtId="0" fontId="31" fillId="0" borderId="19" xfId="66" applyFont="1" applyBorder="1">
      <alignment/>
      <protection/>
    </xf>
    <xf numFmtId="3" fontId="31" fillId="0" borderId="21" xfId="66" applyNumberFormat="1" applyFont="1" applyBorder="1">
      <alignment/>
      <protection/>
    </xf>
    <xf numFmtId="0" fontId="31" fillId="0" borderId="27" xfId="66" applyFont="1" applyBorder="1" applyAlignment="1">
      <alignment horizontal="center"/>
      <protection/>
    </xf>
    <xf numFmtId="0" fontId="32" fillId="0" borderId="28" xfId="66" applyFont="1" applyBorder="1">
      <alignment/>
      <protection/>
    </xf>
    <xf numFmtId="3" fontId="32" fillId="0" borderId="38" xfId="66" applyNumberFormat="1" applyFont="1" applyBorder="1">
      <alignment/>
      <protection/>
    </xf>
    <xf numFmtId="0" fontId="31" fillId="0" borderId="29" xfId="66" applyFont="1" applyBorder="1" applyAlignment="1">
      <alignment horizontal="center"/>
      <protection/>
    </xf>
    <xf numFmtId="0" fontId="32" fillId="0" borderId="19" xfId="66" applyFont="1" applyBorder="1" applyAlignment="1">
      <alignment horizontal="center" vertical="center"/>
      <protection/>
    </xf>
    <xf numFmtId="0" fontId="32" fillId="0" borderId="19" xfId="66" applyFont="1" applyBorder="1" applyAlignment="1">
      <alignment horizontal="center" vertical="center" wrapText="1"/>
      <protection/>
    </xf>
    <xf numFmtId="0" fontId="32" fillId="0" borderId="27" xfId="66" applyFont="1" applyBorder="1" applyAlignment="1">
      <alignment horizontal="center" vertical="center" wrapText="1"/>
      <protection/>
    </xf>
    <xf numFmtId="0" fontId="33" fillId="0" borderId="0" xfId="0" applyFont="1" applyBorder="1" applyAlignment="1">
      <alignment/>
    </xf>
    <xf numFmtId="0" fontId="33" fillId="22" borderId="19" xfId="0" applyFont="1" applyFill="1" applyBorder="1" applyAlignment="1">
      <alignment/>
    </xf>
    <xf numFmtId="165" fontId="33" fillId="0" borderId="0" xfId="40" applyNumberFormat="1" applyFont="1" applyAlignment="1">
      <alignment/>
    </xf>
    <xf numFmtId="0" fontId="44" fillId="0" borderId="0" xfId="0" applyFont="1" applyFill="1" applyAlignment="1">
      <alignment/>
    </xf>
    <xf numFmtId="0" fontId="49" fillId="0" borderId="0" xfId="0" applyFont="1" applyAlignment="1">
      <alignment/>
    </xf>
    <xf numFmtId="0" fontId="31" fillId="0" borderId="0" xfId="56" applyFont="1" applyFill="1" applyBorder="1" applyAlignment="1">
      <alignment horizontal="right" vertical="center"/>
      <protection/>
    </xf>
    <xf numFmtId="0" fontId="36" fillId="0" borderId="0" xfId="64" applyFont="1" applyFill="1" applyBorder="1" applyAlignment="1">
      <alignment horizontal="center" vertical="center" wrapText="1"/>
      <protection/>
    </xf>
    <xf numFmtId="0" fontId="36" fillId="0" borderId="0" xfId="64" applyFont="1" applyFill="1" applyBorder="1" applyAlignment="1">
      <alignment horizontal="center" vertical="center"/>
      <protection/>
    </xf>
    <xf numFmtId="0" fontId="36" fillId="0" borderId="0" xfId="64" applyFont="1" applyFill="1" applyAlignment="1">
      <alignment horizontal="center" vertical="center"/>
      <protection/>
    </xf>
    <xf numFmtId="0" fontId="33" fillId="25" borderId="19" xfId="0" applyFont="1" applyFill="1" applyBorder="1" applyAlignment="1">
      <alignment/>
    </xf>
    <xf numFmtId="0" fontId="33" fillId="22" borderId="18" xfId="64" applyFont="1" applyFill="1" applyBorder="1" applyAlignment="1">
      <alignment horizontal="center" vertical="center"/>
      <protection/>
    </xf>
    <xf numFmtId="0" fontId="33" fillId="22" borderId="19" xfId="64" applyFont="1" applyFill="1" applyBorder="1" applyAlignment="1">
      <alignment horizontal="center" vertical="center"/>
      <protection/>
    </xf>
    <xf numFmtId="0" fontId="36" fillId="25" borderId="19" xfId="64" applyFont="1" applyFill="1" applyBorder="1" applyAlignment="1">
      <alignment horizontal="center" vertical="center"/>
      <protection/>
    </xf>
    <xf numFmtId="0" fontId="33" fillId="22" borderId="21" xfId="0" applyFont="1" applyFill="1" applyBorder="1" applyAlignment="1">
      <alignment horizontal="center" vertical="center" wrapText="1"/>
    </xf>
    <xf numFmtId="0" fontId="33" fillId="22" borderId="22" xfId="0" applyFont="1" applyFill="1" applyBorder="1" applyAlignment="1">
      <alignment horizontal="center"/>
    </xf>
    <xf numFmtId="0" fontId="31" fillId="0" borderId="16" xfId="0" applyFont="1" applyBorder="1" applyAlignment="1">
      <alignment vertical="center" wrapText="1"/>
    </xf>
    <xf numFmtId="0" fontId="31" fillId="0" borderId="16" xfId="0" applyFont="1" applyBorder="1" applyAlignment="1">
      <alignment/>
    </xf>
    <xf numFmtId="0" fontId="31" fillId="0" borderId="40" xfId="0" applyFont="1" applyBorder="1" applyAlignment="1">
      <alignment/>
    </xf>
    <xf numFmtId="165" fontId="31" fillId="0" borderId="40" xfId="40" applyNumberFormat="1" applyFont="1" applyBorder="1" applyAlignment="1">
      <alignment/>
    </xf>
    <xf numFmtId="165" fontId="31" fillId="0" borderId="27" xfId="40" applyNumberFormat="1" applyFont="1" applyBorder="1" applyAlignment="1">
      <alignment/>
    </xf>
    <xf numFmtId="0" fontId="32" fillId="0" borderId="25" xfId="0" applyFont="1" applyBorder="1" applyAlignment="1">
      <alignment vertical="center" wrapText="1"/>
    </xf>
    <xf numFmtId="165" fontId="32" fillId="0" borderId="29" xfId="40" applyNumberFormat="1" applyFont="1" applyBorder="1" applyAlignment="1">
      <alignment/>
    </xf>
    <xf numFmtId="0" fontId="30" fillId="0" borderId="14" xfId="0" applyFont="1" applyBorder="1" applyAlignment="1">
      <alignment horizontal="center" vertical="center"/>
    </xf>
    <xf numFmtId="0" fontId="30" fillId="0" borderId="37" xfId="0" applyFont="1" applyBorder="1" applyAlignment="1">
      <alignment vertical="center" wrapText="1"/>
    </xf>
    <xf numFmtId="0" fontId="31" fillId="0" borderId="0" xfId="64" applyFont="1" applyFill="1" applyAlignment="1">
      <alignment horizontal="center" vertical="center"/>
      <protection/>
    </xf>
    <xf numFmtId="0" fontId="45" fillId="22" borderId="21" xfId="64" applyFont="1" applyFill="1" applyBorder="1" applyAlignment="1">
      <alignment horizontal="center" vertical="center"/>
      <protection/>
    </xf>
    <xf numFmtId="165" fontId="31" fillId="0" borderId="49" xfId="40" applyNumberFormat="1" applyFont="1" applyFill="1" applyBorder="1" applyAlignment="1">
      <alignment horizontal="left" vertical="center" wrapText="1"/>
    </xf>
    <xf numFmtId="165" fontId="30" fillId="0" borderId="50" xfId="40" applyNumberFormat="1" applyFont="1" applyFill="1" applyBorder="1" applyAlignment="1">
      <alignment horizontal="left" vertical="center" wrapText="1"/>
    </xf>
    <xf numFmtId="165" fontId="31" fillId="0" borderId="0" xfId="40" applyNumberFormat="1" applyFont="1" applyFill="1" applyAlignment="1">
      <alignment horizontal="right"/>
    </xf>
    <xf numFmtId="0" fontId="31" fillId="0" borderId="0" xfId="63" applyFont="1" applyAlignment="1">
      <alignment horizontal="right"/>
      <protection/>
    </xf>
    <xf numFmtId="0" fontId="31" fillId="0" borderId="36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/>
    </xf>
    <xf numFmtId="0" fontId="31" fillId="25" borderId="19" xfId="0" applyFont="1" applyFill="1" applyBorder="1" applyAlignment="1">
      <alignment/>
    </xf>
    <xf numFmtId="0" fontId="31" fillId="25" borderId="19" xfId="57" applyFont="1" applyFill="1" applyBorder="1" applyAlignment="1">
      <alignment horizontal="center"/>
      <protection/>
    </xf>
    <xf numFmtId="0" fontId="31" fillId="25" borderId="19" xfId="0" applyFont="1" applyFill="1" applyBorder="1" applyAlignment="1">
      <alignment horizontal="center"/>
    </xf>
    <xf numFmtId="0" fontId="31" fillId="25" borderId="21" xfId="0" applyFont="1" applyFill="1" applyBorder="1" applyAlignment="1">
      <alignment horizontal="center" vertical="center"/>
    </xf>
    <xf numFmtId="0" fontId="31" fillId="22" borderId="19" xfId="0" applyFont="1" applyFill="1" applyBorder="1" applyAlignment="1">
      <alignment horizontal="center"/>
    </xf>
    <xf numFmtId="165" fontId="30" fillId="0" borderId="14" xfId="40" applyNumberFormat="1" applyFont="1" applyBorder="1" applyAlignment="1">
      <alignment horizontal="center" vertical="center"/>
    </xf>
    <xf numFmtId="0" fontId="30" fillId="0" borderId="37" xfId="0" applyFont="1" applyBorder="1" applyAlignment="1">
      <alignment horizontal="left" vertical="center" wrapText="1"/>
    </xf>
    <xf numFmtId="0" fontId="31" fillId="0" borderId="22" xfId="66" applyFont="1" applyBorder="1">
      <alignment/>
      <protection/>
    </xf>
    <xf numFmtId="3" fontId="31" fillId="0" borderId="51" xfId="66" applyNumberFormat="1" applyFont="1" applyBorder="1">
      <alignment/>
      <protection/>
    </xf>
    <xf numFmtId="0" fontId="31" fillId="0" borderId="44" xfId="66" applyFont="1" applyBorder="1" applyAlignment="1">
      <alignment horizontal="center"/>
      <protection/>
    </xf>
    <xf numFmtId="0" fontId="33" fillId="25" borderId="14" xfId="66" applyFont="1" applyFill="1" applyBorder="1" applyAlignment="1">
      <alignment horizontal="center"/>
      <protection/>
    </xf>
    <xf numFmtId="0" fontId="36" fillId="0" borderId="0" xfId="0" applyFont="1" applyAlignment="1">
      <alignment horizontal="center"/>
    </xf>
    <xf numFmtId="0" fontId="32" fillId="0" borderId="36" xfId="0" applyFont="1" applyBorder="1" applyAlignment="1">
      <alignment horizontal="center" vertical="center"/>
    </xf>
    <xf numFmtId="3" fontId="32" fillId="0" borderId="19" xfId="40" applyNumberFormat="1" applyFont="1" applyBorder="1" applyAlignment="1" quotePrefix="1">
      <alignment horizontal="center" vertical="center"/>
    </xf>
    <xf numFmtId="0" fontId="32" fillId="0" borderId="35" xfId="59" applyFont="1" applyFill="1" applyBorder="1" applyAlignment="1">
      <alignment horizontal="left" vertical="center" wrapText="1"/>
      <protection/>
    </xf>
    <xf numFmtId="3" fontId="32" fillId="0" borderId="35" xfId="59" applyNumberFormat="1" applyFont="1" applyFill="1" applyBorder="1" applyAlignment="1">
      <alignment vertical="center"/>
      <protection/>
    </xf>
    <xf numFmtId="0" fontId="31" fillId="0" borderId="35" xfId="59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/>
    </xf>
    <xf numFmtId="0" fontId="31" fillId="0" borderId="0" xfId="58" applyFont="1" applyFill="1">
      <alignment/>
      <protection/>
    </xf>
    <xf numFmtId="0" fontId="31" fillId="0" borderId="0" xfId="58" applyFont="1" applyFill="1" applyAlignment="1">
      <alignment horizontal="center" vertical="center"/>
      <protection/>
    </xf>
    <xf numFmtId="0" fontId="31" fillId="0" borderId="0" xfId="0" applyFont="1" applyFill="1" applyAlignment="1">
      <alignment horizontal="right"/>
    </xf>
    <xf numFmtId="0" fontId="31" fillId="25" borderId="19" xfId="65" applyFont="1" applyFill="1" applyBorder="1" applyAlignment="1">
      <alignment horizontal="center" vertical="center"/>
      <protection/>
    </xf>
    <xf numFmtId="0" fontId="31" fillId="25" borderId="19" xfId="58" applyFont="1" applyFill="1" applyBorder="1" applyAlignment="1">
      <alignment horizontal="center" vertical="center"/>
      <protection/>
    </xf>
    <xf numFmtId="0" fontId="31" fillId="0" borderId="0" xfId="58" applyFont="1" applyFill="1" applyBorder="1" applyAlignment="1">
      <alignment horizontal="center" vertical="center"/>
      <protection/>
    </xf>
    <xf numFmtId="0" fontId="31" fillId="0" borderId="0" xfId="58" applyFont="1" applyFill="1" applyBorder="1" applyAlignment="1">
      <alignment vertical="center" wrapText="1"/>
      <protection/>
    </xf>
    <xf numFmtId="3" fontId="31" fillId="0" borderId="0" xfId="58" applyNumberFormat="1" applyFont="1" applyFill="1" applyBorder="1">
      <alignment/>
      <protection/>
    </xf>
    <xf numFmtId="3" fontId="31" fillId="0" borderId="0" xfId="58" applyNumberFormat="1" applyFont="1" applyFill="1" applyBorder="1" applyAlignment="1">
      <alignment/>
      <protection/>
    </xf>
    <xf numFmtId="0" fontId="31" fillId="0" borderId="30" xfId="58" applyFont="1" applyFill="1" applyBorder="1" applyAlignment="1">
      <alignment horizontal="center" vertical="center"/>
      <protection/>
    </xf>
    <xf numFmtId="0" fontId="32" fillId="0" borderId="26" xfId="58" applyFont="1" applyFill="1" applyBorder="1" applyAlignment="1">
      <alignment horizontal="center" vertical="center" wrapText="1"/>
      <protection/>
    </xf>
    <xf numFmtId="3" fontId="32" fillId="0" borderId="26" xfId="58" applyNumberFormat="1" applyFont="1" applyFill="1" applyBorder="1" applyAlignment="1">
      <alignment horizontal="center" vertical="center" textRotation="90" wrapText="1"/>
      <protection/>
    </xf>
    <xf numFmtId="3" fontId="32" fillId="0" borderId="14" xfId="58" applyNumberFormat="1" applyFont="1" applyFill="1" applyBorder="1" applyAlignment="1">
      <alignment horizontal="center" vertical="center" textRotation="90" wrapText="1"/>
      <protection/>
    </xf>
    <xf numFmtId="0" fontId="31" fillId="0" borderId="18" xfId="58" applyFont="1" applyFill="1" applyBorder="1" applyAlignment="1">
      <alignment horizontal="center" vertical="center"/>
      <protection/>
    </xf>
    <xf numFmtId="0" fontId="31" fillId="0" borderId="19" xfId="58" applyFont="1" applyFill="1" applyBorder="1" applyAlignment="1">
      <alignment vertical="center" wrapText="1"/>
      <protection/>
    </xf>
    <xf numFmtId="165" fontId="31" fillId="0" borderId="19" xfId="40" applyNumberFormat="1" applyFont="1" applyFill="1" applyBorder="1" applyAlignment="1">
      <alignment vertical="center"/>
    </xf>
    <xf numFmtId="165" fontId="31" fillId="0" borderId="27" xfId="40" applyNumberFormat="1" applyFont="1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165" fontId="32" fillId="0" borderId="28" xfId="40" applyNumberFormat="1" applyFont="1" applyFill="1" applyBorder="1" applyAlignment="1">
      <alignment vertical="center"/>
    </xf>
    <xf numFmtId="165" fontId="32" fillId="0" borderId="29" xfId="40" applyNumberFormat="1" applyFont="1" applyFill="1" applyBorder="1" applyAlignment="1">
      <alignment vertical="center"/>
    </xf>
    <xf numFmtId="165" fontId="32" fillId="0" borderId="19" xfId="40" applyNumberFormat="1" applyFont="1" applyBorder="1" applyAlignment="1">
      <alignment horizontal="center" wrapText="1"/>
    </xf>
    <xf numFmtId="165" fontId="32" fillId="0" borderId="27" xfId="40" applyNumberFormat="1" applyFont="1" applyBorder="1" applyAlignment="1">
      <alignment horizontal="center"/>
    </xf>
    <xf numFmtId="3" fontId="31" fillId="0" borderId="19" xfId="0" applyNumberFormat="1" applyFont="1" applyBorder="1" applyAlignment="1">
      <alignment horizontal="center"/>
    </xf>
    <xf numFmtId="165" fontId="32" fillId="0" borderId="18" xfId="40" applyNumberFormat="1" applyFont="1" applyBorder="1" applyAlignment="1">
      <alignment vertical="center"/>
    </xf>
    <xf numFmtId="165" fontId="32" fillId="0" borderId="52" xfId="40" applyNumberFormat="1" applyFont="1" applyBorder="1" applyAlignment="1">
      <alignment vertical="center"/>
    </xf>
    <xf numFmtId="165" fontId="32" fillId="0" borderId="28" xfId="40" applyNumberFormat="1" applyFont="1" applyBorder="1" applyAlignment="1">
      <alignment vertical="center"/>
    </xf>
    <xf numFmtId="0" fontId="35" fillId="0" borderId="53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25" borderId="33" xfId="0" applyFont="1" applyFill="1" applyBorder="1" applyAlignment="1">
      <alignment/>
    </xf>
    <xf numFmtId="0" fontId="29" fillId="25" borderId="19" xfId="0" applyFont="1" applyFill="1" applyBorder="1" applyAlignment="1">
      <alignment horizontal="center" vertical="center"/>
    </xf>
    <xf numFmtId="0" fontId="29" fillId="25" borderId="19" xfId="0" applyFont="1" applyFill="1" applyBorder="1" applyAlignment="1">
      <alignment horizontal="center"/>
    </xf>
    <xf numFmtId="0" fontId="32" fillId="0" borderId="16" xfId="57" applyFont="1" applyBorder="1" applyAlignment="1">
      <alignment horizontal="left" vertical="center" wrapText="1"/>
      <protection/>
    </xf>
    <xf numFmtId="0" fontId="32" fillId="0" borderId="19" xfId="57" applyFont="1" applyBorder="1">
      <alignment/>
      <protection/>
    </xf>
    <xf numFmtId="0" fontId="31" fillId="25" borderId="19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1" fillId="25" borderId="18" xfId="0" applyFont="1" applyFill="1" applyBorder="1" applyAlignment="1">
      <alignment horizontal="center"/>
    </xf>
    <xf numFmtId="0" fontId="31" fillId="0" borderId="16" xfId="0" applyFont="1" applyBorder="1" applyAlignment="1" quotePrefix="1">
      <alignment vertical="center"/>
    </xf>
    <xf numFmtId="0" fontId="31" fillId="0" borderId="16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25" xfId="0" applyFont="1" applyBorder="1" applyAlignment="1">
      <alignment vertical="center"/>
    </xf>
    <xf numFmtId="165" fontId="30" fillId="0" borderId="44" xfId="40" applyNumberFormat="1" applyFont="1" applyFill="1" applyBorder="1" applyAlignment="1">
      <alignment/>
    </xf>
    <xf numFmtId="165" fontId="30" fillId="0" borderId="29" xfId="40" applyNumberFormat="1" applyFont="1" applyFill="1" applyBorder="1" applyAlignment="1">
      <alignment/>
    </xf>
    <xf numFmtId="0" fontId="29" fillId="22" borderId="21" xfId="56" applyFont="1" applyFill="1" applyBorder="1" applyAlignment="1">
      <alignment horizontal="center" vertical="center"/>
      <protection/>
    </xf>
    <xf numFmtId="0" fontId="29" fillId="0" borderId="30" xfId="63" applyFont="1" applyFill="1" applyBorder="1" applyAlignment="1">
      <alignment horizontal="center" vertical="center"/>
      <protection/>
    </xf>
    <xf numFmtId="0" fontId="29" fillId="0" borderId="18" xfId="63" applyFont="1" applyFill="1" applyBorder="1" applyAlignment="1">
      <alignment horizontal="center" vertical="center"/>
      <protection/>
    </xf>
    <xf numFmtId="0" fontId="29" fillId="0" borderId="52" xfId="63" applyFont="1" applyFill="1" applyBorder="1" applyAlignment="1">
      <alignment horizontal="center" vertical="center"/>
      <protection/>
    </xf>
    <xf numFmtId="0" fontId="29" fillId="22" borderId="19" xfId="63" applyFont="1" applyFill="1" applyBorder="1" applyAlignment="1">
      <alignment horizontal="center" vertical="center"/>
      <protection/>
    </xf>
    <xf numFmtId="49" fontId="0" fillId="0" borderId="0" xfId="63" applyNumberFormat="1" applyBorder="1" applyAlignment="1">
      <alignment vertical="center"/>
      <protection/>
    </xf>
    <xf numFmtId="165" fontId="30" fillId="25" borderId="45" xfId="40" applyNumberFormat="1" applyFont="1" applyFill="1" applyBorder="1" applyAlignment="1">
      <alignment vertical="center"/>
    </xf>
    <xf numFmtId="165" fontId="39" fillId="0" borderId="0" xfId="40" applyNumberFormat="1" applyFont="1" applyBorder="1" applyAlignment="1">
      <alignment vertical="center"/>
    </xf>
    <xf numFmtId="0" fontId="31" fillId="0" borderId="19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/>
    </xf>
    <xf numFmtId="0" fontId="32" fillId="0" borderId="28" xfId="0" applyFont="1" applyFill="1" applyBorder="1" applyAlignment="1">
      <alignment vertical="center"/>
    </xf>
    <xf numFmtId="0" fontId="46" fillId="0" borderId="0" xfId="57" applyFont="1" applyAlignment="1">
      <alignment horizontal="center" vertical="center"/>
      <protection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29" fillId="25" borderId="19" xfId="0" applyFont="1" applyFill="1" applyBorder="1" applyAlignment="1">
      <alignment horizontal="center"/>
    </xf>
    <xf numFmtId="0" fontId="29" fillId="25" borderId="0" xfId="0" applyFont="1" applyFill="1" applyAlignment="1">
      <alignment/>
    </xf>
    <xf numFmtId="0" fontId="29" fillId="25" borderId="16" xfId="0" applyFont="1" applyFill="1" applyBorder="1" applyAlignment="1">
      <alignment horizontal="center" vertical="center"/>
    </xf>
    <xf numFmtId="0" fontId="29" fillId="25" borderId="25" xfId="0" applyFont="1" applyFill="1" applyBorder="1" applyAlignment="1">
      <alignment horizontal="center" vertical="center"/>
    </xf>
    <xf numFmtId="0" fontId="30" fillId="25" borderId="19" xfId="0" applyFont="1" applyFill="1" applyBorder="1" applyAlignment="1">
      <alignment horizontal="center"/>
    </xf>
    <xf numFmtId="0" fontId="30" fillId="0" borderId="26" xfId="64" applyFont="1" applyFill="1" applyBorder="1" applyAlignment="1">
      <alignment horizontal="center" vertical="center"/>
      <protection/>
    </xf>
    <xf numFmtId="0" fontId="33" fillId="22" borderId="23" xfId="0" applyFont="1" applyFill="1" applyBorder="1" applyAlignment="1">
      <alignment horizontal="center"/>
    </xf>
    <xf numFmtId="0" fontId="33" fillId="25" borderId="22" xfId="0" applyFont="1" applyFill="1" applyBorder="1" applyAlignment="1">
      <alignment horizontal="center"/>
    </xf>
    <xf numFmtId="0" fontId="30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165" fontId="31" fillId="0" borderId="19" xfId="40" applyNumberFormat="1" applyFont="1" applyBorder="1" applyAlignment="1">
      <alignment vertical="center" wrapText="1"/>
    </xf>
    <xf numFmtId="165" fontId="31" fillId="0" borderId="19" xfId="40" applyNumberFormat="1" applyFont="1" applyBorder="1" applyAlignment="1">
      <alignment/>
    </xf>
    <xf numFmtId="165" fontId="31" fillId="0" borderId="19" xfId="40" applyNumberFormat="1" applyFont="1" applyBorder="1" applyAlignment="1" quotePrefix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165" fontId="31" fillId="0" borderId="0" xfId="40" applyNumberFormat="1" applyFont="1" applyBorder="1" applyAlignment="1">
      <alignment/>
    </xf>
    <xf numFmtId="165" fontId="30" fillId="0" borderId="19" xfId="40" applyNumberFormat="1" applyFont="1" applyBorder="1" applyAlignment="1">
      <alignment horizontal="center" vertical="center" wrapText="1"/>
    </xf>
    <xf numFmtId="0" fontId="33" fillId="22" borderId="15" xfId="0" applyFont="1" applyFill="1" applyBorder="1" applyAlignment="1">
      <alignment horizontal="center" vertical="center" wrapText="1"/>
    </xf>
    <xf numFmtId="165" fontId="31" fillId="0" borderId="39" xfId="40" applyNumberFormat="1" applyFont="1" applyBorder="1" applyAlignment="1">
      <alignment/>
    </xf>
    <xf numFmtId="165" fontId="31" fillId="0" borderId="21" xfId="40" applyNumberFormat="1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27" xfId="0" applyFont="1" applyBorder="1" applyAlignment="1">
      <alignment/>
    </xf>
    <xf numFmtId="0" fontId="33" fillId="22" borderId="55" xfId="0" applyFont="1" applyFill="1" applyBorder="1" applyAlignment="1">
      <alignment horizontal="center" vertical="center" wrapText="1"/>
    </xf>
    <xf numFmtId="165" fontId="31" fillId="0" borderId="28" xfId="40" applyNumberFormat="1" applyFont="1" applyBorder="1" applyAlignment="1">
      <alignment/>
    </xf>
    <xf numFmtId="165" fontId="32" fillId="0" borderId="38" xfId="40" applyNumberFormat="1" applyFont="1" applyBorder="1" applyAlignment="1">
      <alignment/>
    </xf>
    <xf numFmtId="0" fontId="33" fillId="0" borderId="28" xfId="0" applyFont="1" applyBorder="1" applyAlignment="1">
      <alignment/>
    </xf>
    <xf numFmtId="0" fontId="33" fillId="0" borderId="29" xfId="0" applyFont="1" applyBorder="1" applyAlignment="1">
      <alignment/>
    </xf>
    <xf numFmtId="0" fontId="44" fillId="0" borderId="0" xfId="64" applyFont="1" applyFill="1" applyBorder="1" applyAlignment="1">
      <alignment horizontal="center" vertical="center" wrapText="1"/>
      <protection/>
    </xf>
    <xf numFmtId="0" fontId="31" fillId="0" borderId="0" xfId="64" applyFont="1" applyFill="1" applyAlignment="1">
      <alignment horizontal="right" vertical="center"/>
      <protection/>
    </xf>
    <xf numFmtId="0" fontId="32" fillId="0" borderId="19" xfId="64" applyFont="1" applyFill="1" applyBorder="1" applyAlignment="1">
      <alignment horizontal="center" vertical="center"/>
      <protection/>
    </xf>
    <xf numFmtId="3" fontId="32" fillId="0" borderId="27" xfId="64" applyNumberFormat="1" applyFont="1" applyFill="1" applyBorder="1" applyAlignment="1">
      <alignment vertical="center"/>
      <protection/>
    </xf>
    <xf numFmtId="3" fontId="32" fillId="0" borderId="28" xfId="64" applyNumberFormat="1" applyFont="1" applyFill="1" applyBorder="1" applyAlignment="1">
      <alignment horizontal="center" vertical="center"/>
      <protection/>
    </xf>
    <xf numFmtId="3" fontId="32" fillId="0" borderId="29" xfId="64" applyNumberFormat="1" applyFont="1" applyFill="1" applyBorder="1" applyAlignment="1">
      <alignment vertical="center"/>
      <protection/>
    </xf>
    <xf numFmtId="165" fontId="33" fillId="0" borderId="0" xfId="40" applyNumberFormat="1" applyFont="1" applyFill="1" applyAlignment="1">
      <alignment/>
    </xf>
    <xf numFmtId="0" fontId="33" fillId="0" borderId="0" xfId="59" applyFont="1" applyBorder="1" applyAlignment="1">
      <alignment horizontal="left"/>
      <protection/>
    </xf>
    <xf numFmtId="0" fontId="28" fillId="0" borderId="0" xfId="59" applyFont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33" fillId="0" borderId="39" xfId="59" applyFont="1" applyBorder="1" applyAlignment="1">
      <alignment horizontal="right"/>
      <protection/>
    </xf>
    <xf numFmtId="0" fontId="33" fillId="0" borderId="39" xfId="0" applyFont="1" applyBorder="1" applyAlignment="1">
      <alignment horizontal="right"/>
    </xf>
    <xf numFmtId="0" fontId="27" fillId="0" borderId="19" xfId="59" applyFont="1" applyBorder="1" applyAlignment="1">
      <alignment horizontal="center" vertical="center" wrapText="1"/>
      <protection/>
    </xf>
    <xf numFmtId="0" fontId="31" fillId="0" borderId="0" xfId="59" applyFont="1" applyBorder="1" applyAlignment="1">
      <alignment horizontal="right"/>
      <protection/>
    </xf>
    <xf numFmtId="0" fontId="31" fillId="0" borderId="0" xfId="0" applyFont="1" applyAlignment="1">
      <alignment horizontal="right"/>
    </xf>
    <xf numFmtId="0" fontId="31" fillId="0" borderId="0" xfId="0" applyFont="1" applyBorder="1" applyAlignment="1">
      <alignment horizontal="right"/>
    </xf>
    <xf numFmtId="0" fontId="27" fillId="0" borderId="21" xfId="59" applyFont="1" applyBorder="1" applyAlignment="1">
      <alignment horizontal="center" vertical="center" wrapText="1"/>
      <protection/>
    </xf>
    <xf numFmtId="0" fontId="33" fillId="0" borderId="39" xfId="59" applyFont="1" applyBorder="1" applyAlignment="1">
      <alignment horizontal="center" vertical="center" wrapText="1"/>
      <protection/>
    </xf>
    <xf numFmtId="0" fontId="27" fillId="0" borderId="39" xfId="59" applyFont="1" applyBorder="1" applyAlignment="1">
      <alignment horizontal="center" vertical="center" wrapText="1"/>
      <protection/>
    </xf>
    <xf numFmtId="0" fontId="27" fillId="0" borderId="18" xfId="59" applyFont="1" applyBorder="1" applyAlignment="1">
      <alignment horizontal="center" vertical="center" wrapText="1"/>
      <protection/>
    </xf>
    <xf numFmtId="0" fontId="27" fillId="0" borderId="51" xfId="59" applyFont="1" applyBorder="1" applyAlignment="1">
      <alignment horizontal="center" vertical="center" wrapText="1"/>
      <protection/>
    </xf>
    <xf numFmtId="0" fontId="27" fillId="0" borderId="35" xfId="59" applyFont="1" applyBorder="1" applyAlignment="1">
      <alignment horizontal="center" vertical="center" wrapText="1"/>
      <protection/>
    </xf>
    <xf numFmtId="0" fontId="27" fillId="0" borderId="23" xfId="59" applyFont="1" applyBorder="1" applyAlignment="1">
      <alignment horizontal="center" vertical="center" wrapText="1"/>
      <protection/>
    </xf>
    <xf numFmtId="0" fontId="27" fillId="0" borderId="32" xfId="59" applyFont="1" applyBorder="1" applyAlignment="1">
      <alignment horizontal="center" vertical="center" wrapText="1"/>
      <protection/>
    </xf>
    <xf numFmtId="0" fontId="27" fillId="0" borderId="41" xfId="59" applyFont="1" applyBorder="1" applyAlignment="1">
      <alignment horizontal="center" vertical="center" wrapText="1"/>
      <protection/>
    </xf>
    <xf numFmtId="0" fontId="27" fillId="0" borderId="36" xfId="59" applyFont="1" applyBorder="1" applyAlignment="1">
      <alignment horizontal="center" vertical="center" wrapText="1"/>
      <protection/>
    </xf>
    <xf numFmtId="0" fontId="33" fillId="0" borderId="35" xfId="59" applyFont="1" applyBorder="1" applyAlignment="1">
      <alignment horizontal="center" vertical="center" wrapText="1"/>
      <protection/>
    </xf>
    <xf numFmtId="0" fontId="33" fillId="0" borderId="32" xfId="59" applyFont="1" applyBorder="1" applyAlignment="1">
      <alignment horizontal="center" vertical="center" wrapText="1"/>
      <protection/>
    </xf>
    <xf numFmtId="0" fontId="33" fillId="0" borderId="41" xfId="59" applyFont="1" applyBorder="1" applyAlignment="1">
      <alignment horizontal="center" vertical="center" wrapText="1"/>
      <protection/>
    </xf>
    <xf numFmtId="0" fontId="33" fillId="0" borderId="39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27" fillId="0" borderId="19" xfId="56" applyFont="1" applyBorder="1" applyAlignment="1">
      <alignment horizontal="center" vertical="center" wrapText="1"/>
      <protection/>
    </xf>
    <xf numFmtId="0" fontId="33" fillId="0" borderId="3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27" fillId="0" borderId="23" xfId="56" applyFont="1" applyBorder="1" applyAlignment="1">
      <alignment horizontal="center" vertical="center" wrapText="1"/>
      <protection/>
    </xf>
    <xf numFmtId="0" fontId="27" fillId="0" borderId="56" xfId="56" applyFont="1" applyBorder="1" applyAlignment="1">
      <alignment horizontal="center" vertical="center" wrapText="1"/>
      <protection/>
    </xf>
    <xf numFmtId="0" fontId="27" fillId="0" borderId="36" xfId="56" applyFont="1" applyBorder="1" applyAlignment="1">
      <alignment horizontal="center" vertical="center" wrapText="1"/>
      <protection/>
    </xf>
    <xf numFmtId="0" fontId="27" fillId="0" borderId="33" xfId="59" applyFont="1" applyBorder="1" applyAlignment="1">
      <alignment horizontal="center" vertical="center" wrapText="1"/>
      <protection/>
    </xf>
    <xf numFmtId="0" fontId="28" fillId="0" borderId="0" xfId="59" applyFont="1" applyBorder="1" applyAlignment="1">
      <alignment horizontal="center" vertical="center"/>
      <protection/>
    </xf>
    <xf numFmtId="0" fontId="33" fillId="0" borderId="0" xfId="59" applyFont="1" applyBorder="1" applyAlignment="1">
      <alignment horizontal="center" vertical="center"/>
      <protection/>
    </xf>
    <xf numFmtId="0" fontId="27" fillId="0" borderId="33" xfId="56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31" fillId="0" borderId="0" xfId="56" applyFont="1" applyAlignment="1">
      <alignment horizontal="right" vertical="center"/>
      <protection/>
    </xf>
    <xf numFmtId="0" fontId="33" fillId="0" borderId="0" xfId="0" applyFont="1" applyAlignment="1">
      <alignment horizontal="right" vertical="center"/>
    </xf>
    <xf numFmtId="0" fontId="32" fillId="0" borderId="19" xfId="61" applyFont="1" applyBorder="1" applyAlignment="1">
      <alignment horizontal="center" vertical="center"/>
      <protection/>
    </xf>
    <xf numFmtId="0" fontId="33" fillId="0" borderId="19" xfId="0" applyFont="1" applyBorder="1" applyAlignment="1">
      <alignment horizontal="center" vertical="center"/>
    </xf>
    <xf numFmtId="0" fontId="30" fillId="0" borderId="0" xfId="61" applyFont="1" applyAlignment="1">
      <alignment horizontal="center" vertical="center"/>
      <protection/>
    </xf>
    <xf numFmtId="0" fontId="32" fillId="0" borderId="51" xfId="61" applyFont="1" applyBorder="1" applyAlignment="1">
      <alignment horizontal="center" vertical="center"/>
      <protection/>
    </xf>
    <xf numFmtId="0" fontId="33" fillId="0" borderId="35" xfId="0" applyFont="1" applyBorder="1" applyAlignment="1">
      <alignment horizontal="center" vertical="center"/>
    </xf>
    <xf numFmtId="0" fontId="31" fillId="0" borderId="57" xfId="56" applyFont="1" applyBorder="1" applyAlignment="1">
      <alignment horizontal="center" vertical="center" wrapText="1"/>
      <protection/>
    </xf>
    <xf numFmtId="0" fontId="31" fillId="0" borderId="5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horizontal="center" vertical="center" wrapText="1"/>
      <protection/>
    </xf>
    <xf numFmtId="0" fontId="31" fillId="0" borderId="24" xfId="56" applyFont="1" applyBorder="1" applyAlignment="1">
      <alignment horizontal="center" vertical="center" wrapText="1"/>
      <protection/>
    </xf>
    <xf numFmtId="0" fontId="31" fillId="0" borderId="41" xfId="56" applyFont="1" applyBorder="1" applyAlignment="1">
      <alignment horizontal="center" vertical="center" wrapText="1"/>
      <protection/>
    </xf>
    <xf numFmtId="0" fontId="31" fillId="0" borderId="15" xfId="56" applyFont="1" applyBorder="1" applyAlignment="1">
      <alignment horizontal="left" vertical="center" wrapText="1"/>
      <protection/>
    </xf>
    <xf numFmtId="0" fontId="31" fillId="0" borderId="39" xfId="56" applyFont="1" applyBorder="1" applyAlignment="1">
      <alignment horizontal="left" vertical="center" wrapText="1"/>
      <protection/>
    </xf>
    <xf numFmtId="0" fontId="31" fillId="0" borderId="49" xfId="56" applyFont="1" applyBorder="1" applyAlignment="1">
      <alignment horizontal="left" vertical="center" wrapText="1"/>
      <protection/>
    </xf>
    <xf numFmtId="0" fontId="32" fillId="0" borderId="12" xfId="61" applyFont="1" applyBorder="1" applyAlignment="1">
      <alignment horizontal="center" vertical="center" wrapText="1"/>
      <protection/>
    </xf>
    <xf numFmtId="0" fontId="32" fillId="0" borderId="46" xfId="61" applyFont="1" applyBorder="1" applyAlignment="1">
      <alignment horizontal="center" vertical="center" wrapText="1"/>
      <protection/>
    </xf>
    <xf numFmtId="0" fontId="32" fillId="0" borderId="15" xfId="56" applyFont="1" applyBorder="1" applyAlignment="1">
      <alignment horizontal="left" vertical="center" wrapText="1"/>
      <protection/>
    </xf>
    <xf numFmtId="0" fontId="32" fillId="0" borderId="39" xfId="56" applyFont="1" applyBorder="1" applyAlignment="1">
      <alignment horizontal="left" vertical="center" wrapText="1"/>
      <protection/>
    </xf>
    <xf numFmtId="0" fontId="32" fillId="0" borderId="49" xfId="56" applyFont="1" applyBorder="1" applyAlignment="1">
      <alignment horizontal="left" vertical="center" wrapText="1"/>
      <protection/>
    </xf>
    <xf numFmtId="0" fontId="32" fillId="0" borderId="55" xfId="56" applyFont="1" applyBorder="1" applyAlignment="1">
      <alignment horizontal="left" vertical="center" wrapText="1"/>
      <protection/>
    </xf>
    <xf numFmtId="0" fontId="32" fillId="0" borderId="54" xfId="56" applyFont="1" applyBorder="1" applyAlignment="1">
      <alignment horizontal="left" vertical="center" wrapText="1"/>
      <protection/>
    </xf>
    <xf numFmtId="0" fontId="32" fillId="0" borderId="50" xfId="56" applyFont="1" applyBorder="1" applyAlignment="1">
      <alignment horizontal="left" vertical="center" wrapText="1"/>
      <protection/>
    </xf>
    <xf numFmtId="0" fontId="32" fillId="0" borderId="37" xfId="61" applyFont="1" applyBorder="1" applyAlignment="1">
      <alignment horizontal="center" vertical="center" wrapText="1"/>
      <protection/>
    </xf>
    <xf numFmtId="0" fontId="32" fillId="0" borderId="26" xfId="61" applyFont="1" applyBorder="1" applyAlignment="1">
      <alignment horizontal="center" vertical="center" wrapText="1"/>
      <protection/>
    </xf>
    <xf numFmtId="0" fontId="32" fillId="0" borderId="14" xfId="61" applyFont="1" applyBorder="1" applyAlignment="1">
      <alignment horizontal="center" vertical="center" wrapText="1"/>
      <protection/>
    </xf>
    <xf numFmtId="0" fontId="33" fillId="0" borderId="0" xfId="59" applyFont="1" applyBorder="1" applyAlignment="1">
      <alignment vertical="center"/>
      <protection/>
    </xf>
    <xf numFmtId="0" fontId="34" fillId="0" borderId="19" xfId="56" applyFont="1" applyBorder="1" applyAlignment="1">
      <alignment horizontal="left" vertical="center"/>
      <protection/>
    </xf>
    <xf numFmtId="0" fontId="42" fillId="0" borderId="19" xfId="56" applyFont="1" applyBorder="1" applyAlignment="1">
      <alignment vertical="center" wrapText="1"/>
      <protection/>
    </xf>
    <xf numFmtId="0" fontId="42" fillId="0" borderId="19" xfId="59" applyFont="1" applyBorder="1" applyAlignment="1">
      <alignment vertical="center" wrapText="1"/>
      <protection/>
    </xf>
    <xf numFmtId="0" fontId="42" fillId="0" borderId="19" xfId="56" applyFont="1" applyBorder="1" applyAlignment="1">
      <alignment horizontal="left" vertical="center"/>
      <protection/>
    </xf>
    <xf numFmtId="0" fontId="42" fillId="0" borderId="19" xfId="65" applyFont="1" applyBorder="1" applyAlignment="1">
      <alignment vertical="center"/>
      <protection/>
    </xf>
    <xf numFmtId="0" fontId="34" fillId="0" borderId="19" xfId="59" applyFont="1" applyBorder="1" applyAlignment="1">
      <alignment vertical="center"/>
      <protection/>
    </xf>
    <xf numFmtId="0" fontId="42" fillId="0" borderId="19" xfId="65" applyFont="1" applyBorder="1" applyAlignment="1">
      <alignment vertical="center" wrapText="1"/>
      <protection/>
    </xf>
    <xf numFmtId="0" fontId="34" fillId="0" borderId="19" xfId="59" applyFont="1" applyBorder="1" applyAlignment="1">
      <alignment vertical="center" wrapText="1"/>
      <protection/>
    </xf>
    <xf numFmtId="0" fontId="34" fillId="0" borderId="19" xfId="56" applyFont="1" applyFill="1" applyBorder="1" applyAlignment="1">
      <alignment horizontal="left" vertical="center"/>
      <protection/>
    </xf>
    <xf numFmtId="0" fontId="42" fillId="0" borderId="33" xfId="65" applyFont="1" applyBorder="1" applyAlignment="1">
      <alignment vertical="center"/>
      <protection/>
    </xf>
    <xf numFmtId="0" fontId="34" fillId="0" borderId="33" xfId="59" applyFont="1" applyBorder="1" applyAlignment="1">
      <alignment vertical="center"/>
      <protection/>
    </xf>
    <xf numFmtId="3" fontId="34" fillId="0" borderId="0" xfId="65" applyNumberFormat="1" applyFont="1" applyBorder="1" applyAlignment="1">
      <alignment horizontal="right" vertical="center"/>
      <protection/>
    </xf>
    <xf numFmtId="0" fontId="42" fillId="0" borderId="39" xfId="59" applyFont="1" applyBorder="1" applyAlignment="1">
      <alignment vertical="center"/>
      <protection/>
    </xf>
    <xf numFmtId="0" fontId="33" fillId="0" borderId="39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42" fillId="0" borderId="21" xfId="65" applyFont="1" applyBorder="1" applyAlignment="1">
      <alignment horizontal="left" vertical="center"/>
      <protection/>
    </xf>
    <xf numFmtId="0" fontId="42" fillId="0" borderId="39" xfId="65" applyFont="1" applyBorder="1" applyAlignment="1">
      <alignment horizontal="left" vertical="center"/>
      <protection/>
    </xf>
    <xf numFmtId="0" fontId="34" fillId="0" borderId="39" xfId="59" applyFont="1" applyBorder="1" applyAlignment="1">
      <alignment horizontal="left" vertical="center"/>
      <protection/>
    </xf>
    <xf numFmtId="0" fontId="34" fillId="0" borderId="18" xfId="59" applyFont="1" applyBorder="1" applyAlignment="1">
      <alignment horizontal="left" vertical="center"/>
      <protection/>
    </xf>
    <xf numFmtId="0" fontId="42" fillId="0" borderId="19" xfId="65" applyFont="1" applyBorder="1" applyAlignment="1">
      <alignment horizontal="center" vertical="center"/>
      <protection/>
    </xf>
    <xf numFmtId="0" fontId="34" fillId="0" borderId="19" xfId="59" applyFont="1" applyBorder="1" applyAlignment="1">
      <alignment horizontal="center" vertical="center"/>
      <protection/>
    </xf>
    <xf numFmtId="0" fontId="42" fillId="0" borderId="19" xfId="59" applyFont="1" applyBorder="1" applyAlignment="1">
      <alignment vertical="center"/>
      <protection/>
    </xf>
    <xf numFmtId="0" fontId="42" fillId="0" borderId="18" xfId="59" applyFont="1" applyBorder="1" applyAlignment="1">
      <alignment vertical="center"/>
      <protection/>
    </xf>
    <xf numFmtId="0" fontId="42" fillId="0" borderId="18" xfId="59" applyFont="1" applyBorder="1" applyAlignment="1">
      <alignment horizontal="left" vertical="center"/>
      <protection/>
    </xf>
    <xf numFmtId="0" fontId="42" fillId="0" borderId="19" xfId="59" applyFont="1" applyBorder="1" applyAlignment="1">
      <alignment horizontal="left" vertical="center"/>
      <protection/>
    </xf>
    <xf numFmtId="0" fontId="34" fillId="0" borderId="19" xfId="59" applyFont="1" applyFill="1" applyBorder="1" applyAlignment="1">
      <alignment horizontal="left" vertical="center"/>
      <protection/>
    </xf>
    <xf numFmtId="0" fontId="42" fillId="0" borderId="36" xfId="59" applyFont="1" applyBorder="1" applyAlignment="1">
      <alignment vertical="center" wrapText="1"/>
      <protection/>
    </xf>
    <xf numFmtId="0" fontId="42" fillId="0" borderId="33" xfId="59" applyFont="1" applyBorder="1" applyAlignment="1">
      <alignment vertical="center" wrapText="1"/>
      <protection/>
    </xf>
    <xf numFmtId="0" fontId="32" fillId="0" borderId="33" xfId="59" applyFont="1" applyBorder="1" applyAlignment="1">
      <alignment horizontal="center" vertical="center"/>
      <protection/>
    </xf>
    <xf numFmtId="0" fontId="32" fillId="0" borderId="19" xfId="59" applyFont="1" applyBorder="1" applyAlignment="1">
      <alignment horizontal="center" vertical="center"/>
      <protection/>
    </xf>
    <xf numFmtId="0" fontId="32" fillId="0" borderId="33" xfId="59" applyFont="1" applyBorder="1" applyAlignment="1">
      <alignment horizontal="center" vertical="center" wrapText="1"/>
      <protection/>
    </xf>
    <xf numFmtId="0" fontId="32" fillId="0" borderId="19" xfId="59" applyFont="1" applyBorder="1" applyAlignment="1">
      <alignment horizontal="center" vertical="center" wrapText="1"/>
      <protection/>
    </xf>
    <xf numFmtId="0" fontId="33" fillId="24" borderId="0" xfId="59" applyFont="1" applyFill="1" applyBorder="1" applyAlignment="1">
      <alignment horizontal="center" vertical="center"/>
      <protection/>
    </xf>
    <xf numFmtId="0" fontId="36" fillId="0" borderId="0" xfId="59" applyFont="1" applyBorder="1" applyAlignment="1">
      <alignment horizontal="center" vertical="center"/>
      <protection/>
    </xf>
    <xf numFmtId="0" fontId="33" fillId="0" borderId="0" xfId="59" applyFont="1" applyAlignment="1">
      <alignment horizontal="center" vertical="center"/>
      <protection/>
    </xf>
    <xf numFmtId="0" fontId="32" fillId="0" borderId="0" xfId="56" applyFont="1" applyBorder="1" applyAlignment="1">
      <alignment vertical="center"/>
      <protection/>
    </xf>
    <xf numFmtId="0" fontId="32" fillId="0" borderId="19" xfId="56" applyFont="1" applyBorder="1" applyAlignment="1">
      <alignment vertical="center"/>
      <protection/>
    </xf>
    <xf numFmtId="0" fontId="32" fillId="0" borderId="21" xfId="56" applyFont="1" applyBorder="1" applyAlignment="1">
      <alignment vertical="center"/>
      <protection/>
    </xf>
    <xf numFmtId="0" fontId="32" fillId="0" borderId="21" xfId="56" applyFont="1" applyBorder="1" applyAlignment="1">
      <alignment horizontal="center" vertical="center" wrapText="1"/>
      <protection/>
    </xf>
    <xf numFmtId="0" fontId="27" fillId="0" borderId="39" xfId="56" applyFont="1" applyBorder="1" applyAlignment="1">
      <alignment horizontal="center" vertical="center"/>
      <protection/>
    </xf>
    <xf numFmtId="0" fontId="27" fillId="0" borderId="18" xfId="56" applyFont="1" applyBorder="1" applyAlignment="1">
      <alignment horizontal="center" vertical="center"/>
      <protection/>
    </xf>
    <xf numFmtId="0" fontId="36" fillId="0" borderId="0" xfId="56" applyFont="1" applyAlignment="1">
      <alignment horizontal="center" vertical="center" wrapText="1"/>
      <protection/>
    </xf>
    <xf numFmtId="0" fontId="31" fillId="0" borderId="0" xfId="56" applyFont="1" applyAlignment="1">
      <alignment horizontal="center" vertical="center"/>
      <protection/>
    </xf>
    <xf numFmtId="0" fontId="32" fillId="0" borderId="39" xfId="56" applyFont="1" applyBorder="1" applyAlignment="1">
      <alignment vertical="center"/>
      <protection/>
    </xf>
    <xf numFmtId="0" fontId="32" fillId="0" borderId="18" xfId="56" applyFont="1" applyBorder="1" applyAlignment="1">
      <alignment vertical="center"/>
      <protection/>
    </xf>
    <xf numFmtId="0" fontId="32" fillId="0" borderId="21" xfId="56" applyFont="1" applyBorder="1" applyAlignment="1">
      <alignment horizontal="center" vertical="center"/>
      <protection/>
    </xf>
    <xf numFmtId="0" fontId="33" fillId="0" borderId="39" xfId="0" applyFont="1" applyBorder="1" applyAlignment="1">
      <alignment horizontal="center" vertical="center"/>
    </xf>
    <xf numFmtId="0" fontId="32" fillId="0" borderId="16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 wrapText="1"/>
    </xf>
    <xf numFmtId="0" fontId="32" fillId="0" borderId="39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2" fillId="0" borderId="15" xfId="0" applyFont="1" applyBorder="1" applyAlignment="1">
      <alignment horizontal="left" vertical="center"/>
    </xf>
    <xf numFmtId="0" fontId="32" fillId="0" borderId="39" xfId="0" applyFont="1" applyBorder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32" fillId="0" borderId="4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1" fillId="0" borderId="22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165" fontId="31" fillId="0" borderId="44" xfId="40" applyNumberFormat="1" applyFont="1" applyBorder="1" applyAlignment="1">
      <alignment horizontal="center" vertical="center"/>
    </xf>
    <xf numFmtId="165" fontId="31" fillId="0" borderId="48" xfId="40" applyNumberFormat="1" applyFont="1" applyBorder="1" applyAlignment="1">
      <alignment horizontal="center" vertical="center"/>
    </xf>
    <xf numFmtId="0" fontId="30" fillId="0" borderId="0" xfId="59" applyFont="1" applyFill="1" applyAlignment="1">
      <alignment horizontal="center" vertical="center"/>
      <protection/>
    </xf>
    <xf numFmtId="0" fontId="32" fillId="0" borderId="0" xfId="59" applyFont="1" applyFill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32" fillId="0" borderId="19" xfId="59" applyFont="1" applyFill="1" applyBorder="1" applyAlignment="1">
      <alignment horizontal="center" vertical="center" wrapText="1"/>
      <protection/>
    </xf>
    <xf numFmtId="0" fontId="32" fillId="0" borderId="0" xfId="59" applyFont="1" applyFill="1" applyBorder="1" applyAlignment="1">
      <alignment vertical="center" wrapText="1"/>
      <protection/>
    </xf>
    <xf numFmtId="0" fontId="31" fillId="0" borderId="0" xfId="0" applyFont="1" applyBorder="1" applyAlignment="1">
      <alignment vertical="center"/>
    </xf>
    <xf numFmtId="0" fontId="32" fillId="0" borderId="21" xfId="59" applyFont="1" applyFill="1" applyBorder="1" applyAlignment="1">
      <alignment horizontal="center" vertical="center"/>
      <protection/>
    </xf>
    <xf numFmtId="0" fontId="32" fillId="0" borderId="39" xfId="59" applyFont="1" applyFill="1" applyBorder="1" applyAlignment="1">
      <alignment horizontal="center" vertical="center"/>
      <protection/>
    </xf>
    <xf numFmtId="0" fontId="32" fillId="0" borderId="18" xfId="59" applyFont="1" applyFill="1" applyBorder="1" applyAlignment="1">
      <alignment horizontal="center" vertical="center"/>
      <protection/>
    </xf>
    <xf numFmtId="0" fontId="31" fillId="24" borderId="41" xfId="64" applyFont="1" applyFill="1" applyBorder="1" applyAlignment="1">
      <alignment vertical="center"/>
      <protection/>
    </xf>
    <xf numFmtId="0" fontId="31" fillId="24" borderId="36" xfId="64" applyFont="1" applyFill="1" applyBorder="1" applyAlignment="1">
      <alignment vertical="center"/>
      <protection/>
    </xf>
    <xf numFmtId="0" fontId="28" fillId="0" borderId="0" xfId="64" applyFont="1" applyAlignment="1">
      <alignment horizontal="center" vertical="center"/>
      <protection/>
    </xf>
    <xf numFmtId="0" fontId="32" fillId="0" borderId="39" xfId="64" applyFont="1" applyBorder="1" applyAlignment="1">
      <alignment horizontal="center" vertical="center"/>
      <protection/>
    </xf>
    <xf numFmtId="0" fontId="32" fillId="0" borderId="18" xfId="64" applyFont="1" applyBorder="1" applyAlignment="1">
      <alignment horizontal="center" vertical="center"/>
      <protection/>
    </xf>
    <xf numFmtId="0" fontId="32" fillId="24" borderId="39" xfId="64" applyFont="1" applyFill="1" applyBorder="1" applyAlignment="1">
      <alignment vertical="center"/>
      <protection/>
    </xf>
    <xf numFmtId="0" fontId="32" fillId="24" borderId="18" xfId="64" applyFont="1" applyFill="1" applyBorder="1" applyAlignment="1">
      <alignment vertical="center"/>
      <protection/>
    </xf>
    <xf numFmtId="0" fontId="32" fillId="0" borderId="19" xfId="64" applyFont="1" applyBorder="1" applyAlignment="1">
      <alignment horizontal="center" vertical="center" wrapText="1"/>
      <protection/>
    </xf>
    <xf numFmtId="0" fontId="31" fillId="0" borderId="23" xfId="64" applyFont="1" applyBorder="1" applyAlignment="1">
      <alignment horizontal="left" vertical="center" wrapText="1"/>
      <protection/>
    </xf>
    <xf numFmtId="0" fontId="31" fillId="0" borderId="36" xfId="64" applyFont="1" applyBorder="1" applyAlignment="1">
      <alignment horizontal="left" vertical="center" wrapText="1"/>
      <protection/>
    </xf>
    <xf numFmtId="0" fontId="32" fillId="0" borderId="23" xfId="64" applyFont="1" applyBorder="1" applyAlignment="1">
      <alignment horizontal="center" vertical="center" wrapText="1"/>
      <protection/>
    </xf>
    <xf numFmtId="0" fontId="32" fillId="0" borderId="36" xfId="64" applyFont="1" applyBorder="1" applyAlignment="1">
      <alignment horizontal="center"/>
      <protection/>
    </xf>
    <xf numFmtId="0" fontId="32" fillId="0" borderId="19" xfId="64" applyFont="1" applyBorder="1" applyAlignment="1">
      <alignment horizontal="center" vertical="center"/>
      <protection/>
    </xf>
    <xf numFmtId="0" fontId="31" fillId="24" borderId="39" xfId="64" applyFont="1" applyFill="1" applyBorder="1" applyAlignment="1">
      <alignment vertical="center"/>
      <protection/>
    </xf>
    <xf numFmtId="0" fontId="31" fillId="24" borderId="18" xfId="64" applyFont="1" applyFill="1" applyBorder="1" applyAlignment="1">
      <alignment vertical="center"/>
      <protection/>
    </xf>
    <xf numFmtId="0" fontId="31" fillId="0" borderId="0" xfId="0" applyFont="1" applyFill="1" applyAlignment="1">
      <alignment horizontal="center" vertical="center"/>
    </xf>
    <xf numFmtId="0" fontId="31" fillId="0" borderId="0" xfId="57" applyFont="1" applyFill="1" applyAlignment="1">
      <alignment horizontal="right" vertical="center"/>
      <protection/>
    </xf>
    <xf numFmtId="0" fontId="31" fillId="0" borderId="0" xfId="56" applyFont="1" applyFill="1" applyAlignment="1">
      <alignment horizontal="center" vertical="center"/>
      <protection/>
    </xf>
    <xf numFmtId="0" fontId="36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0" fontId="36" fillId="0" borderId="0" xfId="0" applyFont="1" applyAlignment="1">
      <alignment horizontal="center"/>
    </xf>
    <xf numFmtId="0" fontId="30" fillId="0" borderId="19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37" fillId="0" borderId="0" xfId="0" applyFont="1" applyAlignment="1">
      <alignment horizontal="center"/>
    </xf>
    <xf numFmtId="0" fontId="30" fillId="0" borderId="26" xfId="0" applyFont="1" applyBorder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0" fontId="29" fillId="0" borderId="39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0" xfId="58" applyFont="1" applyAlignment="1">
      <alignment horizontal="right" vertical="center"/>
      <protection/>
    </xf>
    <xf numFmtId="0" fontId="29" fillId="0" borderId="19" xfId="0" applyFont="1" applyBorder="1" applyAlignment="1">
      <alignment horizontal="left" vertical="center"/>
    </xf>
    <xf numFmtId="0" fontId="30" fillId="0" borderId="28" xfId="0" applyFont="1" applyBorder="1" applyAlignment="1">
      <alignment vertical="center"/>
    </xf>
    <xf numFmtId="0" fontId="36" fillId="0" borderId="0" xfId="57" applyFont="1" applyAlignment="1">
      <alignment horizontal="center" vertical="center"/>
      <protection/>
    </xf>
    <xf numFmtId="0" fontId="29" fillId="0" borderId="0" xfId="0" applyFont="1" applyAlignment="1">
      <alignment horizontal="right"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28" xfId="57" applyFont="1" applyBorder="1" applyAlignment="1">
      <alignment horizontal="center" vertical="center" wrapText="1"/>
      <protection/>
    </xf>
    <xf numFmtId="0" fontId="33" fillId="0" borderId="0" xfId="56" applyFont="1" applyAlignment="1">
      <alignment horizontal="right" vertical="center"/>
      <protection/>
    </xf>
    <xf numFmtId="0" fontId="28" fillId="0" borderId="0" xfId="57" applyFont="1" applyAlignment="1">
      <alignment horizontal="center" vertical="center"/>
      <protection/>
    </xf>
    <xf numFmtId="0" fontId="33" fillId="0" borderId="0" xfId="62" applyFont="1" applyAlignment="1">
      <alignment horizontal="center" vertical="center"/>
      <protection/>
    </xf>
    <xf numFmtId="0" fontId="32" fillId="0" borderId="37" xfId="57" applyFont="1" applyBorder="1" applyAlignment="1">
      <alignment horizontal="center" vertical="center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25" xfId="57" applyFont="1" applyBorder="1" applyAlignment="1">
      <alignment horizontal="center" vertical="center"/>
      <protection/>
    </xf>
    <xf numFmtId="0" fontId="32" fillId="0" borderId="26" xfId="57" applyFont="1" applyBorder="1" applyAlignment="1">
      <alignment horizontal="center" vertical="center" wrapText="1"/>
      <protection/>
    </xf>
    <xf numFmtId="0" fontId="32" fillId="0" borderId="27" xfId="57" applyFont="1" applyBorder="1" applyAlignment="1">
      <alignment horizontal="center" vertical="center"/>
      <protection/>
    </xf>
    <xf numFmtId="0" fontId="32" fillId="0" borderId="29" xfId="57" applyFont="1" applyBorder="1" applyAlignment="1">
      <alignment horizontal="center" vertical="center"/>
      <protection/>
    </xf>
    <xf numFmtId="0" fontId="33" fillId="22" borderId="22" xfId="57" applyFont="1" applyFill="1" applyBorder="1" applyAlignment="1">
      <alignment horizontal="center" vertical="center"/>
      <protection/>
    </xf>
    <xf numFmtId="0" fontId="33" fillId="22" borderId="40" xfId="57" applyFont="1" applyFill="1" applyBorder="1" applyAlignment="1">
      <alignment horizontal="center" vertical="center"/>
      <protection/>
    </xf>
    <xf numFmtId="0" fontId="33" fillId="22" borderId="33" xfId="57" applyFont="1" applyFill="1" applyBorder="1" applyAlignment="1">
      <alignment horizontal="center" vertical="center"/>
      <protection/>
    </xf>
    <xf numFmtId="0" fontId="32" fillId="0" borderId="14" xfId="57" applyFont="1" applyBorder="1" applyAlignment="1">
      <alignment horizontal="center" vertical="center" wrapText="1"/>
      <protection/>
    </xf>
    <xf numFmtId="0" fontId="32" fillId="0" borderId="19" xfId="57" applyFont="1" applyBorder="1" applyAlignment="1">
      <alignment horizontal="left" vertical="center" wrapText="1"/>
      <protection/>
    </xf>
    <xf numFmtId="0" fontId="31" fillId="0" borderId="23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2" fillId="0" borderId="19" xfId="57" applyFont="1" applyBorder="1" applyAlignment="1">
      <alignment horizontal="left" vertical="center"/>
      <protection/>
    </xf>
    <xf numFmtId="0" fontId="32" fillId="0" borderId="52" xfId="57" applyFont="1" applyBorder="1" applyAlignment="1">
      <alignment horizontal="left" vertical="center"/>
      <protection/>
    </xf>
    <xf numFmtId="0" fontId="32" fillId="0" borderId="28" xfId="57" applyFont="1" applyBorder="1" applyAlignment="1">
      <alignment horizontal="left" vertical="center"/>
      <protection/>
    </xf>
    <xf numFmtId="0" fontId="30" fillId="0" borderId="53" xfId="57" applyFont="1" applyBorder="1" applyAlignment="1">
      <alignment horizontal="center" vertical="center"/>
      <protection/>
    </xf>
    <xf numFmtId="0" fontId="30" fillId="0" borderId="30" xfId="57" applyFont="1" applyBorder="1" applyAlignment="1">
      <alignment horizontal="center" vertical="center"/>
      <protection/>
    </xf>
    <xf numFmtId="0" fontId="31" fillId="0" borderId="56" xfId="0" applyFont="1" applyBorder="1" applyAlignment="1">
      <alignment horizontal="center"/>
    </xf>
    <xf numFmtId="0" fontId="31" fillId="0" borderId="0" xfId="58" applyFont="1" applyAlignment="1">
      <alignment horizontal="right" vertical="center"/>
      <protection/>
    </xf>
    <xf numFmtId="0" fontId="46" fillId="0" borderId="0" xfId="57" applyFont="1" applyAlignment="1">
      <alignment horizontal="center" vertical="center"/>
      <protection/>
    </xf>
    <xf numFmtId="0" fontId="46" fillId="0" borderId="0" xfId="57" applyFont="1" applyAlignment="1">
      <alignment horizontal="center"/>
      <protection/>
    </xf>
    <xf numFmtId="0" fontId="30" fillId="0" borderId="26" xfId="57" applyFont="1" applyBorder="1" applyAlignment="1">
      <alignment horizontal="center" vertical="center"/>
      <protection/>
    </xf>
    <xf numFmtId="0" fontId="32" fillId="0" borderId="23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2" fillId="0" borderId="56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0" xfId="63" applyFont="1" applyAlignment="1">
      <alignment horizontal="right" vertical="center"/>
      <protection/>
    </xf>
    <xf numFmtId="0" fontId="29" fillId="0" borderId="26" xfId="63" applyFont="1" applyBorder="1" applyAlignment="1">
      <alignment horizontal="left" vertical="center" wrapText="1"/>
      <protection/>
    </xf>
    <xf numFmtId="0" fontId="29" fillId="0" borderId="19" xfId="63" applyFont="1" applyBorder="1" applyAlignment="1">
      <alignment horizontal="left"/>
      <protection/>
    </xf>
    <xf numFmtId="0" fontId="29" fillId="0" borderId="19" xfId="63" applyFont="1" applyBorder="1" applyAlignment="1" quotePrefix="1">
      <alignment horizontal="left"/>
      <protection/>
    </xf>
    <xf numFmtId="0" fontId="29" fillId="0" borderId="28" xfId="63" applyFont="1" applyBorder="1" applyAlignment="1" quotePrefix="1">
      <alignment horizontal="left"/>
      <protection/>
    </xf>
    <xf numFmtId="0" fontId="29" fillId="0" borderId="0" xfId="63" applyFont="1" applyFill="1" applyBorder="1" applyAlignment="1">
      <alignment horizontal="left" vertical="center"/>
      <protection/>
    </xf>
    <xf numFmtId="0" fontId="30" fillId="0" borderId="0" xfId="63" applyFont="1" applyBorder="1" applyAlignment="1">
      <alignment horizontal="center"/>
      <protection/>
    </xf>
    <xf numFmtId="0" fontId="29" fillId="0" borderId="0" xfId="63" applyFont="1" applyFill="1" applyBorder="1" applyAlignment="1">
      <alignment horizontal="center" vertical="center"/>
      <protection/>
    </xf>
    <xf numFmtId="165" fontId="30" fillId="0" borderId="21" xfId="40" applyNumberFormat="1" applyFont="1" applyFill="1" applyBorder="1" applyAlignment="1">
      <alignment horizontal="left" vertical="center" wrapText="1"/>
    </xf>
    <xf numFmtId="165" fontId="30" fillId="0" borderId="18" xfId="40" applyNumberFormat="1" applyFont="1" applyFill="1" applyBorder="1" applyAlignment="1">
      <alignment horizontal="left" vertical="center" wrapText="1"/>
    </xf>
    <xf numFmtId="0" fontId="29" fillId="0" borderId="19" xfId="63" applyFont="1" applyBorder="1" applyAlignment="1">
      <alignment horizontal="left" vertical="center" wrapText="1"/>
      <protection/>
    </xf>
    <xf numFmtId="0" fontId="29" fillId="0" borderId="28" xfId="63" applyFont="1" applyBorder="1" applyAlignment="1">
      <alignment horizontal="left"/>
      <protection/>
    </xf>
    <xf numFmtId="0" fontId="30" fillId="0" borderId="0" xfId="63" applyFont="1" applyAlignment="1">
      <alignment horizontal="left"/>
      <protection/>
    </xf>
    <xf numFmtId="165" fontId="30" fillId="0" borderId="45" xfId="40" applyNumberFormat="1" applyFont="1" applyFill="1" applyBorder="1" applyAlignment="1">
      <alignment horizontal="center" vertical="center"/>
    </xf>
    <xf numFmtId="165" fontId="30" fillId="0" borderId="53" xfId="40" applyNumberFormat="1" applyFont="1" applyFill="1" applyBorder="1" applyAlignment="1">
      <alignment horizontal="center" vertical="center"/>
    </xf>
    <xf numFmtId="165" fontId="30" fillId="0" borderId="30" xfId="40" applyNumberFormat="1" applyFont="1" applyFill="1" applyBorder="1" applyAlignment="1">
      <alignment horizontal="center" vertical="center"/>
    </xf>
    <xf numFmtId="0" fontId="29" fillId="0" borderId="42" xfId="63" applyFont="1" applyBorder="1" applyAlignment="1">
      <alignment horizontal="left"/>
      <protection/>
    </xf>
    <xf numFmtId="0" fontId="29" fillId="0" borderId="33" xfId="63" applyFont="1" applyBorder="1" applyAlignment="1">
      <alignment horizontal="left"/>
      <protection/>
    </xf>
    <xf numFmtId="0" fontId="29" fillId="0" borderId="16" xfId="63" applyFont="1" applyBorder="1" applyAlignment="1">
      <alignment horizontal="center" vertical="center" wrapText="1"/>
      <protection/>
    </xf>
    <xf numFmtId="0" fontId="29" fillId="0" borderId="19" xfId="63" applyFont="1" applyBorder="1" applyAlignment="1">
      <alignment horizontal="center" vertical="center" wrapText="1"/>
      <protection/>
    </xf>
    <xf numFmtId="0" fontId="31" fillId="0" borderId="0" xfId="63" applyFont="1" applyAlignment="1">
      <alignment horizontal="right" vertical="center" wrapText="1"/>
      <protection/>
    </xf>
    <xf numFmtId="165" fontId="30" fillId="0" borderId="0" xfId="40" applyNumberFormat="1" applyFont="1" applyFill="1" applyBorder="1" applyAlignment="1">
      <alignment horizontal="center" vertical="center"/>
    </xf>
    <xf numFmtId="165" fontId="29" fillId="0" borderId="19" xfId="40" applyNumberFormat="1" applyFont="1" applyFill="1" applyBorder="1" applyAlignment="1">
      <alignment horizontal="center" vertical="center"/>
    </xf>
    <xf numFmtId="165" fontId="30" fillId="0" borderId="55" xfId="40" applyNumberFormat="1" applyFont="1" applyFill="1" applyBorder="1" applyAlignment="1">
      <alignment horizontal="left" vertical="center" wrapText="1"/>
    </xf>
    <xf numFmtId="165" fontId="30" fillId="0" borderId="54" xfId="40" applyNumberFormat="1" applyFont="1" applyFill="1" applyBorder="1" applyAlignment="1">
      <alignment horizontal="left" vertical="center" wrapText="1"/>
    </xf>
    <xf numFmtId="165" fontId="30" fillId="0" borderId="52" xfId="40" applyNumberFormat="1" applyFont="1" applyFill="1" applyBorder="1" applyAlignment="1">
      <alignment horizontal="left" vertical="center" wrapText="1"/>
    </xf>
    <xf numFmtId="0" fontId="28" fillId="0" borderId="0" xfId="63" applyFont="1" applyAlignment="1">
      <alignment horizontal="center"/>
      <protection/>
    </xf>
    <xf numFmtId="165" fontId="29" fillId="0" borderId="17" xfId="40" applyNumberFormat="1" applyFont="1" applyFill="1" applyBorder="1" applyAlignment="1">
      <alignment horizontal="center" vertical="center"/>
    </xf>
    <xf numFmtId="165" fontId="29" fillId="0" borderId="42" xfId="40" applyNumberFormat="1" applyFont="1" applyFill="1" applyBorder="1" applyAlignment="1">
      <alignment horizontal="center" vertical="center"/>
    </xf>
    <xf numFmtId="0" fontId="28" fillId="0" borderId="0" xfId="63" applyFont="1" applyAlignment="1">
      <alignment horizontal="center" vertical="center" wrapText="1"/>
      <protection/>
    </xf>
    <xf numFmtId="165" fontId="30" fillId="0" borderId="17" xfId="40" applyNumberFormat="1" applyFont="1" applyFill="1" applyBorder="1" applyAlignment="1">
      <alignment horizontal="center" vertical="center"/>
    </xf>
    <xf numFmtId="165" fontId="30" fillId="0" borderId="59" xfId="40" applyNumberFormat="1" applyFont="1" applyFill="1" applyBorder="1" applyAlignment="1">
      <alignment horizontal="center" vertical="center"/>
    </xf>
    <xf numFmtId="165" fontId="30" fillId="0" borderId="42" xfId="40" applyNumberFormat="1" applyFont="1" applyFill="1" applyBorder="1" applyAlignment="1">
      <alignment horizontal="center" vertical="center"/>
    </xf>
    <xf numFmtId="0" fontId="28" fillId="0" borderId="0" xfId="63" applyFont="1" applyAlignment="1">
      <alignment horizontal="center" vertical="center"/>
      <protection/>
    </xf>
    <xf numFmtId="0" fontId="30" fillId="0" borderId="45" xfId="63" applyFont="1" applyBorder="1" applyAlignment="1">
      <alignment horizontal="center" vertical="center"/>
      <protection/>
    </xf>
    <xf numFmtId="0" fontId="30" fillId="0" borderId="53" xfId="63" applyFont="1" applyBorder="1" applyAlignment="1">
      <alignment horizontal="center" vertical="center"/>
      <protection/>
    </xf>
    <xf numFmtId="0" fontId="30" fillId="0" borderId="30" xfId="63" applyFont="1" applyBorder="1" applyAlignment="1">
      <alignment horizontal="center" vertical="center"/>
      <protection/>
    </xf>
    <xf numFmtId="165" fontId="29" fillId="0" borderId="59" xfId="40" applyNumberFormat="1" applyFont="1" applyFill="1" applyBorder="1" applyAlignment="1">
      <alignment horizontal="center" vertical="center"/>
    </xf>
    <xf numFmtId="165" fontId="29" fillId="0" borderId="20" xfId="40" applyNumberFormat="1" applyFont="1" applyFill="1" applyBorder="1" applyAlignment="1">
      <alignment horizontal="center" vertical="center"/>
    </xf>
    <xf numFmtId="165" fontId="29" fillId="0" borderId="24" xfId="40" applyNumberFormat="1" applyFont="1" applyFill="1" applyBorder="1" applyAlignment="1">
      <alignment horizontal="center" vertical="center"/>
    </xf>
    <xf numFmtId="165" fontId="29" fillId="0" borderId="60" xfId="40" applyNumberFormat="1" applyFont="1" applyFill="1" applyBorder="1" applyAlignment="1">
      <alignment horizontal="center" vertical="center"/>
    </xf>
    <xf numFmtId="0" fontId="36" fillId="0" borderId="0" xfId="66" applyFont="1" applyAlignment="1">
      <alignment horizontal="center" vertical="center" wrapText="1"/>
      <protection/>
    </xf>
    <xf numFmtId="0" fontId="36" fillId="0" borderId="0" xfId="66" applyFont="1" applyAlignment="1">
      <alignment horizontal="center" vertical="center"/>
      <protection/>
    </xf>
    <xf numFmtId="0" fontId="33" fillId="0" borderId="0" xfId="66" applyFont="1" applyAlignment="1">
      <alignment horizontal="right" vertical="center"/>
      <protection/>
    </xf>
    <xf numFmtId="0" fontId="36" fillId="0" borderId="0" xfId="0" applyFont="1" applyAlignment="1">
      <alignment horizontal="center" wrapText="1"/>
    </xf>
    <xf numFmtId="0" fontId="36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55" xfId="64" applyFont="1" applyFill="1" applyBorder="1" applyAlignment="1">
      <alignment horizontal="left" vertical="center" wrapText="1"/>
      <protection/>
    </xf>
    <xf numFmtId="0" fontId="30" fillId="0" borderId="54" xfId="64" applyFont="1" applyFill="1" applyBorder="1" applyAlignment="1">
      <alignment horizontal="left" vertical="center" wrapText="1"/>
      <protection/>
    </xf>
    <xf numFmtId="0" fontId="30" fillId="0" borderId="52" xfId="64" applyFont="1" applyFill="1" applyBorder="1" applyAlignment="1">
      <alignment horizontal="left" vertical="center" wrapText="1"/>
      <protection/>
    </xf>
    <xf numFmtId="0" fontId="31" fillId="0" borderId="15" xfId="64" applyFont="1" applyFill="1" applyBorder="1" applyAlignment="1">
      <alignment horizontal="left" vertical="center" wrapText="1"/>
      <protection/>
    </xf>
    <xf numFmtId="0" fontId="31" fillId="0" borderId="39" xfId="64" applyFont="1" applyFill="1" applyBorder="1" applyAlignment="1">
      <alignment horizontal="left" vertical="center" wrapText="1"/>
      <protection/>
    </xf>
    <xf numFmtId="0" fontId="31" fillId="0" borderId="18" xfId="64" applyFont="1" applyFill="1" applyBorder="1" applyAlignment="1">
      <alignment horizontal="left" vertical="center" wrapText="1"/>
      <protection/>
    </xf>
    <xf numFmtId="0" fontId="29" fillId="0" borderId="0" xfId="64" applyFont="1" applyFill="1" applyBorder="1" applyAlignment="1">
      <alignment horizontal="center" vertical="center"/>
      <protection/>
    </xf>
    <xf numFmtId="0" fontId="45" fillId="22" borderId="32" xfId="64" applyFont="1" applyFill="1" applyBorder="1" applyAlignment="1">
      <alignment horizontal="center" vertical="center"/>
      <protection/>
    </xf>
    <xf numFmtId="0" fontId="45" fillId="22" borderId="21" xfId="64" applyFont="1" applyFill="1" applyBorder="1" applyAlignment="1">
      <alignment horizontal="center" vertical="center"/>
      <protection/>
    </xf>
    <xf numFmtId="0" fontId="30" fillId="0" borderId="37" xfId="64" applyFont="1" applyFill="1" applyBorder="1" applyAlignment="1">
      <alignment horizontal="center" vertical="center"/>
      <protection/>
    </xf>
    <xf numFmtId="0" fontId="30" fillId="0" borderId="26" xfId="64" applyFont="1" applyFill="1" applyBorder="1" applyAlignment="1">
      <alignment horizontal="center" vertical="center"/>
      <protection/>
    </xf>
    <xf numFmtId="0" fontId="30" fillId="0" borderId="16" xfId="64" applyFont="1" applyFill="1" applyBorder="1" applyAlignment="1">
      <alignment horizontal="center" vertical="center"/>
      <protection/>
    </xf>
    <xf numFmtId="0" fontId="30" fillId="0" borderId="19" xfId="64" applyFont="1" applyFill="1" applyBorder="1" applyAlignment="1">
      <alignment horizontal="center" vertical="center"/>
      <protection/>
    </xf>
    <xf numFmtId="0" fontId="36" fillId="0" borderId="0" xfId="64" applyFont="1" applyFill="1" applyBorder="1" applyAlignment="1">
      <alignment horizontal="center" vertical="center" wrapText="1"/>
      <protection/>
    </xf>
    <xf numFmtId="0" fontId="30" fillId="0" borderId="46" xfId="64" applyFont="1" applyFill="1" applyBorder="1" applyAlignment="1">
      <alignment horizontal="center" vertical="center"/>
      <protection/>
    </xf>
    <xf numFmtId="0" fontId="30" fillId="0" borderId="48" xfId="64" applyFont="1" applyFill="1" applyBorder="1" applyAlignment="1">
      <alignment horizontal="center" vertical="center"/>
      <protection/>
    </xf>
    <xf numFmtId="0" fontId="31" fillId="0" borderId="0" xfId="56" applyFont="1" applyFill="1" applyBorder="1" applyAlignment="1">
      <alignment horizontal="right" vertical="center"/>
      <protection/>
    </xf>
    <xf numFmtId="0" fontId="32" fillId="0" borderId="55" xfId="64" applyFont="1" applyFill="1" applyBorder="1" applyAlignment="1">
      <alignment horizontal="left" vertical="center" wrapText="1"/>
      <protection/>
    </xf>
    <xf numFmtId="0" fontId="32" fillId="0" borderId="54" xfId="64" applyFont="1" applyFill="1" applyBorder="1" applyAlignment="1">
      <alignment horizontal="left" vertical="center" wrapText="1"/>
      <protection/>
    </xf>
    <xf numFmtId="0" fontId="32" fillId="0" borderId="52" xfId="64" applyFont="1" applyFill="1" applyBorder="1" applyAlignment="1">
      <alignment horizontal="left" vertical="center" wrapText="1"/>
      <protection/>
    </xf>
    <xf numFmtId="0" fontId="31" fillId="0" borderId="15" xfId="64" applyFont="1" applyFill="1" applyBorder="1" applyAlignment="1">
      <alignment vertical="center" wrapText="1"/>
      <protection/>
    </xf>
    <xf numFmtId="0" fontId="31" fillId="0" borderId="39" xfId="64" applyFont="1" applyFill="1" applyBorder="1" applyAlignment="1">
      <alignment vertical="center" wrapText="1"/>
      <protection/>
    </xf>
    <xf numFmtId="0" fontId="31" fillId="0" borderId="18" xfId="64" applyFont="1" applyFill="1" applyBorder="1" applyAlignment="1">
      <alignment vertical="center" wrapText="1"/>
      <protection/>
    </xf>
    <xf numFmtId="0" fontId="30" fillId="0" borderId="31" xfId="64" applyFont="1" applyFill="1" applyBorder="1" applyAlignment="1">
      <alignment horizontal="center" vertical="center"/>
      <protection/>
    </xf>
    <xf numFmtId="0" fontId="30" fillId="0" borderId="30" xfId="64" applyFont="1" applyFill="1" applyBorder="1" applyAlignment="1">
      <alignment horizontal="center" vertical="center"/>
      <protection/>
    </xf>
    <xf numFmtId="0" fontId="30" fillId="0" borderId="53" xfId="64" applyFont="1" applyFill="1" applyBorder="1" applyAlignment="1">
      <alignment horizontal="center" vertical="center"/>
      <protection/>
    </xf>
    <xf numFmtId="0" fontId="30" fillId="0" borderId="14" xfId="64" applyFont="1" applyFill="1" applyBorder="1" applyAlignment="1">
      <alignment vertical="center"/>
      <protection/>
    </xf>
    <xf numFmtId="0" fontId="30" fillId="0" borderId="27" xfId="64" applyFont="1" applyFill="1" applyBorder="1" applyAlignment="1">
      <alignment vertical="center"/>
      <protection/>
    </xf>
    <xf numFmtId="0" fontId="44" fillId="0" borderId="0" xfId="64" applyFont="1" applyFill="1" applyBorder="1" applyAlignment="1">
      <alignment horizontal="center" vertical="center" wrapText="1"/>
      <protection/>
    </xf>
    <xf numFmtId="0" fontId="29" fillId="0" borderId="41" xfId="64" applyFont="1" applyFill="1" applyBorder="1" applyAlignment="1">
      <alignment horizontal="center" vertical="center"/>
      <protection/>
    </xf>
    <xf numFmtId="0" fontId="33" fillId="22" borderId="21" xfId="64" applyFont="1" applyFill="1" applyBorder="1" applyAlignment="1">
      <alignment horizontal="center" vertical="center"/>
      <protection/>
    </xf>
    <xf numFmtId="0" fontId="33" fillId="22" borderId="39" xfId="64" applyFont="1" applyFill="1" applyBorder="1" applyAlignment="1">
      <alignment horizontal="center" vertical="center"/>
      <protection/>
    </xf>
    <xf numFmtId="0" fontId="33" fillId="22" borderId="18" xfId="64" applyFont="1" applyFill="1" applyBorder="1" applyAlignment="1">
      <alignment horizontal="center" vertical="center"/>
      <protection/>
    </xf>
    <xf numFmtId="0" fontId="36" fillId="0" borderId="0" xfId="64" applyFont="1" applyFill="1" applyBorder="1" applyAlignment="1">
      <alignment horizontal="center" vertical="center"/>
      <protection/>
    </xf>
    <xf numFmtId="0" fontId="33" fillId="22" borderId="61" xfId="0" applyFont="1" applyFill="1" applyBorder="1" applyAlignment="1">
      <alignment horizontal="center" vertical="center" wrapText="1"/>
    </xf>
    <xf numFmtId="0" fontId="33" fillId="22" borderId="62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3" fillId="22" borderId="51" xfId="0" applyFont="1" applyFill="1" applyBorder="1" applyAlignment="1">
      <alignment horizontal="center" vertical="center" wrapText="1"/>
    </xf>
    <xf numFmtId="0" fontId="33" fillId="22" borderId="32" xfId="0" applyFont="1" applyFill="1" applyBorder="1" applyAlignment="1">
      <alignment horizontal="center" vertic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Normál_2009.évi.besz." xfId="57"/>
    <cellStyle name="Normál_2010.évi beszám" xfId="58"/>
    <cellStyle name="Normál_2013 I. félévi kv táblázatok végleges" xfId="59"/>
    <cellStyle name="Normál_2014.IV.n.előirányzat mód.fea.b." xfId="60"/>
    <cellStyle name="Normál_2-A tábla" xfId="61"/>
    <cellStyle name="Normál_A 2012. évi zárszámadásról II" xfId="62"/>
    <cellStyle name="Normál_Egyszer.mérleg előírt tagolása" xfId="63"/>
    <cellStyle name="Normál_mellékletek Magdinak" xfId="64"/>
    <cellStyle name="Normál_Testület 3.n.év" xfId="65"/>
    <cellStyle name="Normál_zárszámadáshoz 2013.részesedés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showZeros="0" view="pageBreakPreview" zoomScale="75" zoomScaleNormal="75" zoomScaleSheetLayoutView="75" zoomScalePageLayoutView="0" workbookViewId="0" topLeftCell="C1">
      <selection activeCell="J17" sqref="J17"/>
    </sheetView>
  </sheetViews>
  <sheetFormatPr defaultColWidth="9.00390625" defaultRowHeight="12.75"/>
  <cols>
    <col min="1" max="1" width="3.75390625" style="226" customWidth="1"/>
    <col min="2" max="2" width="20.75390625" style="226" customWidth="1"/>
    <col min="3" max="3" width="9.25390625" style="226" customWidth="1"/>
    <col min="4" max="4" width="9.75390625" style="226" customWidth="1"/>
    <col min="5" max="5" width="10.375" style="226" customWidth="1"/>
    <col min="6" max="6" width="9.25390625" style="226" customWidth="1"/>
    <col min="7" max="7" width="10.00390625" style="226" customWidth="1"/>
    <col min="8" max="8" width="8.125" style="226" customWidth="1"/>
    <col min="9" max="9" width="10.625" style="226" customWidth="1"/>
    <col min="10" max="10" width="9.75390625" style="226" customWidth="1"/>
    <col min="11" max="11" width="9.25390625" style="226" customWidth="1"/>
    <col min="12" max="12" width="10.25390625" style="226" customWidth="1"/>
    <col min="13" max="13" width="10.00390625" style="226" customWidth="1"/>
    <col min="14" max="14" width="7.875" style="226" customWidth="1"/>
    <col min="15" max="15" width="10.00390625" style="226" customWidth="1"/>
    <col min="16" max="16" width="10.875" style="226" customWidth="1"/>
    <col min="17" max="17" width="8.875" style="226" customWidth="1"/>
    <col min="18" max="19" width="9.375" style="226" customWidth="1"/>
    <col min="20" max="20" width="9.00390625" style="226" customWidth="1"/>
    <col min="21" max="21" width="3.125" style="226" customWidth="1"/>
    <col min="22" max="22" width="24.75390625" style="226" customWidth="1"/>
    <col min="23" max="23" width="10.75390625" style="226" customWidth="1"/>
    <col min="24" max="24" width="10.875" style="226" customWidth="1"/>
    <col min="25" max="26" width="9.125" style="226" customWidth="1"/>
    <col min="27" max="27" width="9.375" style="226" customWidth="1"/>
    <col min="28" max="28" width="8.375" style="226" customWidth="1"/>
    <col min="29" max="29" width="10.25390625" style="226" customWidth="1"/>
    <col min="30" max="30" width="10.375" style="226" customWidth="1"/>
    <col min="31" max="31" width="8.625" style="226" customWidth="1"/>
    <col min="32" max="32" width="8.875" style="226" customWidth="1"/>
    <col min="33" max="33" width="9.625" style="226" customWidth="1"/>
    <col min="34" max="34" width="8.125" style="226" customWidth="1"/>
    <col min="35" max="35" width="10.00390625" style="226" customWidth="1"/>
    <col min="36" max="36" width="10.125" style="226" customWidth="1"/>
    <col min="37" max="37" width="8.75390625" style="226" customWidth="1"/>
    <col min="38" max="38" width="9.75390625" style="226" customWidth="1"/>
    <col min="39" max="16384" width="9.125" style="226" customWidth="1"/>
  </cols>
  <sheetData>
    <row r="1" spans="1:38" ht="25.5" customHeight="1">
      <c r="A1" s="222"/>
      <c r="B1" s="659"/>
      <c r="C1" s="659"/>
      <c r="D1" s="659"/>
      <c r="E1" s="659"/>
      <c r="F1" s="659"/>
      <c r="G1" s="252"/>
      <c r="H1" s="252"/>
      <c r="N1" s="665" t="s">
        <v>713</v>
      </c>
      <c r="O1" s="666"/>
      <c r="P1" s="666"/>
      <c r="Q1" s="666"/>
      <c r="R1" s="666"/>
      <c r="S1" s="666"/>
      <c r="T1" s="667"/>
      <c r="U1" s="224"/>
      <c r="X1" s="224"/>
      <c r="Y1" s="224"/>
      <c r="Z1" s="224"/>
      <c r="AA1" s="224"/>
      <c r="AB1" s="224"/>
      <c r="AC1" s="224"/>
      <c r="AD1" s="224"/>
      <c r="AE1" s="224"/>
      <c r="AF1" s="665" t="str">
        <f>N1</f>
        <v>1. melléklet a 14/2015. (V. 04.) önkormányzati rendelethez</v>
      </c>
      <c r="AG1" s="666"/>
      <c r="AH1" s="666"/>
      <c r="AI1" s="666"/>
      <c r="AJ1" s="666"/>
      <c r="AK1" s="666"/>
      <c r="AL1" s="667"/>
    </row>
    <row r="2" spans="1:35" ht="37.5" customHeight="1">
      <c r="A2" s="222"/>
      <c r="B2" s="252"/>
      <c r="C2" s="252"/>
      <c r="D2" s="252"/>
      <c r="E2" s="252"/>
      <c r="F2" s="252"/>
      <c r="G2" s="252"/>
      <c r="H2" s="252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</row>
    <row r="3" spans="1:35" ht="27.75" customHeight="1">
      <c r="A3" s="222"/>
      <c r="B3" s="252"/>
      <c r="C3" s="252"/>
      <c r="D3" s="252"/>
      <c r="E3" s="252"/>
      <c r="F3" s="252"/>
      <c r="G3" s="252"/>
      <c r="H3" s="252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</row>
    <row r="4" spans="1:38" ht="28.5" customHeight="1">
      <c r="A4" s="660" t="s">
        <v>649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0" t="str">
        <f>A4</f>
        <v>Békés Város  Önkormányzata és intézményei 2014. évi kiemelt bevételeinek teljesítése</v>
      </c>
      <c r="V4" s="661"/>
      <c r="W4" s="661"/>
      <c r="X4" s="661"/>
      <c r="Y4" s="661"/>
      <c r="Z4" s="661"/>
      <c r="AA4" s="661"/>
      <c r="AB4" s="661"/>
      <c r="AC4" s="661"/>
      <c r="AD4" s="661"/>
      <c r="AE4" s="661"/>
      <c r="AF4" s="661"/>
      <c r="AG4" s="661"/>
      <c r="AH4" s="661"/>
      <c r="AI4" s="661"/>
      <c r="AJ4" s="661"/>
      <c r="AK4" s="661"/>
      <c r="AL4" s="661"/>
    </row>
    <row r="5" ht="37.5" customHeight="1">
      <c r="A5" s="222"/>
    </row>
    <row r="6" ht="37.5" customHeight="1">
      <c r="A6" s="222"/>
    </row>
    <row r="7" spans="1:38" ht="12.75">
      <c r="A7" s="253"/>
      <c r="B7" s="253" t="s">
        <v>3</v>
      </c>
      <c r="C7" s="253" t="s">
        <v>4</v>
      </c>
      <c r="D7" s="253" t="s">
        <v>5</v>
      </c>
      <c r="E7" s="253" t="s">
        <v>6</v>
      </c>
      <c r="F7" s="253" t="s">
        <v>7</v>
      </c>
      <c r="G7" s="253" t="s">
        <v>8</v>
      </c>
      <c r="H7" s="253" t="s">
        <v>9</v>
      </c>
      <c r="I7" s="253" t="s">
        <v>10</v>
      </c>
      <c r="J7" s="253" t="s">
        <v>11</v>
      </c>
      <c r="K7" s="253" t="s">
        <v>12</v>
      </c>
      <c r="L7" s="253" t="s">
        <v>13</v>
      </c>
      <c r="M7" s="253" t="s">
        <v>14</v>
      </c>
      <c r="N7" s="253" t="s">
        <v>15</v>
      </c>
      <c r="O7" s="253" t="s">
        <v>16</v>
      </c>
      <c r="P7" s="253" t="s">
        <v>17</v>
      </c>
      <c r="Q7" s="253" t="s">
        <v>18</v>
      </c>
      <c r="R7" s="253" t="s">
        <v>19</v>
      </c>
      <c r="S7" s="253" t="s">
        <v>20</v>
      </c>
      <c r="T7" s="253" t="s">
        <v>21</v>
      </c>
      <c r="U7" s="253"/>
      <c r="V7" s="253" t="s">
        <v>22</v>
      </c>
      <c r="W7" s="253" t="s">
        <v>23</v>
      </c>
      <c r="X7" s="253" t="s">
        <v>24</v>
      </c>
      <c r="Y7" s="253" t="s">
        <v>69</v>
      </c>
      <c r="Z7" s="253" t="s">
        <v>26</v>
      </c>
      <c r="AA7" s="253" t="s">
        <v>27</v>
      </c>
      <c r="AB7" s="253" t="s">
        <v>28</v>
      </c>
      <c r="AC7" s="253" t="s">
        <v>29</v>
      </c>
      <c r="AD7" s="253" t="s">
        <v>30</v>
      </c>
      <c r="AE7" s="253" t="s">
        <v>31</v>
      </c>
      <c r="AF7" s="253" t="s">
        <v>32</v>
      </c>
      <c r="AG7" s="253" t="s">
        <v>33</v>
      </c>
      <c r="AH7" s="253" t="s">
        <v>34</v>
      </c>
      <c r="AI7" s="253" t="s">
        <v>35</v>
      </c>
      <c r="AJ7" s="253" t="s">
        <v>36</v>
      </c>
      <c r="AK7" s="253" t="s">
        <v>37</v>
      </c>
      <c r="AL7" s="254" t="s">
        <v>38</v>
      </c>
    </row>
    <row r="8" spans="1:38" ht="19.5" customHeight="1">
      <c r="A8" s="233">
        <v>1</v>
      </c>
      <c r="R8" s="255"/>
      <c r="S8" s="255"/>
      <c r="T8" s="255" t="s">
        <v>39</v>
      </c>
      <c r="U8" s="233">
        <f aca="true" t="shared" si="0" ref="U8:V21">A8</f>
        <v>1</v>
      </c>
      <c r="AJ8" s="662" t="s">
        <v>39</v>
      </c>
      <c r="AK8" s="663"/>
      <c r="AL8" s="663"/>
    </row>
    <row r="9" spans="1:38" ht="19.5" customHeight="1">
      <c r="A9" s="239">
        <f>A8+1</f>
        <v>2</v>
      </c>
      <c r="B9" s="683" t="s">
        <v>40</v>
      </c>
      <c r="C9" s="664" t="s">
        <v>41</v>
      </c>
      <c r="D9" s="664"/>
      <c r="E9" s="664"/>
      <c r="F9" s="664"/>
      <c r="G9" s="664"/>
      <c r="H9" s="664"/>
      <c r="I9" s="664"/>
      <c r="J9" s="664"/>
      <c r="K9" s="664"/>
      <c r="L9" s="664"/>
      <c r="M9" s="664"/>
      <c r="N9" s="664"/>
      <c r="O9" s="664"/>
      <c r="P9" s="664"/>
      <c r="Q9" s="664"/>
      <c r="R9" s="672" t="s">
        <v>42</v>
      </c>
      <c r="S9" s="673"/>
      <c r="T9" s="674"/>
      <c r="U9" s="233">
        <f t="shared" si="0"/>
        <v>2</v>
      </c>
      <c r="V9" s="690" t="s">
        <v>40</v>
      </c>
      <c r="W9" s="668" t="s">
        <v>43</v>
      </c>
      <c r="X9" s="681"/>
      <c r="Y9" s="681"/>
      <c r="Z9" s="681"/>
      <c r="AA9" s="681"/>
      <c r="AB9" s="682"/>
      <c r="AC9" s="668" t="s">
        <v>44</v>
      </c>
      <c r="AD9" s="670"/>
      <c r="AE9" s="671"/>
      <c r="AF9" s="668" t="s">
        <v>45</v>
      </c>
      <c r="AG9" s="669"/>
      <c r="AH9" s="669"/>
      <c r="AI9" s="664" t="s">
        <v>46</v>
      </c>
      <c r="AJ9" s="664"/>
      <c r="AK9" s="664"/>
      <c r="AL9" s="664"/>
    </row>
    <row r="10" spans="1:38" ht="18.75" customHeight="1">
      <c r="A10" s="239">
        <f>A9+1</f>
        <v>3</v>
      </c>
      <c r="B10" s="683"/>
      <c r="C10" s="664" t="s">
        <v>47</v>
      </c>
      <c r="D10" s="664"/>
      <c r="E10" s="664"/>
      <c r="F10" s="664" t="s">
        <v>48</v>
      </c>
      <c r="G10" s="664"/>
      <c r="H10" s="664"/>
      <c r="I10" s="664" t="s">
        <v>49</v>
      </c>
      <c r="J10" s="664"/>
      <c r="K10" s="664"/>
      <c r="L10" s="664"/>
      <c r="M10" s="664"/>
      <c r="N10" s="664"/>
      <c r="O10" s="664" t="s">
        <v>50</v>
      </c>
      <c r="P10" s="664"/>
      <c r="Q10" s="664"/>
      <c r="R10" s="684"/>
      <c r="S10" s="685"/>
      <c r="T10" s="686"/>
      <c r="U10" s="233">
        <f t="shared" si="0"/>
        <v>3</v>
      </c>
      <c r="V10" s="691"/>
      <c r="W10" s="672" t="s">
        <v>51</v>
      </c>
      <c r="X10" s="673"/>
      <c r="Y10" s="674"/>
      <c r="Z10" s="672" t="s">
        <v>52</v>
      </c>
      <c r="AA10" s="673"/>
      <c r="AB10" s="674"/>
      <c r="AC10" s="672" t="s">
        <v>664</v>
      </c>
      <c r="AD10" s="673"/>
      <c r="AE10" s="674"/>
      <c r="AF10" s="672" t="s">
        <v>425</v>
      </c>
      <c r="AG10" s="678"/>
      <c r="AH10" s="678"/>
      <c r="AI10" s="664"/>
      <c r="AJ10" s="664"/>
      <c r="AK10" s="664"/>
      <c r="AL10" s="664"/>
    </row>
    <row r="11" spans="1:38" ht="17.25" customHeight="1">
      <c r="A11" s="239">
        <f>A10+1</f>
        <v>4</v>
      </c>
      <c r="B11" s="683"/>
      <c r="C11" s="664"/>
      <c r="D11" s="664"/>
      <c r="E11" s="664"/>
      <c r="F11" s="664"/>
      <c r="G11" s="664"/>
      <c r="H11" s="664"/>
      <c r="I11" s="664" t="s">
        <v>53</v>
      </c>
      <c r="J11" s="664"/>
      <c r="K11" s="664"/>
      <c r="L11" s="664" t="s">
        <v>54</v>
      </c>
      <c r="M11" s="664"/>
      <c r="N11" s="664"/>
      <c r="O11" s="664"/>
      <c r="P11" s="664"/>
      <c r="Q11" s="664"/>
      <c r="R11" s="687"/>
      <c r="S11" s="688"/>
      <c r="T11" s="689"/>
      <c r="U11" s="233">
        <f t="shared" si="0"/>
        <v>4</v>
      </c>
      <c r="V11" s="691"/>
      <c r="W11" s="675"/>
      <c r="X11" s="676"/>
      <c r="Y11" s="677"/>
      <c r="Z11" s="675"/>
      <c r="AA11" s="676"/>
      <c r="AB11" s="677"/>
      <c r="AC11" s="675"/>
      <c r="AD11" s="676"/>
      <c r="AE11" s="677"/>
      <c r="AF11" s="679"/>
      <c r="AG11" s="680"/>
      <c r="AH11" s="680"/>
      <c r="AI11" s="664"/>
      <c r="AJ11" s="664"/>
      <c r="AK11" s="664"/>
      <c r="AL11" s="664"/>
    </row>
    <row r="12" spans="1:38" ht="83.25" customHeight="1">
      <c r="A12" s="239">
        <f>A11+1</f>
        <v>5</v>
      </c>
      <c r="B12" s="683"/>
      <c r="C12" s="240" t="s">
        <v>55</v>
      </c>
      <c r="D12" s="240" t="s">
        <v>56</v>
      </c>
      <c r="E12" s="240" t="s">
        <v>57</v>
      </c>
      <c r="F12" s="240" t="s">
        <v>55</v>
      </c>
      <c r="G12" s="240" t="s">
        <v>56</v>
      </c>
      <c r="H12" s="240" t="s">
        <v>57</v>
      </c>
      <c r="I12" s="240" t="s">
        <v>55</v>
      </c>
      <c r="J12" s="240" t="s">
        <v>56</v>
      </c>
      <c r="K12" s="240" t="s">
        <v>57</v>
      </c>
      <c r="L12" s="240" t="s">
        <v>55</v>
      </c>
      <c r="M12" s="240" t="s">
        <v>56</v>
      </c>
      <c r="N12" s="240" t="s">
        <v>57</v>
      </c>
      <c r="O12" s="240" t="s">
        <v>55</v>
      </c>
      <c r="P12" s="240" t="s">
        <v>56</v>
      </c>
      <c r="Q12" s="240" t="s">
        <v>57</v>
      </c>
      <c r="R12" s="240" t="s">
        <v>55</v>
      </c>
      <c r="S12" s="240" t="s">
        <v>56</v>
      </c>
      <c r="T12" s="240" t="s">
        <v>58</v>
      </c>
      <c r="U12" s="233">
        <f t="shared" si="0"/>
        <v>5</v>
      </c>
      <c r="V12" s="692"/>
      <c r="W12" s="240" t="s">
        <v>55</v>
      </c>
      <c r="X12" s="240" t="s">
        <v>56</v>
      </c>
      <c r="Y12" s="240" t="s">
        <v>57</v>
      </c>
      <c r="Z12" s="240" t="s">
        <v>55</v>
      </c>
      <c r="AA12" s="240" t="s">
        <v>56</v>
      </c>
      <c r="AB12" s="240" t="s">
        <v>57</v>
      </c>
      <c r="AC12" s="240" t="s">
        <v>55</v>
      </c>
      <c r="AD12" s="240" t="s">
        <v>56</v>
      </c>
      <c r="AE12" s="240" t="s">
        <v>57</v>
      </c>
      <c r="AF12" s="240" t="s">
        <v>55</v>
      </c>
      <c r="AG12" s="240" t="s">
        <v>56</v>
      </c>
      <c r="AH12" s="240" t="s">
        <v>57</v>
      </c>
      <c r="AI12" s="240" t="s">
        <v>55</v>
      </c>
      <c r="AJ12" s="240" t="s">
        <v>56</v>
      </c>
      <c r="AK12" s="240" t="s">
        <v>57</v>
      </c>
      <c r="AL12" s="240" t="s">
        <v>59</v>
      </c>
    </row>
    <row r="13" spans="1:38" ht="44.25" customHeight="1">
      <c r="A13" s="239">
        <f>A12+1</f>
        <v>6</v>
      </c>
      <c r="B13" s="256" t="s">
        <v>60</v>
      </c>
      <c r="C13" s="257">
        <v>33566</v>
      </c>
      <c r="D13" s="257">
        <v>59829</v>
      </c>
      <c r="E13" s="257">
        <v>59829</v>
      </c>
      <c r="F13" s="257"/>
      <c r="G13" s="257"/>
      <c r="H13" s="257"/>
      <c r="I13" s="257"/>
      <c r="J13" s="257"/>
      <c r="K13" s="257"/>
      <c r="L13" s="257">
        <v>26485</v>
      </c>
      <c r="M13" s="257">
        <v>32496</v>
      </c>
      <c r="N13" s="257">
        <v>32496</v>
      </c>
      <c r="O13" s="257">
        <v>315970</v>
      </c>
      <c r="P13" s="257">
        <v>351537</v>
      </c>
      <c r="Q13" s="257">
        <v>351537</v>
      </c>
      <c r="R13" s="257">
        <v>1115</v>
      </c>
      <c r="S13" s="257">
        <v>61527</v>
      </c>
      <c r="T13" s="257">
        <v>61527</v>
      </c>
      <c r="U13" s="233">
        <f t="shared" si="0"/>
        <v>6</v>
      </c>
      <c r="V13" s="258" t="str">
        <f t="shared" si="0"/>
        <v>Egyesített Egészségügyi Intézmény és Rendelőintézet</v>
      </c>
      <c r="W13" s="257"/>
      <c r="X13" s="257"/>
      <c r="Y13" s="257"/>
      <c r="Z13" s="257"/>
      <c r="AA13" s="257">
        <v>472</v>
      </c>
      <c r="AB13" s="257">
        <v>472</v>
      </c>
      <c r="AC13" s="257"/>
      <c r="AD13" s="257"/>
      <c r="AE13" s="257"/>
      <c r="AF13" s="257"/>
      <c r="AG13" s="257"/>
      <c r="AH13" s="257"/>
      <c r="AI13" s="259">
        <f>SUM(C13+F13+I13+L13+O13+R13+W13+Z13+AC13+AF13)</f>
        <v>377136</v>
      </c>
      <c r="AJ13" s="259">
        <f>SUM(D13+G13+J13+M13+P13+S13+X13+AA13+AD13+AG13)</f>
        <v>505861</v>
      </c>
      <c r="AK13" s="259">
        <f>SUM(E13+H13+K13+N13+Q13+T13+Y13+AB13+AE13+AH13)</f>
        <v>505861</v>
      </c>
      <c r="AL13" s="245">
        <f>AK13/AJ13*100</f>
        <v>100</v>
      </c>
    </row>
    <row r="14" spans="1:38" ht="44.25" customHeight="1">
      <c r="A14" s="239">
        <f aca="true" t="shared" si="1" ref="A14:A21">A13+1</f>
        <v>7</v>
      </c>
      <c r="B14" s="256" t="s">
        <v>426</v>
      </c>
      <c r="C14" s="257">
        <v>43124</v>
      </c>
      <c r="D14" s="257">
        <v>163282</v>
      </c>
      <c r="E14" s="257">
        <v>156807</v>
      </c>
      <c r="F14" s="257"/>
      <c r="G14" s="257"/>
      <c r="H14" s="257"/>
      <c r="I14" s="257"/>
      <c r="J14" s="257"/>
      <c r="K14" s="257"/>
      <c r="L14" s="257">
        <v>116722</v>
      </c>
      <c r="M14" s="257">
        <v>117655</v>
      </c>
      <c r="N14" s="257">
        <v>117655</v>
      </c>
      <c r="O14" s="257"/>
      <c r="P14" s="257">
        <v>216</v>
      </c>
      <c r="Q14" s="257">
        <v>216</v>
      </c>
      <c r="R14" s="257">
        <v>2015</v>
      </c>
      <c r="S14" s="257">
        <v>2471</v>
      </c>
      <c r="T14" s="257">
        <v>2471</v>
      </c>
      <c r="U14" s="233"/>
      <c r="V14" s="258" t="str">
        <f t="shared" si="0"/>
        <v>Békési Városgondnokság</v>
      </c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9">
        <f>C14+F14+I14+L14+O14+R14+W14+Z14+AC14+AF14</f>
        <v>161861</v>
      </c>
      <c r="AJ14" s="259">
        <f aca="true" t="shared" si="2" ref="AJ14:AK21">SUM(D14+G14+J14+M14+P14+S14+X14+AA14+AD14+AG14)</f>
        <v>283624</v>
      </c>
      <c r="AK14" s="259">
        <f t="shared" si="2"/>
        <v>277149</v>
      </c>
      <c r="AL14" s="245">
        <f aca="true" t="shared" si="3" ref="AL14:AL21">AK14/AJ14*100</f>
        <v>97.71704792260175</v>
      </c>
    </row>
    <row r="15" spans="1:38" ht="34.5" customHeight="1">
      <c r="A15" s="239">
        <f t="shared" si="1"/>
        <v>8</v>
      </c>
      <c r="B15" s="256" t="s">
        <v>61</v>
      </c>
      <c r="C15" s="257">
        <v>58889</v>
      </c>
      <c r="D15" s="257">
        <v>103678</v>
      </c>
      <c r="E15" s="257">
        <v>102345</v>
      </c>
      <c r="F15" s="257"/>
      <c r="G15" s="257"/>
      <c r="H15" s="257"/>
      <c r="I15" s="257"/>
      <c r="J15" s="257"/>
      <c r="K15" s="257"/>
      <c r="L15" s="257">
        <v>104364</v>
      </c>
      <c r="M15" s="257">
        <v>81632</v>
      </c>
      <c r="N15" s="257">
        <v>81632</v>
      </c>
      <c r="O15" s="257"/>
      <c r="P15" s="257">
        <v>14681</v>
      </c>
      <c r="Q15" s="257">
        <v>14681</v>
      </c>
      <c r="R15" s="257"/>
      <c r="S15" s="257">
        <v>34236</v>
      </c>
      <c r="T15" s="257">
        <v>34236</v>
      </c>
      <c r="U15" s="233">
        <f aca="true" t="shared" si="4" ref="U15:U21">A15</f>
        <v>8</v>
      </c>
      <c r="V15" s="258" t="str">
        <f t="shared" si="0"/>
        <v>Kecskeméti Gábor Kulturális Központ</v>
      </c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9">
        <f aca="true" t="shared" si="5" ref="AI15:AI21">SUM(C15+F15+I15+L15+O15+R15+W15+Z15+AC15+AF15)</f>
        <v>163253</v>
      </c>
      <c r="AJ15" s="259">
        <f t="shared" si="2"/>
        <v>234227</v>
      </c>
      <c r="AK15" s="259">
        <f t="shared" si="2"/>
        <v>232894</v>
      </c>
      <c r="AL15" s="245">
        <f t="shared" si="3"/>
        <v>99.43089396184044</v>
      </c>
    </row>
    <row r="16" spans="1:38" ht="30" customHeight="1">
      <c r="A16" s="239">
        <f t="shared" si="1"/>
        <v>9</v>
      </c>
      <c r="B16" s="260" t="s">
        <v>62</v>
      </c>
      <c r="C16" s="257">
        <v>1425</v>
      </c>
      <c r="D16" s="257">
        <v>4794</v>
      </c>
      <c r="E16" s="257">
        <v>4794</v>
      </c>
      <c r="F16" s="257"/>
      <c r="G16" s="257"/>
      <c r="H16" s="257"/>
      <c r="I16" s="257"/>
      <c r="J16" s="257"/>
      <c r="K16" s="257"/>
      <c r="L16" s="257">
        <v>18609</v>
      </c>
      <c r="M16" s="257">
        <v>28942</v>
      </c>
      <c r="N16" s="257">
        <v>28942</v>
      </c>
      <c r="O16" s="257"/>
      <c r="P16" s="257">
        <v>1683</v>
      </c>
      <c r="Q16" s="257">
        <v>1683</v>
      </c>
      <c r="R16" s="257"/>
      <c r="S16" s="257">
        <v>889</v>
      </c>
      <c r="T16" s="257">
        <v>889</v>
      </c>
      <c r="U16" s="233">
        <f t="shared" si="4"/>
        <v>9</v>
      </c>
      <c r="V16" s="261" t="str">
        <f t="shared" si="0"/>
        <v>Jantyik Mátyás Múzeum</v>
      </c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9">
        <f t="shared" si="5"/>
        <v>20034</v>
      </c>
      <c r="AJ16" s="259">
        <f t="shared" si="2"/>
        <v>36308</v>
      </c>
      <c r="AK16" s="259">
        <f t="shared" si="2"/>
        <v>36308</v>
      </c>
      <c r="AL16" s="245">
        <f t="shared" si="3"/>
        <v>100</v>
      </c>
    </row>
    <row r="17" spans="1:38" ht="34.5" customHeight="1">
      <c r="A17" s="239">
        <f t="shared" si="1"/>
        <v>10</v>
      </c>
      <c r="B17" s="256" t="s">
        <v>63</v>
      </c>
      <c r="C17" s="257">
        <v>1585</v>
      </c>
      <c r="D17" s="257">
        <v>1798</v>
      </c>
      <c r="E17" s="257">
        <v>1798</v>
      </c>
      <c r="F17" s="257"/>
      <c r="G17" s="257"/>
      <c r="H17" s="257"/>
      <c r="I17" s="257"/>
      <c r="J17" s="257"/>
      <c r="K17" s="257"/>
      <c r="L17" s="257">
        <v>28464</v>
      </c>
      <c r="M17" s="257">
        <v>30426</v>
      </c>
      <c r="N17" s="257">
        <v>30426</v>
      </c>
      <c r="O17" s="257"/>
      <c r="P17" s="257">
        <v>19528</v>
      </c>
      <c r="Q17" s="257">
        <v>19528</v>
      </c>
      <c r="R17" s="257"/>
      <c r="S17" s="257">
        <v>4085</v>
      </c>
      <c r="T17" s="257">
        <v>4085</v>
      </c>
      <c r="U17" s="233">
        <f t="shared" si="4"/>
        <v>10</v>
      </c>
      <c r="V17" s="261" t="str">
        <f t="shared" si="0"/>
        <v>Püski Sándor Könyvtár</v>
      </c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9">
        <f t="shared" si="5"/>
        <v>30049</v>
      </c>
      <c r="AJ17" s="259">
        <f t="shared" si="2"/>
        <v>55837</v>
      </c>
      <c r="AK17" s="259">
        <f t="shared" si="2"/>
        <v>55837</v>
      </c>
      <c r="AL17" s="245">
        <f t="shared" si="3"/>
        <v>100</v>
      </c>
    </row>
    <row r="18" spans="1:38" ht="34.5" customHeight="1">
      <c r="A18" s="239">
        <f t="shared" si="1"/>
        <v>11</v>
      </c>
      <c r="B18" s="262" t="s">
        <v>66</v>
      </c>
      <c r="C18" s="259">
        <f aca="true" t="shared" si="6" ref="C18:T18">SUM(C13:C17)</f>
        <v>138589</v>
      </c>
      <c r="D18" s="259">
        <f t="shared" si="6"/>
        <v>333381</v>
      </c>
      <c r="E18" s="259">
        <f t="shared" si="6"/>
        <v>325573</v>
      </c>
      <c r="F18" s="259">
        <f t="shared" si="6"/>
        <v>0</v>
      </c>
      <c r="G18" s="259">
        <f t="shared" si="6"/>
        <v>0</v>
      </c>
      <c r="H18" s="259">
        <f t="shared" si="6"/>
        <v>0</v>
      </c>
      <c r="I18" s="259">
        <f t="shared" si="6"/>
        <v>0</v>
      </c>
      <c r="J18" s="259">
        <f t="shared" si="6"/>
        <v>0</v>
      </c>
      <c r="K18" s="259">
        <f t="shared" si="6"/>
        <v>0</v>
      </c>
      <c r="L18" s="259">
        <f t="shared" si="6"/>
        <v>294644</v>
      </c>
      <c r="M18" s="259">
        <f t="shared" si="6"/>
        <v>291151</v>
      </c>
      <c r="N18" s="259">
        <f t="shared" si="6"/>
        <v>291151</v>
      </c>
      <c r="O18" s="259">
        <f t="shared" si="6"/>
        <v>315970</v>
      </c>
      <c r="P18" s="259">
        <f t="shared" si="6"/>
        <v>387645</v>
      </c>
      <c r="Q18" s="259">
        <f t="shared" si="6"/>
        <v>387645</v>
      </c>
      <c r="R18" s="259">
        <f t="shared" si="6"/>
        <v>3130</v>
      </c>
      <c r="S18" s="259">
        <f t="shared" si="6"/>
        <v>103208</v>
      </c>
      <c r="T18" s="259">
        <f t="shared" si="6"/>
        <v>103208</v>
      </c>
      <c r="U18" s="233">
        <f t="shared" si="4"/>
        <v>11</v>
      </c>
      <c r="V18" s="263" t="str">
        <f t="shared" si="0"/>
        <v>Költségvetési szervek összesen:</v>
      </c>
      <c r="W18" s="259">
        <f aca="true" t="shared" si="7" ref="W18:AH18">SUM(W13:W17)</f>
        <v>0</v>
      </c>
      <c r="X18" s="259">
        <f t="shared" si="7"/>
        <v>0</v>
      </c>
      <c r="Y18" s="259">
        <f t="shared" si="7"/>
        <v>0</v>
      </c>
      <c r="Z18" s="259">
        <f t="shared" si="7"/>
        <v>0</v>
      </c>
      <c r="AA18" s="259">
        <f t="shared" si="7"/>
        <v>472</v>
      </c>
      <c r="AB18" s="259">
        <f t="shared" si="7"/>
        <v>472</v>
      </c>
      <c r="AC18" s="259">
        <f t="shared" si="7"/>
        <v>0</v>
      </c>
      <c r="AD18" s="259">
        <f t="shared" si="7"/>
        <v>0</v>
      </c>
      <c r="AE18" s="259">
        <f t="shared" si="7"/>
        <v>0</v>
      </c>
      <c r="AF18" s="259">
        <f t="shared" si="7"/>
        <v>0</v>
      </c>
      <c r="AG18" s="259">
        <f t="shared" si="7"/>
        <v>0</v>
      </c>
      <c r="AH18" s="259">
        <f t="shared" si="7"/>
        <v>0</v>
      </c>
      <c r="AI18" s="259">
        <f t="shared" si="5"/>
        <v>752333</v>
      </c>
      <c r="AJ18" s="259">
        <f t="shared" si="2"/>
        <v>1115857</v>
      </c>
      <c r="AK18" s="259">
        <f t="shared" si="2"/>
        <v>1108049</v>
      </c>
      <c r="AL18" s="245">
        <f t="shared" si="3"/>
        <v>99.30026876203671</v>
      </c>
    </row>
    <row r="19" spans="1:38" ht="34.5" customHeight="1">
      <c r="A19" s="239">
        <f t="shared" si="1"/>
        <v>12</v>
      </c>
      <c r="B19" s="264" t="s">
        <v>65</v>
      </c>
      <c r="C19" s="257">
        <v>89741</v>
      </c>
      <c r="D19" s="257">
        <v>88915</v>
      </c>
      <c r="E19" s="257">
        <v>87296</v>
      </c>
      <c r="F19" s="257">
        <v>500</v>
      </c>
      <c r="G19" s="257">
        <v>33</v>
      </c>
      <c r="H19" s="257">
        <v>33</v>
      </c>
      <c r="I19" s="257"/>
      <c r="J19" s="257"/>
      <c r="K19" s="257"/>
      <c r="L19" s="257">
        <v>667267</v>
      </c>
      <c r="M19" s="257">
        <v>558482</v>
      </c>
      <c r="N19" s="257">
        <v>558482</v>
      </c>
      <c r="O19" s="257"/>
      <c r="P19" s="257">
        <v>9409</v>
      </c>
      <c r="Q19" s="257">
        <v>9409</v>
      </c>
      <c r="R19" s="257">
        <v>1259</v>
      </c>
      <c r="S19" s="257">
        <v>51737</v>
      </c>
      <c r="T19" s="257">
        <v>51737</v>
      </c>
      <c r="U19" s="233">
        <f t="shared" si="4"/>
        <v>12</v>
      </c>
      <c r="V19" s="261" t="str">
        <f t="shared" si="0"/>
        <v>Polgármesteri Hivatal</v>
      </c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9">
        <f t="shared" si="5"/>
        <v>758767</v>
      </c>
      <c r="AJ19" s="259">
        <f t="shared" si="2"/>
        <v>708576</v>
      </c>
      <c r="AK19" s="259">
        <f t="shared" si="2"/>
        <v>706957</v>
      </c>
      <c r="AL19" s="245">
        <f t="shared" si="3"/>
        <v>99.77151357088019</v>
      </c>
    </row>
    <row r="20" spans="1:38" ht="34.5" customHeight="1">
      <c r="A20" s="239">
        <f t="shared" si="1"/>
        <v>13</v>
      </c>
      <c r="B20" s="264" t="s">
        <v>67</v>
      </c>
      <c r="C20" s="257">
        <v>363381</v>
      </c>
      <c r="D20" s="257">
        <v>504682</v>
      </c>
      <c r="E20" s="257">
        <v>469712</v>
      </c>
      <c r="F20" s="257">
        <v>512000</v>
      </c>
      <c r="G20" s="257">
        <v>611957</v>
      </c>
      <c r="H20" s="257">
        <v>581336</v>
      </c>
      <c r="I20" s="257">
        <v>1353317</v>
      </c>
      <c r="J20" s="257">
        <v>1350430</v>
      </c>
      <c r="K20" s="257">
        <v>1350430</v>
      </c>
      <c r="L20" s="257">
        <v>-961911</v>
      </c>
      <c r="M20" s="257">
        <v>-849633</v>
      </c>
      <c r="N20" s="257">
        <v>-849633</v>
      </c>
      <c r="O20" s="257">
        <v>756511</v>
      </c>
      <c r="P20" s="257">
        <v>578294</v>
      </c>
      <c r="Q20" s="257">
        <v>573290</v>
      </c>
      <c r="R20" s="257">
        <v>43534</v>
      </c>
      <c r="S20" s="257">
        <v>554374</v>
      </c>
      <c r="T20" s="257">
        <v>554374</v>
      </c>
      <c r="U20" s="233">
        <f t="shared" si="4"/>
        <v>13</v>
      </c>
      <c r="V20" s="261" t="str">
        <f t="shared" si="0"/>
        <v>Önkormányzat </v>
      </c>
      <c r="W20" s="257">
        <v>863258</v>
      </c>
      <c r="X20" s="257">
        <v>814595</v>
      </c>
      <c r="Y20" s="257">
        <v>801312</v>
      </c>
      <c r="Z20" s="257">
        <v>61472</v>
      </c>
      <c r="AA20" s="257">
        <v>65687</v>
      </c>
      <c r="AB20" s="257">
        <v>65687</v>
      </c>
      <c r="AC20" s="257">
        <v>189932</v>
      </c>
      <c r="AD20" s="257">
        <v>652410</v>
      </c>
      <c r="AE20" s="257">
        <v>652410</v>
      </c>
      <c r="AF20" s="257">
        <v>0</v>
      </c>
      <c r="AG20" s="257">
        <v>77266</v>
      </c>
      <c r="AH20" s="257">
        <v>77266</v>
      </c>
      <c r="AI20" s="257">
        <f t="shared" si="5"/>
        <v>3181494</v>
      </c>
      <c r="AJ20" s="259">
        <f t="shared" si="2"/>
        <v>4360062</v>
      </c>
      <c r="AK20" s="259">
        <f t="shared" si="2"/>
        <v>4276184</v>
      </c>
      <c r="AL20" s="245">
        <f t="shared" si="3"/>
        <v>98.07622001705481</v>
      </c>
    </row>
    <row r="21" spans="1:38" ht="34.5" customHeight="1">
      <c r="A21" s="239">
        <f t="shared" si="1"/>
        <v>14</v>
      </c>
      <c r="B21" s="262" t="s">
        <v>68</v>
      </c>
      <c r="C21" s="259">
        <f aca="true" t="shared" si="8" ref="C21:T21">SUM(C18:C20)</f>
        <v>591711</v>
      </c>
      <c r="D21" s="259">
        <f t="shared" si="8"/>
        <v>926978</v>
      </c>
      <c r="E21" s="259">
        <f t="shared" si="8"/>
        <v>882581</v>
      </c>
      <c r="F21" s="259">
        <f t="shared" si="8"/>
        <v>512500</v>
      </c>
      <c r="G21" s="259">
        <f t="shared" si="8"/>
        <v>611990</v>
      </c>
      <c r="H21" s="259">
        <f t="shared" si="8"/>
        <v>581369</v>
      </c>
      <c r="I21" s="259">
        <f t="shared" si="8"/>
        <v>1353317</v>
      </c>
      <c r="J21" s="259">
        <f t="shared" si="8"/>
        <v>1350430</v>
      </c>
      <c r="K21" s="259">
        <f t="shared" si="8"/>
        <v>1350430</v>
      </c>
      <c r="L21" s="259">
        <f t="shared" si="8"/>
        <v>0</v>
      </c>
      <c r="M21" s="259">
        <f t="shared" si="8"/>
        <v>0</v>
      </c>
      <c r="N21" s="259">
        <f t="shared" si="8"/>
        <v>0</v>
      </c>
      <c r="O21" s="259">
        <f t="shared" si="8"/>
        <v>1072481</v>
      </c>
      <c r="P21" s="259">
        <f t="shared" si="8"/>
        <v>975348</v>
      </c>
      <c r="Q21" s="259">
        <f t="shared" si="8"/>
        <v>970344</v>
      </c>
      <c r="R21" s="259">
        <f t="shared" si="8"/>
        <v>47923</v>
      </c>
      <c r="S21" s="259">
        <f t="shared" si="8"/>
        <v>709319</v>
      </c>
      <c r="T21" s="259">
        <f t="shared" si="8"/>
        <v>709319</v>
      </c>
      <c r="U21" s="233">
        <f t="shared" si="4"/>
        <v>14</v>
      </c>
      <c r="V21" s="263" t="str">
        <f t="shared" si="0"/>
        <v>Békés Város mindösszesen:</v>
      </c>
      <c r="W21" s="259">
        <f aca="true" t="shared" si="9" ref="W21:AH21">SUM(W18:W20)</f>
        <v>863258</v>
      </c>
      <c r="X21" s="259">
        <f t="shared" si="9"/>
        <v>814595</v>
      </c>
      <c r="Y21" s="259">
        <f t="shared" si="9"/>
        <v>801312</v>
      </c>
      <c r="Z21" s="259">
        <f t="shared" si="9"/>
        <v>61472</v>
      </c>
      <c r="AA21" s="259">
        <f t="shared" si="9"/>
        <v>66159</v>
      </c>
      <c r="AB21" s="259">
        <f t="shared" si="9"/>
        <v>66159</v>
      </c>
      <c r="AC21" s="259">
        <f t="shared" si="9"/>
        <v>189932</v>
      </c>
      <c r="AD21" s="259">
        <f t="shared" si="9"/>
        <v>652410</v>
      </c>
      <c r="AE21" s="259">
        <f t="shared" si="9"/>
        <v>652410</v>
      </c>
      <c r="AF21" s="259">
        <f t="shared" si="9"/>
        <v>0</v>
      </c>
      <c r="AG21" s="259">
        <f t="shared" si="9"/>
        <v>77266</v>
      </c>
      <c r="AH21" s="259">
        <f t="shared" si="9"/>
        <v>77266</v>
      </c>
      <c r="AI21" s="259">
        <f t="shared" si="5"/>
        <v>4692594</v>
      </c>
      <c r="AJ21" s="259">
        <f t="shared" si="2"/>
        <v>6184495</v>
      </c>
      <c r="AK21" s="259">
        <f t="shared" si="2"/>
        <v>6091190</v>
      </c>
      <c r="AL21" s="245">
        <f t="shared" si="3"/>
        <v>98.49130769771824</v>
      </c>
    </row>
    <row r="23" spans="3:22" ht="12.75">
      <c r="C23" s="249"/>
      <c r="D23" s="249"/>
      <c r="E23" s="249"/>
      <c r="O23" s="249"/>
      <c r="P23" s="249"/>
      <c r="Q23" s="249"/>
      <c r="R23" s="249"/>
      <c r="S23" s="249"/>
      <c r="T23" s="249"/>
      <c r="U23" s="249"/>
      <c r="V23" s="249"/>
    </row>
    <row r="24" spans="26:28" ht="12.75">
      <c r="Z24" s="249"/>
      <c r="AA24" s="249"/>
      <c r="AB24" s="249"/>
    </row>
  </sheetData>
  <sheetProtection/>
  <mergeCells count="24">
    <mergeCell ref="B9:B12"/>
    <mergeCell ref="C9:Q9"/>
    <mergeCell ref="R9:T11"/>
    <mergeCell ref="V9:V12"/>
    <mergeCell ref="L11:N11"/>
    <mergeCell ref="C10:E11"/>
    <mergeCell ref="F10:H11"/>
    <mergeCell ref="AC9:AE9"/>
    <mergeCell ref="AC10:AE11"/>
    <mergeCell ref="AF10:AH11"/>
    <mergeCell ref="AF1:AL1"/>
    <mergeCell ref="W9:AB9"/>
    <mergeCell ref="W10:Y11"/>
    <mergeCell ref="Z10:AB11"/>
    <mergeCell ref="B1:F1"/>
    <mergeCell ref="A4:T4"/>
    <mergeCell ref="U4:AL4"/>
    <mergeCell ref="AJ8:AL8"/>
    <mergeCell ref="AI9:AL11"/>
    <mergeCell ref="I10:N10"/>
    <mergeCell ref="I11:K11"/>
    <mergeCell ref="N1:T1"/>
    <mergeCell ref="O10:Q11"/>
    <mergeCell ref="AF9:AH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8" scale="67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6.25390625" style="96" customWidth="1"/>
    <col min="2" max="5" width="9.125" style="96" customWidth="1"/>
    <col min="6" max="6" width="20.25390625" style="96" customWidth="1"/>
    <col min="7" max="7" width="14.375" style="96" customWidth="1"/>
    <col min="8" max="8" width="16.75390625" style="96" customWidth="1"/>
    <col min="9" max="9" width="14.875" style="96" customWidth="1"/>
    <col min="10" max="10" width="15.375" style="96" customWidth="1"/>
    <col min="11" max="11" width="14.00390625" style="96" customWidth="1"/>
    <col min="12" max="12" width="13.875" style="96" customWidth="1"/>
    <col min="13" max="13" width="14.25390625" style="96" customWidth="1"/>
    <col min="14" max="14" width="15.125" style="96" customWidth="1"/>
    <col min="15" max="16384" width="9.125" style="96" customWidth="1"/>
  </cols>
  <sheetData>
    <row r="1" spans="1:14" ht="18.75">
      <c r="A1" s="836" t="s">
        <v>721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</row>
    <row r="2" spans="1:7" ht="18.75">
      <c r="A2" s="100"/>
      <c r="B2" s="100"/>
      <c r="C2" s="100"/>
      <c r="D2" s="100"/>
      <c r="E2" s="100"/>
      <c r="F2" s="100"/>
      <c r="G2" s="100"/>
    </row>
    <row r="3" spans="1:7" ht="18.75">
      <c r="A3" s="100"/>
      <c r="B3" s="100"/>
      <c r="C3" s="100"/>
      <c r="D3" s="100"/>
      <c r="E3" s="100"/>
      <c r="F3" s="100"/>
      <c r="G3" s="100"/>
    </row>
    <row r="4" spans="1:14" ht="22.5">
      <c r="A4" s="839" t="s">
        <v>551</v>
      </c>
      <c r="B4" s="839"/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</row>
    <row r="5" spans="1:14" ht="22.5">
      <c r="A5" s="828" t="s">
        <v>419</v>
      </c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</row>
    <row r="6" spans="1:7" ht="18.75">
      <c r="A6" s="101"/>
      <c r="B6" s="101"/>
      <c r="C6" s="101"/>
      <c r="D6" s="101"/>
      <c r="E6" s="101"/>
      <c r="F6" s="101"/>
      <c r="G6" s="101"/>
    </row>
    <row r="7" spans="1:14" ht="18.75">
      <c r="A7" s="629"/>
      <c r="B7" s="629" t="s">
        <v>3</v>
      </c>
      <c r="C7" s="629" t="s">
        <v>4</v>
      </c>
      <c r="D7" s="629" t="s">
        <v>5</v>
      </c>
      <c r="E7" s="629" t="s">
        <v>6</v>
      </c>
      <c r="F7" s="629" t="s">
        <v>7</v>
      </c>
      <c r="G7" s="629" t="s">
        <v>8</v>
      </c>
      <c r="H7" s="625" t="s">
        <v>9</v>
      </c>
      <c r="I7" s="625" t="s">
        <v>10</v>
      </c>
      <c r="J7" s="625" t="s">
        <v>11</v>
      </c>
      <c r="K7" s="625" t="s">
        <v>12</v>
      </c>
      <c r="L7" s="625" t="s">
        <v>13</v>
      </c>
      <c r="M7" s="625" t="s">
        <v>14</v>
      </c>
      <c r="N7" s="625" t="s">
        <v>711</v>
      </c>
    </row>
    <row r="8" spans="1:14" ht="30" customHeight="1" thickBot="1">
      <c r="A8" s="626"/>
      <c r="G8" s="103"/>
      <c r="H8" s="102"/>
      <c r="N8" s="57" t="s">
        <v>39</v>
      </c>
    </row>
    <row r="9" spans="1:14" ht="63.75" customHeight="1">
      <c r="A9" s="627" t="s">
        <v>92</v>
      </c>
      <c r="B9" s="832" t="s">
        <v>40</v>
      </c>
      <c r="C9" s="832"/>
      <c r="D9" s="832"/>
      <c r="E9" s="832"/>
      <c r="F9" s="832"/>
      <c r="G9" s="113" t="s">
        <v>171</v>
      </c>
      <c r="H9" s="112" t="s">
        <v>182</v>
      </c>
      <c r="I9" s="109" t="s">
        <v>65</v>
      </c>
      <c r="J9" s="108" t="s">
        <v>546</v>
      </c>
      <c r="K9" s="109" t="s">
        <v>552</v>
      </c>
      <c r="L9" s="109" t="s">
        <v>550</v>
      </c>
      <c r="M9" s="108" t="s">
        <v>547</v>
      </c>
      <c r="N9" s="110" t="s">
        <v>548</v>
      </c>
    </row>
    <row r="10" spans="1:14" ht="46.5" customHeight="1">
      <c r="A10" s="627" t="s">
        <v>93</v>
      </c>
      <c r="B10" s="829" t="s">
        <v>555</v>
      </c>
      <c r="C10" s="829"/>
      <c r="D10" s="829"/>
      <c r="E10" s="829"/>
      <c r="F10" s="829"/>
      <c r="G10" s="200">
        <f>SUM(H10:N10)</f>
        <v>1227844</v>
      </c>
      <c r="H10" s="201">
        <v>1118502</v>
      </c>
      <c r="I10" s="584">
        <v>16556</v>
      </c>
      <c r="J10" s="201">
        <v>51709</v>
      </c>
      <c r="K10" s="201">
        <v>2470</v>
      </c>
      <c r="L10" s="584">
        <v>33633</v>
      </c>
      <c r="M10" s="201">
        <v>4085</v>
      </c>
      <c r="N10" s="585">
        <v>889</v>
      </c>
    </row>
    <row r="11" spans="1:14" ht="36" customHeight="1">
      <c r="A11" s="627" t="s">
        <v>94</v>
      </c>
      <c r="B11" s="830" t="s">
        <v>420</v>
      </c>
      <c r="C11" s="830"/>
      <c r="D11" s="830"/>
      <c r="E11" s="830"/>
      <c r="F11" s="830"/>
      <c r="G11" s="200">
        <f aca="true" t="shared" si="0" ref="G11:G16">SUM(H11:N11)</f>
        <v>4652195</v>
      </c>
      <c r="H11" s="202">
        <v>3841767</v>
      </c>
      <c r="I11" s="202">
        <v>96738</v>
      </c>
      <c r="J11" s="202">
        <v>411838</v>
      </c>
      <c r="K11" s="202">
        <v>157023</v>
      </c>
      <c r="L11" s="202">
        <v>117026</v>
      </c>
      <c r="M11" s="202">
        <v>21326</v>
      </c>
      <c r="N11" s="203">
        <v>6477</v>
      </c>
    </row>
    <row r="12" spans="1:14" ht="35.25" customHeight="1">
      <c r="A12" s="627" t="s">
        <v>95</v>
      </c>
      <c r="B12" s="830" t="s">
        <v>151</v>
      </c>
      <c r="C12" s="830"/>
      <c r="D12" s="830"/>
      <c r="E12" s="830"/>
      <c r="F12" s="830"/>
      <c r="G12" s="200">
        <f t="shared" si="0"/>
        <v>2288628</v>
      </c>
      <c r="H12" s="202">
        <v>1284050</v>
      </c>
      <c r="I12" s="202">
        <v>610219</v>
      </c>
      <c r="J12" s="202">
        <v>94023</v>
      </c>
      <c r="K12" s="202">
        <v>120126</v>
      </c>
      <c r="L12" s="202">
        <v>115868</v>
      </c>
      <c r="M12" s="202">
        <v>34511</v>
      </c>
      <c r="N12" s="203">
        <v>29831</v>
      </c>
    </row>
    <row r="13" spans="1:14" ht="35.25" customHeight="1">
      <c r="A13" s="627" t="s">
        <v>96</v>
      </c>
      <c r="B13" s="833" t="s">
        <v>623</v>
      </c>
      <c r="C13" s="834"/>
      <c r="D13" s="834"/>
      <c r="E13" s="834"/>
      <c r="F13" s="835"/>
      <c r="G13" s="200">
        <f t="shared" si="0"/>
        <v>-34631</v>
      </c>
      <c r="H13" s="202">
        <v>-32204</v>
      </c>
      <c r="I13" s="202">
        <v>-1820</v>
      </c>
      <c r="J13" s="202">
        <v>-1004</v>
      </c>
      <c r="K13" s="202">
        <v>211</v>
      </c>
      <c r="L13" s="202">
        <v>309</v>
      </c>
      <c r="M13" s="202">
        <v>-123</v>
      </c>
      <c r="N13" s="203">
        <v>0</v>
      </c>
    </row>
    <row r="14" spans="1:14" ht="35.25" customHeight="1">
      <c r="A14" s="627" t="s">
        <v>97</v>
      </c>
      <c r="B14" s="830" t="s">
        <v>152</v>
      </c>
      <c r="C14" s="830"/>
      <c r="D14" s="830"/>
      <c r="E14" s="830"/>
      <c r="F14" s="830"/>
      <c r="G14" s="200">
        <f t="shared" si="0"/>
        <v>5246587</v>
      </c>
      <c r="H14" s="202">
        <v>3584749</v>
      </c>
      <c r="I14" s="202">
        <v>663064</v>
      </c>
      <c r="J14" s="202">
        <v>436072</v>
      </c>
      <c r="K14" s="202">
        <v>263592</v>
      </c>
      <c r="L14" s="202">
        <v>212597</v>
      </c>
      <c r="M14" s="202">
        <v>51973</v>
      </c>
      <c r="N14" s="203">
        <v>34540</v>
      </c>
    </row>
    <row r="15" spans="1:14" ht="40.5" customHeight="1">
      <c r="A15" s="627" t="s">
        <v>99</v>
      </c>
      <c r="B15" s="830" t="s">
        <v>153</v>
      </c>
      <c r="C15" s="830"/>
      <c r="D15" s="830"/>
      <c r="E15" s="830"/>
      <c r="F15" s="830"/>
      <c r="G15" s="200">
        <f t="shared" si="0"/>
        <v>932014</v>
      </c>
      <c r="H15" s="202">
        <v>932014</v>
      </c>
      <c r="I15" s="202">
        <v>0</v>
      </c>
      <c r="J15" s="202">
        <v>0</v>
      </c>
      <c r="K15" s="202">
        <v>0</v>
      </c>
      <c r="L15" s="202">
        <v>0</v>
      </c>
      <c r="M15" s="202">
        <v>0</v>
      </c>
      <c r="N15" s="203">
        <v>0</v>
      </c>
    </row>
    <row r="16" spans="1:14" ht="33.75" customHeight="1">
      <c r="A16" s="627" t="s">
        <v>100</v>
      </c>
      <c r="B16" s="837" t="s">
        <v>421</v>
      </c>
      <c r="C16" s="837"/>
      <c r="D16" s="837"/>
      <c r="E16" s="837"/>
      <c r="F16" s="837"/>
      <c r="G16" s="586">
        <f t="shared" si="0"/>
        <v>1325897</v>
      </c>
      <c r="H16" s="202">
        <v>1170952</v>
      </c>
      <c r="I16" s="202">
        <v>51737</v>
      </c>
      <c r="J16" s="202">
        <v>61527</v>
      </c>
      <c r="K16" s="202">
        <v>2471</v>
      </c>
      <c r="L16" s="202">
        <v>34236</v>
      </c>
      <c r="M16" s="202">
        <v>4085</v>
      </c>
      <c r="N16" s="203">
        <v>889</v>
      </c>
    </row>
    <row r="17" spans="1:14" ht="32.25" customHeight="1" thickBot="1">
      <c r="A17" s="628" t="s">
        <v>122</v>
      </c>
      <c r="B17" s="829" t="s">
        <v>554</v>
      </c>
      <c r="C17" s="829"/>
      <c r="D17" s="829"/>
      <c r="E17" s="829"/>
      <c r="F17" s="829"/>
      <c r="G17" s="473">
        <f>G11+G12+G13-G14-G15-G16</f>
        <v>-598306</v>
      </c>
      <c r="H17" s="473">
        <f aca="true" t="shared" si="1" ref="H17:N17">H11+H12+H13-H14-H15-H16</f>
        <v>-594102</v>
      </c>
      <c r="I17" s="473">
        <f t="shared" si="1"/>
        <v>-9664</v>
      </c>
      <c r="J17" s="473">
        <f t="shared" si="1"/>
        <v>7258</v>
      </c>
      <c r="K17" s="473">
        <f t="shared" si="1"/>
        <v>11297</v>
      </c>
      <c r="L17" s="473">
        <f t="shared" si="1"/>
        <v>-13630</v>
      </c>
      <c r="M17" s="473">
        <f t="shared" si="1"/>
        <v>-344</v>
      </c>
      <c r="N17" s="474">
        <f t="shared" si="1"/>
        <v>879</v>
      </c>
    </row>
    <row r="18" spans="1:14" ht="38.25" customHeight="1" thickBot="1">
      <c r="A18" s="628" t="s">
        <v>123</v>
      </c>
      <c r="B18" s="838" t="s">
        <v>553</v>
      </c>
      <c r="C18" s="838"/>
      <c r="D18" s="838"/>
      <c r="E18" s="838"/>
      <c r="F18" s="838"/>
      <c r="G18" s="471">
        <f aca="true" t="shared" si="2" ref="G18:N18">G10+G17</f>
        <v>629538</v>
      </c>
      <c r="H18" s="471">
        <f t="shared" si="2"/>
        <v>524400</v>
      </c>
      <c r="I18" s="471">
        <f t="shared" si="2"/>
        <v>6892</v>
      </c>
      <c r="J18" s="471">
        <f t="shared" si="2"/>
        <v>58967</v>
      </c>
      <c r="K18" s="471">
        <f t="shared" si="2"/>
        <v>13767</v>
      </c>
      <c r="L18" s="471">
        <f t="shared" si="2"/>
        <v>20003</v>
      </c>
      <c r="M18" s="471">
        <f t="shared" si="2"/>
        <v>3741</v>
      </c>
      <c r="N18" s="472">
        <f t="shared" si="2"/>
        <v>1768</v>
      </c>
    </row>
    <row r="19" ht="18.75">
      <c r="H19" s="102"/>
    </row>
    <row r="20" ht="18.75">
      <c r="G20" s="104"/>
    </row>
    <row r="22" spans="1:7" ht="18.75">
      <c r="A22" s="831"/>
      <c r="B22" s="831"/>
      <c r="C22" s="831"/>
      <c r="D22" s="831"/>
      <c r="E22" s="831"/>
      <c r="F22" s="831"/>
      <c r="G22" s="831"/>
    </row>
  </sheetData>
  <sheetProtection/>
  <mergeCells count="14">
    <mergeCell ref="A1:N1"/>
    <mergeCell ref="B15:F15"/>
    <mergeCell ref="B16:F16"/>
    <mergeCell ref="B17:F17"/>
    <mergeCell ref="B18:F18"/>
    <mergeCell ref="A4:N4"/>
    <mergeCell ref="A5:N5"/>
    <mergeCell ref="B10:F10"/>
    <mergeCell ref="B11:F11"/>
    <mergeCell ref="B12:F12"/>
    <mergeCell ref="B14:F14"/>
    <mergeCell ref="A22:G22"/>
    <mergeCell ref="B9:F9"/>
    <mergeCell ref="B13:F13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showZeros="0" view="pageBreakPreview" zoomScale="75" zoomScaleSheetLayoutView="75" zoomScalePageLayoutView="0" workbookViewId="0" topLeftCell="A1">
      <selection activeCell="C1" sqref="C1:K1"/>
    </sheetView>
  </sheetViews>
  <sheetFormatPr defaultColWidth="9.00390625" defaultRowHeight="12.75"/>
  <cols>
    <col min="1" max="1" width="6.75390625" style="96" customWidth="1"/>
    <col min="2" max="2" width="6.375" style="95" customWidth="1"/>
    <col min="3" max="3" width="59.375" style="96" customWidth="1"/>
    <col min="4" max="4" width="16.75390625" style="96" customWidth="1"/>
    <col min="5" max="5" width="17.00390625" style="96" customWidth="1"/>
    <col min="6" max="6" width="15.875" style="96" customWidth="1"/>
    <col min="7" max="7" width="13.875" style="96" customWidth="1"/>
    <col min="8" max="8" width="16.125" style="96" customWidth="1"/>
    <col min="9" max="9" width="14.75390625" style="96" customWidth="1"/>
    <col min="10" max="10" width="13.25390625" style="96" customWidth="1"/>
    <col min="11" max="11" width="14.125" style="96" customWidth="1"/>
    <col min="12" max="12" width="11.75390625" style="96" customWidth="1"/>
    <col min="13" max="13" width="11.625" style="96" customWidth="1"/>
    <col min="14" max="16384" width="9.125" style="96" customWidth="1"/>
  </cols>
  <sheetData>
    <row r="1" spans="1:11" ht="18.75">
      <c r="A1" s="594"/>
      <c r="C1" s="840" t="s">
        <v>722</v>
      </c>
      <c r="D1" s="840"/>
      <c r="E1" s="840"/>
      <c r="F1" s="840"/>
      <c r="G1" s="840"/>
      <c r="H1" s="840"/>
      <c r="I1" s="840"/>
      <c r="J1" s="840"/>
      <c r="K1" s="840"/>
    </row>
    <row r="2" ht="18.75">
      <c r="A2" s="594"/>
    </row>
    <row r="3" ht="18.75">
      <c r="A3" s="594"/>
    </row>
    <row r="4" spans="1:11" ht="22.5">
      <c r="A4" s="594"/>
      <c r="C4" s="828" t="s">
        <v>652</v>
      </c>
      <c r="D4" s="828"/>
      <c r="E4" s="828"/>
      <c r="F4" s="828"/>
      <c r="G4" s="828"/>
      <c r="H4" s="828"/>
      <c r="I4" s="828"/>
      <c r="J4" s="828"/>
      <c r="K4" s="828"/>
    </row>
    <row r="5" spans="1:11" ht="22.5">
      <c r="A5" s="594"/>
      <c r="C5" s="556"/>
      <c r="D5" s="556"/>
      <c r="E5" s="556"/>
      <c r="F5" s="556"/>
      <c r="G5" s="556"/>
      <c r="H5" s="556"/>
      <c r="I5" s="556"/>
      <c r="J5" s="556"/>
      <c r="K5" s="556"/>
    </row>
    <row r="6" spans="1:11" ht="18.75">
      <c r="A6" s="597"/>
      <c r="B6" s="596" t="s">
        <v>3</v>
      </c>
      <c r="C6" s="625" t="s">
        <v>4</v>
      </c>
      <c r="D6" s="625" t="s">
        <v>5</v>
      </c>
      <c r="E6" s="597" t="s">
        <v>6</v>
      </c>
      <c r="F6" s="597" t="s">
        <v>7</v>
      </c>
      <c r="G6" s="597" t="s">
        <v>8</v>
      </c>
      <c r="H6" s="597" t="s">
        <v>9</v>
      </c>
      <c r="I6" s="597" t="s">
        <v>10</v>
      </c>
      <c r="J6" s="597" t="s">
        <v>11</v>
      </c>
      <c r="K6" s="597" t="s">
        <v>12</v>
      </c>
    </row>
    <row r="7" spans="1:11" ht="19.5" thickBot="1">
      <c r="A7" s="595"/>
      <c r="C7" s="97"/>
      <c r="E7" s="98"/>
      <c r="K7" s="98" t="s">
        <v>319</v>
      </c>
    </row>
    <row r="8" spans="1:11" ht="51" customHeight="1">
      <c r="A8" s="596" t="s">
        <v>92</v>
      </c>
      <c r="B8" s="590"/>
      <c r="C8" s="205" t="s">
        <v>40</v>
      </c>
      <c r="D8" s="111" t="s">
        <v>171</v>
      </c>
      <c r="E8" s="106" t="s">
        <v>182</v>
      </c>
      <c r="F8" s="107" t="s">
        <v>65</v>
      </c>
      <c r="G8" s="109" t="s">
        <v>627</v>
      </c>
      <c r="H8" s="109" t="s">
        <v>628</v>
      </c>
      <c r="I8" s="109" t="s">
        <v>550</v>
      </c>
      <c r="J8" s="108" t="s">
        <v>547</v>
      </c>
      <c r="K8" s="110" t="s">
        <v>548</v>
      </c>
    </row>
    <row r="9" spans="1:11" s="99" customFormat="1" ht="28.5" customHeight="1">
      <c r="A9" s="596" t="s">
        <v>93</v>
      </c>
      <c r="B9" s="591" t="s">
        <v>92</v>
      </c>
      <c r="C9" s="206" t="s">
        <v>404</v>
      </c>
      <c r="D9" s="212">
        <f>SUM(E9:K9)</f>
        <v>4652195</v>
      </c>
      <c r="E9" s="213">
        <v>3841767</v>
      </c>
      <c r="F9" s="214">
        <v>96738</v>
      </c>
      <c r="G9" s="62">
        <v>411838</v>
      </c>
      <c r="H9" s="62">
        <v>157023</v>
      </c>
      <c r="I9" s="62">
        <v>117026</v>
      </c>
      <c r="J9" s="62">
        <v>21326</v>
      </c>
      <c r="K9" s="66">
        <v>6477</v>
      </c>
    </row>
    <row r="10" spans="1:11" s="99" customFormat="1" ht="39" customHeight="1">
      <c r="A10" s="596" t="s">
        <v>94</v>
      </c>
      <c r="B10" s="591" t="s">
        <v>93</v>
      </c>
      <c r="C10" s="207" t="s">
        <v>405</v>
      </c>
      <c r="D10" s="212">
        <f>SUM(E10:K10)</f>
        <v>5246587</v>
      </c>
      <c r="E10" s="212">
        <v>3584749</v>
      </c>
      <c r="F10" s="213">
        <v>663064</v>
      </c>
      <c r="G10" s="214">
        <v>436072</v>
      </c>
      <c r="H10" s="62">
        <v>263592</v>
      </c>
      <c r="I10" s="62">
        <v>212597</v>
      </c>
      <c r="J10" s="62">
        <v>51973</v>
      </c>
      <c r="K10" s="66">
        <v>34540</v>
      </c>
    </row>
    <row r="11" spans="1:11" s="99" customFormat="1" ht="34.5" customHeight="1">
      <c r="A11" s="596" t="s">
        <v>95</v>
      </c>
      <c r="B11" s="592" t="s">
        <v>11</v>
      </c>
      <c r="C11" s="208" t="s">
        <v>406</v>
      </c>
      <c r="D11" s="215">
        <f>D9-D10</f>
        <v>-594392</v>
      </c>
      <c r="E11" s="215">
        <f aca="true" t="shared" si="0" ref="E11:K11">E9-E10</f>
        <v>257018</v>
      </c>
      <c r="F11" s="215">
        <f t="shared" si="0"/>
        <v>-566326</v>
      </c>
      <c r="G11" s="215">
        <f t="shared" si="0"/>
        <v>-24234</v>
      </c>
      <c r="H11" s="215">
        <f t="shared" si="0"/>
        <v>-106569</v>
      </c>
      <c r="I11" s="215">
        <f t="shared" si="0"/>
        <v>-95571</v>
      </c>
      <c r="J11" s="215">
        <f t="shared" si="0"/>
        <v>-30647</v>
      </c>
      <c r="K11" s="216">
        <f t="shared" si="0"/>
        <v>-28063</v>
      </c>
    </row>
    <row r="12" spans="1:12" s="99" customFormat="1" ht="24" customHeight="1">
      <c r="A12" s="596" t="s">
        <v>96</v>
      </c>
      <c r="B12" s="591" t="s">
        <v>94</v>
      </c>
      <c r="C12" s="209" t="s">
        <v>407</v>
      </c>
      <c r="D12" s="212">
        <f>SUM(E12:K12)</f>
        <v>2288628</v>
      </c>
      <c r="E12" s="213">
        <v>1284050</v>
      </c>
      <c r="F12" s="214">
        <v>610219</v>
      </c>
      <c r="G12" s="62">
        <v>94023</v>
      </c>
      <c r="H12" s="62">
        <v>120126</v>
      </c>
      <c r="I12" s="62">
        <v>115868</v>
      </c>
      <c r="J12" s="62">
        <v>34511</v>
      </c>
      <c r="K12" s="66">
        <v>29831</v>
      </c>
      <c r="L12" s="423"/>
    </row>
    <row r="13" spans="1:12" s="99" customFormat="1" ht="27" customHeight="1">
      <c r="A13" s="596" t="s">
        <v>97</v>
      </c>
      <c r="B13" s="591" t="s">
        <v>95</v>
      </c>
      <c r="C13" s="209" t="s">
        <v>408</v>
      </c>
      <c r="D13" s="212">
        <f>SUM(E13:K13)</f>
        <v>932014</v>
      </c>
      <c r="E13" s="212">
        <v>932014</v>
      </c>
      <c r="F13" s="215"/>
      <c r="G13" s="215"/>
      <c r="H13" s="215"/>
      <c r="I13" s="215"/>
      <c r="J13" s="215"/>
      <c r="K13" s="216"/>
      <c r="L13" s="423"/>
    </row>
    <row r="14" spans="1:12" s="99" customFormat="1" ht="27.75" customHeight="1">
      <c r="A14" s="596" t="s">
        <v>99</v>
      </c>
      <c r="B14" s="592" t="s">
        <v>409</v>
      </c>
      <c r="C14" s="210" t="s">
        <v>410</v>
      </c>
      <c r="D14" s="217">
        <f>D12-D13</f>
        <v>1356614</v>
      </c>
      <c r="E14" s="217">
        <f aca="true" t="shared" si="1" ref="E14:K14">E12-E13</f>
        <v>352036</v>
      </c>
      <c r="F14" s="217">
        <f t="shared" si="1"/>
        <v>610219</v>
      </c>
      <c r="G14" s="217">
        <f t="shared" si="1"/>
        <v>94023</v>
      </c>
      <c r="H14" s="217">
        <f t="shared" si="1"/>
        <v>120126</v>
      </c>
      <c r="I14" s="217">
        <f t="shared" si="1"/>
        <v>115868</v>
      </c>
      <c r="J14" s="217">
        <f t="shared" si="1"/>
        <v>34511</v>
      </c>
      <c r="K14" s="221">
        <f t="shared" si="1"/>
        <v>29831</v>
      </c>
      <c r="L14" s="423"/>
    </row>
    <row r="15" spans="1:12" s="99" customFormat="1" ht="24" customHeight="1">
      <c r="A15" s="596" t="s">
        <v>100</v>
      </c>
      <c r="B15" s="592" t="s">
        <v>215</v>
      </c>
      <c r="C15" s="210" t="s">
        <v>625</v>
      </c>
      <c r="D15" s="215">
        <f>D11+D14</f>
        <v>762222</v>
      </c>
      <c r="E15" s="215">
        <f aca="true" t="shared" si="2" ref="E15:K15">E11+E14</f>
        <v>609054</v>
      </c>
      <c r="F15" s="215">
        <f t="shared" si="2"/>
        <v>43893</v>
      </c>
      <c r="G15" s="215">
        <f t="shared" si="2"/>
        <v>69789</v>
      </c>
      <c r="H15" s="215">
        <f t="shared" si="2"/>
        <v>13557</v>
      </c>
      <c r="I15" s="215">
        <f t="shared" si="2"/>
        <v>20297</v>
      </c>
      <c r="J15" s="215">
        <f t="shared" si="2"/>
        <v>3864</v>
      </c>
      <c r="K15" s="216">
        <f t="shared" si="2"/>
        <v>1768</v>
      </c>
      <c r="L15" s="424"/>
    </row>
    <row r="16" spans="1:12" s="99" customFormat="1" ht="26.25" customHeight="1">
      <c r="A16" s="596" t="s">
        <v>122</v>
      </c>
      <c r="B16" s="591" t="s">
        <v>96</v>
      </c>
      <c r="C16" s="209" t="s">
        <v>411</v>
      </c>
      <c r="D16" s="212">
        <f>SUM(E16:K16)</f>
        <v>0</v>
      </c>
      <c r="E16" s="213">
        <v>0</v>
      </c>
      <c r="F16" s="214">
        <v>0</v>
      </c>
      <c r="G16" s="62">
        <v>0</v>
      </c>
      <c r="H16" s="62">
        <v>0</v>
      </c>
      <c r="I16" s="62">
        <v>0</v>
      </c>
      <c r="J16" s="62">
        <v>0</v>
      </c>
      <c r="K16" s="66">
        <v>0</v>
      </c>
      <c r="L16" s="423"/>
    </row>
    <row r="17" spans="1:12" s="99" customFormat="1" ht="24" customHeight="1">
      <c r="A17" s="596" t="s">
        <v>123</v>
      </c>
      <c r="B17" s="591" t="s">
        <v>97</v>
      </c>
      <c r="C17" s="209" t="s">
        <v>412</v>
      </c>
      <c r="D17" s="212">
        <f>SUM(E17:K17)</f>
        <v>0</v>
      </c>
      <c r="E17" s="213">
        <v>0</v>
      </c>
      <c r="F17" s="214">
        <v>0</v>
      </c>
      <c r="G17" s="62">
        <v>0</v>
      </c>
      <c r="H17" s="62">
        <v>0</v>
      </c>
      <c r="I17" s="62">
        <v>0</v>
      </c>
      <c r="J17" s="62">
        <v>0</v>
      </c>
      <c r="K17" s="66">
        <v>0</v>
      </c>
      <c r="L17" s="423"/>
    </row>
    <row r="18" spans="1:11" s="99" customFormat="1" ht="30.75" customHeight="1">
      <c r="A18" s="596" t="s">
        <v>124</v>
      </c>
      <c r="B18" s="592" t="s">
        <v>108</v>
      </c>
      <c r="C18" s="210" t="s">
        <v>413</v>
      </c>
      <c r="D18" s="215">
        <f>D16-D17</f>
        <v>0</v>
      </c>
      <c r="E18" s="215">
        <f aca="true" t="shared" si="3" ref="E18:K18">E16-E17</f>
        <v>0</v>
      </c>
      <c r="F18" s="215">
        <f t="shared" si="3"/>
        <v>0</v>
      </c>
      <c r="G18" s="215">
        <f t="shared" si="3"/>
        <v>0</v>
      </c>
      <c r="H18" s="215">
        <f t="shared" si="3"/>
        <v>0</v>
      </c>
      <c r="I18" s="215">
        <f t="shared" si="3"/>
        <v>0</v>
      </c>
      <c r="J18" s="215">
        <f t="shared" si="3"/>
        <v>0</v>
      </c>
      <c r="K18" s="216">
        <f t="shared" si="3"/>
        <v>0</v>
      </c>
    </row>
    <row r="19" spans="1:11" s="99" customFormat="1" ht="27" customHeight="1">
      <c r="A19" s="596" t="s">
        <v>125</v>
      </c>
      <c r="B19" s="591" t="s">
        <v>99</v>
      </c>
      <c r="C19" s="209" t="s">
        <v>414</v>
      </c>
      <c r="D19" s="212">
        <f>SUM(E19:K19)</f>
        <v>0</v>
      </c>
      <c r="E19" s="213">
        <v>0</v>
      </c>
      <c r="F19" s="214">
        <v>0</v>
      </c>
      <c r="G19" s="62">
        <v>0</v>
      </c>
      <c r="H19" s="62">
        <v>0</v>
      </c>
      <c r="I19" s="62">
        <v>0</v>
      </c>
      <c r="J19" s="62">
        <v>0</v>
      </c>
      <c r="K19" s="66">
        <v>0</v>
      </c>
    </row>
    <row r="20" spans="1:11" s="99" customFormat="1" ht="23.25" customHeight="1">
      <c r="A20" s="596" t="s">
        <v>158</v>
      </c>
      <c r="B20" s="591" t="s">
        <v>100</v>
      </c>
      <c r="C20" s="209" t="s">
        <v>415</v>
      </c>
      <c r="D20" s="212">
        <f>SUM(E20:K20)</f>
        <v>0</v>
      </c>
      <c r="E20" s="213">
        <v>0</v>
      </c>
      <c r="F20" s="214">
        <v>0</v>
      </c>
      <c r="G20" s="62">
        <v>0</v>
      </c>
      <c r="H20" s="62">
        <v>0</v>
      </c>
      <c r="I20" s="62">
        <v>0</v>
      </c>
      <c r="J20" s="62">
        <v>0</v>
      </c>
      <c r="K20" s="66">
        <v>0</v>
      </c>
    </row>
    <row r="21" spans="1:11" s="99" customFormat="1" ht="25.5" customHeight="1">
      <c r="A21" s="596" t="s">
        <v>159</v>
      </c>
      <c r="B21" s="592" t="s">
        <v>416</v>
      </c>
      <c r="C21" s="210" t="s">
        <v>417</v>
      </c>
      <c r="D21" s="215">
        <f>D19-D20</f>
        <v>0</v>
      </c>
      <c r="E21" s="218">
        <v>0</v>
      </c>
      <c r="F21" s="214">
        <v>0</v>
      </c>
      <c r="G21" s="62">
        <v>0</v>
      </c>
      <c r="H21" s="62">
        <v>0</v>
      </c>
      <c r="I21" s="62">
        <v>0</v>
      </c>
      <c r="J21" s="62">
        <v>0</v>
      </c>
      <c r="K21" s="66">
        <v>0</v>
      </c>
    </row>
    <row r="22" spans="1:11" s="99" customFormat="1" ht="45" customHeight="1">
      <c r="A22" s="596" t="s">
        <v>160</v>
      </c>
      <c r="B22" s="592" t="s">
        <v>249</v>
      </c>
      <c r="C22" s="210" t="s">
        <v>626</v>
      </c>
      <c r="D22" s="215">
        <f>D18+D21</f>
        <v>0</v>
      </c>
      <c r="E22" s="215">
        <f aca="true" t="shared" si="4" ref="E22:K22">E18+E21</f>
        <v>0</v>
      </c>
      <c r="F22" s="215">
        <f t="shared" si="4"/>
        <v>0</v>
      </c>
      <c r="G22" s="215">
        <f t="shared" si="4"/>
        <v>0</v>
      </c>
      <c r="H22" s="215">
        <f t="shared" si="4"/>
        <v>0</v>
      </c>
      <c r="I22" s="215">
        <f t="shared" si="4"/>
        <v>0</v>
      </c>
      <c r="J22" s="215">
        <f t="shared" si="4"/>
        <v>0</v>
      </c>
      <c r="K22" s="216">
        <f t="shared" si="4"/>
        <v>0</v>
      </c>
    </row>
    <row r="23" spans="1:11" s="99" customFormat="1" ht="25.5" customHeight="1">
      <c r="A23" s="596" t="s">
        <v>161</v>
      </c>
      <c r="B23" s="592" t="s">
        <v>257</v>
      </c>
      <c r="C23" s="210" t="s">
        <v>624</v>
      </c>
      <c r="D23" s="215">
        <f>D15+D22</f>
        <v>762222</v>
      </c>
      <c r="E23" s="215">
        <f aca="true" t="shared" si="5" ref="E23:K23">E15+E22</f>
        <v>609054</v>
      </c>
      <c r="F23" s="215">
        <f t="shared" si="5"/>
        <v>43893</v>
      </c>
      <c r="G23" s="215">
        <f t="shared" si="5"/>
        <v>69789</v>
      </c>
      <c r="H23" s="215">
        <f t="shared" si="5"/>
        <v>13557</v>
      </c>
      <c r="I23" s="215">
        <f t="shared" si="5"/>
        <v>20297</v>
      </c>
      <c r="J23" s="215">
        <f t="shared" si="5"/>
        <v>3864</v>
      </c>
      <c r="K23" s="216">
        <f t="shared" si="5"/>
        <v>1768</v>
      </c>
    </row>
    <row r="24" spans="1:11" s="99" customFormat="1" ht="39" customHeight="1">
      <c r="A24" s="596" t="s">
        <v>162</v>
      </c>
      <c r="B24" s="592" t="s">
        <v>264</v>
      </c>
      <c r="C24" s="210" t="s">
        <v>549</v>
      </c>
      <c r="D24" s="215">
        <f>SUM(E24:K24)</f>
        <v>728860</v>
      </c>
      <c r="E24" s="218">
        <v>609054</v>
      </c>
      <c r="F24" s="587">
        <v>43839</v>
      </c>
      <c r="G24" s="135">
        <v>63739</v>
      </c>
      <c r="H24" s="135">
        <v>12228</v>
      </c>
      <c r="I24" s="135">
        <v>0</v>
      </c>
      <c r="J24" s="135">
        <v>0</v>
      </c>
      <c r="K24" s="63">
        <v>0</v>
      </c>
    </row>
    <row r="25" spans="1:11" s="99" customFormat="1" ht="27.75" customHeight="1" thickBot="1">
      <c r="A25" s="596" t="s">
        <v>225</v>
      </c>
      <c r="B25" s="593" t="s">
        <v>268</v>
      </c>
      <c r="C25" s="211" t="s">
        <v>418</v>
      </c>
      <c r="D25" s="219">
        <f>D23-D24</f>
        <v>33362</v>
      </c>
      <c r="E25" s="220">
        <v>0</v>
      </c>
      <c r="F25" s="588">
        <v>54</v>
      </c>
      <c r="G25" s="589">
        <v>6050</v>
      </c>
      <c r="H25" s="589">
        <v>1329</v>
      </c>
      <c r="I25" s="589">
        <v>20297</v>
      </c>
      <c r="J25" s="589">
        <v>3864</v>
      </c>
      <c r="K25" s="70">
        <v>1768</v>
      </c>
    </row>
    <row r="26" spans="4:11" ht="18.75">
      <c r="D26" s="204"/>
      <c r="E26" s="204"/>
      <c r="F26" s="204"/>
      <c r="G26" s="204"/>
      <c r="H26" s="204"/>
      <c r="I26" s="204"/>
      <c r="J26" s="204"/>
      <c r="K26" s="204"/>
    </row>
    <row r="27" spans="4:11" ht="18.75">
      <c r="D27" s="204"/>
      <c r="E27" s="204"/>
      <c r="F27" s="204"/>
      <c r="G27" s="204"/>
      <c r="H27" s="204"/>
      <c r="I27" s="204"/>
      <c r="J27" s="204"/>
      <c r="K27" s="204"/>
    </row>
  </sheetData>
  <sheetProtection/>
  <mergeCells count="2">
    <mergeCell ref="C4:K4"/>
    <mergeCell ref="C1:K1"/>
  </mergeCells>
  <printOptions horizontalCentered="1"/>
  <pageMargins left="0" right="0" top="0" bottom="0" header="0.5118110236220472" footer="0.5118110236220472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F1" sqref="F1:I1"/>
    </sheetView>
  </sheetViews>
  <sheetFormatPr defaultColWidth="9.00390625" defaultRowHeight="12.75"/>
  <cols>
    <col min="1" max="1" width="4.375" style="438" customWidth="1"/>
    <col min="2" max="2" width="32.125" style="438" customWidth="1"/>
    <col min="3" max="3" width="0.37109375" style="438" hidden="1" customWidth="1"/>
    <col min="4" max="4" width="8.125" style="438" hidden="1" customWidth="1"/>
    <col min="5" max="5" width="24.125" style="438" customWidth="1"/>
    <col min="6" max="6" width="23.25390625" style="438" customWidth="1"/>
    <col min="7" max="7" width="19.875" style="438" customWidth="1"/>
    <col min="8" max="8" width="18.375" style="438" customWidth="1"/>
    <col min="9" max="9" width="15.625" style="438" customWidth="1"/>
    <col min="10" max="10" width="15.75390625" style="438" customWidth="1"/>
    <col min="11" max="16384" width="9.125" style="438" customWidth="1"/>
  </cols>
  <sheetData>
    <row r="1" spans="1:13" ht="12.75">
      <c r="A1" s="435"/>
      <c r="B1" s="436"/>
      <c r="C1" s="436"/>
      <c r="D1" s="436"/>
      <c r="E1" s="436"/>
      <c r="F1" s="843" t="s">
        <v>723</v>
      </c>
      <c r="G1" s="843"/>
      <c r="H1" s="843"/>
      <c r="I1" s="843"/>
      <c r="J1" s="437"/>
      <c r="K1" s="437"/>
      <c r="L1" s="437"/>
      <c r="M1" s="437"/>
    </row>
    <row r="2" ht="22.5" customHeight="1">
      <c r="I2" s="439"/>
    </row>
    <row r="3" spans="1:10" ht="20.25">
      <c r="A3" s="844" t="s">
        <v>634</v>
      </c>
      <c r="B3" s="845"/>
      <c r="C3" s="845"/>
      <c r="D3" s="845"/>
      <c r="E3" s="845"/>
      <c r="F3" s="845"/>
      <c r="G3" s="845"/>
      <c r="H3" s="845"/>
      <c r="I3" s="845"/>
      <c r="J3" s="432"/>
    </row>
    <row r="4" spans="1:10" ht="20.25">
      <c r="A4" s="844" t="s">
        <v>631</v>
      </c>
      <c r="B4" s="845"/>
      <c r="C4" s="845"/>
      <c r="D4" s="845"/>
      <c r="E4" s="845"/>
      <c r="F4" s="845"/>
      <c r="G4" s="845"/>
      <c r="H4" s="845"/>
      <c r="I4" s="845"/>
      <c r="J4" s="432"/>
    </row>
    <row r="5" spans="2:10" ht="20.25">
      <c r="B5" s="80"/>
      <c r="C5" s="80"/>
      <c r="D5" s="80"/>
      <c r="E5" s="80"/>
      <c r="F5" s="80"/>
      <c r="G5" s="80"/>
      <c r="H5" s="80"/>
      <c r="I5" s="440"/>
      <c r="J5" s="432"/>
    </row>
    <row r="6" spans="1:10" ht="18.75">
      <c r="A6" s="441"/>
      <c r="B6" s="442" t="s">
        <v>3</v>
      </c>
      <c r="C6" s="443"/>
      <c r="D6" s="443"/>
      <c r="E6" s="443" t="s">
        <v>4</v>
      </c>
      <c r="F6" s="443" t="s">
        <v>5</v>
      </c>
      <c r="G6" s="443" t="s">
        <v>6</v>
      </c>
      <c r="H6" s="443" t="s">
        <v>7</v>
      </c>
      <c r="I6" s="443" t="s">
        <v>8</v>
      </c>
      <c r="J6" s="432"/>
    </row>
    <row r="7" spans="1:10" ht="18" customHeight="1">
      <c r="A7" s="852" t="s">
        <v>92</v>
      </c>
      <c r="B7" s="432"/>
      <c r="C7" s="432"/>
      <c r="D7" s="432"/>
      <c r="E7" s="432"/>
      <c r="F7" s="432"/>
      <c r="G7" s="432"/>
      <c r="H7" s="432"/>
      <c r="I7" s="445"/>
      <c r="J7" s="432"/>
    </row>
    <row r="8" spans="1:9" ht="12.75">
      <c r="A8" s="853"/>
      <c r="I8" s="439" t="s">
        <v>39</v>
      </c>
    </row>
    <row r="9" spans="1:9" ht="12.75">
      <c r="A9" s="853"/>
      <c r="I9" s="439"/>
    </row>
    <row r="10" spans="1:9" ht="13.5" thickBot="1">
      <c r="A10" s="854"/>
      <c r="I10" s="439"/>
    </row>
    <row r="11" spans="1:10" ht="25.5" customHeight="1">
      <c r="A11" s="444" t="s">
        <v>93</v>
      </c>
      <c r="B11" s="846" t="s">
        <v>180</v>
      </c>
      <c r="C11" s="446"/>
      <c r="D11" s="446"/>
      <c r="E11" s="849" t="s">
        <v>632</v>
      </c>
      <c r="F11" s="849" t="s">
        <v>635</v>
      </c>
      <c r="G11" s="849" t="s">
        <v>402</v>
      </c>
      <c r="H11" s="849"/>
      <c r="I11" s="855"/>
      <c r="J11" s="447"/>
    </row>
    <row r="12" spans="1:9" ht="12.75" customHeight="1">
      <c r="A12" s="444" t="s">
        <v>94</v>
      </c>
      <c r="B12" s="847"/>
      <c r="C12" s="434"/>
      <c r="D12" s="434"/>
      <c r="E12" s="841"/>
      <c r="F12" s="841"/>
      <c r="G12" s="841" t="s">
        <v>633</v>
      </c>
      <c r="H12" s="841" t="s">
        <v>181</v>
      </c>
      <c r="I12" s="850" t="s">
        <v>171</v>
      </c>
    </row>
    <row r="13" spans="1:9" ht="48.75" customHeight="1" thickBot="1">
      <c r="A13" s="444" t="s">
        <v>95</v>
      </c>
      <c r="B13" s="848"/>
      <c r="C13" s="448"/>
      <c r="D13" s="448"/>
      <c r="E13" s="842"/>
      <c r="F13" s="842"/>
      <c r="G13" s="842"/>
      <c r="H13" s="842"/>
      <c r="I13" s="851"/>
    </row>
    <row r="14" spans="1:9" ht="38.25" customHeight="1">
      <c r="A14" s="444" t="s">
        <v>96</v>
      </c>
      <c r="B14" s="449" t="s">
        <v>629</v>
      </c>
      <c r="C14" s="450"/>
      <c r="D14" s="451"/>
      <c r="E14" s="452">
        <v>69789</v>
      </c>
      <c r="F14" s="452"/>
      <c r="G14" s="453">
        <v>63739</v>
      </c>
      <c r="H14" s="454">
        <v>6050</v>
      </c>
      <c r="I14" s="455">
        <f>SUM(G14:H14)</f>
        <v>69789</v>
      </c>
    </row>
    <row r="15" spans="1:9" ht="40.5" customHeight="1">
      <c r="A15" s="444" t="s">
        <v>97</v>
      </c>
      <c r="B15" s="456" t="s">
        <v>172</v>
      </c>
      <c r="C15" s="457"/>
      <c r="D15" s="458"/>
      <c r="E15" s="459">
        <v>20297</v>
      </c>
      <c r="F15" s="459"/>
      <c r="G15" s="459"/>
      <c r="H15" s="459">
        <v>20297</v>
      </c>
      <c r="I15" s="455">
        <f aca="true" t="shared" si="0" ref="I15:I21">SUM(G15:H15)</f>
        <v>20297</v>
      </c>
    </row>
    <row r="16" spans="1:9" ht="27" customHeight="1">
      <c r="A16" s="444" t="s">
        <v>99</v>
      </c>
      <c r="B16" s="460" t="s">
        <v>62</v>
      </c>
      <c r="C16" s="458"/>
      <c r="D16" s="458"/>
      <c r="E16" s="459">
        <v>1768</v>
      </c>
      <c r="F16" s="459"/>
      <c r="G16" s="459"/>
      <c r="H16" s="459">
        <v>1768</v>
      </c>
      <c r="I16" s="455">
        <f t="shared" si="0"/>
        <v>1768</v>
      </c>
    </row>
    <row r="17" spans="1:9" ht="27.75" customHeight="1">
      <c r="A17" s="444" t="s">
        <v>100</v>
      </c>
      <c r="B17" s="460" t="s">
        <v>63</v>
      </c>
      <c r="C17" s="458"/>
      <c r="D17" s="458"/>
      <c r="E17" s="459">
        <v>3864</v>
      </c>
      <c r="F17" s="459"/>
      <c r="G17" s="459"/>
      <c r="H17" s="459">
        <v>3864</v>
      </c>
      <c r="I17" s="455">
        <f t="shared" si="0"/>
        <v>3864</v>
      </c>
    </row>
    <row r="18" spans="1:9" ht="25.5" customHeight="1">
      <c r="A18" s="444" t="s">
        <v>122</v>
      </c>
      <c r="B18" s="460" t="s">
        <v>64</v>
      </c>
      <c r="C18" s="458"/>
      <c r="D18" s="458"/>
      <c r="E18" s="459">
        <v>13557</v>
      </c>
      <c r="F18" s="459"/>
      <c r="G18" s="459">
        <v>12228</v>
      </c>
      <c r="H18" s="459">
        <v>1329</v>
      </c>
      <c r="I18" s="455">
        <f t="shared" si="0"/>
        <v>13557</v>
      </c>
    </row>
    <row r="19" spans="1:9" ht="27.75" customHeight="1">
      <c r="A19" s="444" t="s">
        <v>123</v>
      </c>
      <c r="B19" s="460" t="s">
        <v>65</v>
      </c>
      <c r="C19" s="458"/>
      <c r="D19" s="458"/>
      <c r="E19" s="459">
        <v>43893</v>
      </c>
      <c r="F19" s="459">
        <v>-37001</v>
      </c>
      <c r="G19" s="459">
        <v>6838</v>
      </c>
      <c r="H19" s="459">
        <v>54</v>
      </c>
      <c r="I19" s="455">
        <f t="shared" si="0"/>
        <v>6892</v>
      </c>
    </row>
    <row r="20" spans="1:9" ht="33.75" customHeight="1">
      <c r="A20" s="444" t="s">
        <v>124</v>
      </c>
      <c r="B20" s="598" t="s">
        <v>66</v>
      </c>
      <c r="C20" s="599"/>
      <c r="D20" s="599"/>
      <c r="E20" s="461">
        <f>SUM(E14:E19)</f>
        <v>153168</v>
      </c>
      <c r="F20" s="461">
        <f>SUM(F14:F19)</f>
        <v>-37001</v>
      </c>
      <c r="G20" s="461">
        <f>SUM(G14:G19)</f>
        <v>82805</v>
      </c>
      <c r="H20" s="461">
        <f>SUM(H14:H19)</f>
        <v>33362</v>
      </c>
      <c r="I20" s="462">
        <f>SUM(I14:I19)</f>
        <v>116167</v>
      </c>
    </row>
    <row r="21" spans="1:9" ht="27" customHeight="1">
      <c r="A21" s="444" t="s">
        <v>125</v>
      </c>
      <c r="B21" s="460" t="s">
        <v>182</v>
      </c>
      <c r="C21" s="458"/>
      <c r="D21" s="458"/>
      <c r="E21" s="459">
        <v>609054</v>
      </c>
      <c r="F21" s="459">
        <v>-84654</v>
      </c>
      <c r="G21" s="459">
        <v>524400</v>
      </c>
      <c r="H21" s="459"/>
      <c r="I21" s="455">
        <f t="shared" si="0"/>
        <v>524400</v>
      </c>
    </row>
    <row r="22" spans="1:9" ht="31.5" customHeight="1" thickBot="1">
      <c r="A22" s="444" t="s">
        <v>158</v>
      </c>
      <c r="B22" s="463" t="s">
        <v>630</v>
      </c>
      <c r="C22" s="464"/>
      <c r="D22" s="464"/>
      <c r="E22" s="465">
        <f>E20+E21</f>
        <v>762222</v>
      </c>
      <c r="F22" s="465">
        <f>F20+F21</f>
        <v>-121655</v>
      </c>
      <c r="G22" s="465">
        <f>G20+G21</f>
        <v>607205</v>
      </c>
      <c r="H22" s="465">
        <f>H20+H21</f>
        <v>33362</v>
      </c>
      <c r="I22" s="466">
        <f>I20+I21</f>
        <v>640567</v>
      </c>
    </row>
    <row r="23" spans="2:10" ht="12.75">
      <c r="B23" s="467"/>
      <c r="C23" s="467"/>
      <c r="D23" s="467"/>
      <c r="E23" s="467"/>
      <c r="F23" s="467"/>
      <c r="G23" s="467"/>
      <c r="H23" s="467"/>
      <c r="I23" s="467"/>
      <c r="J23" s="468"/>
    </row>
    <row r="24" spans="2:10" ht="12.75" customHeight="1">
      <c r="B24" s="467"/>
      <c r="C24" s="469"/>
      <c r="D24" s="469"/>
      <c r="E24" s="467"/>
      <c r="F24" s="467"/>
      <c r="G24" s="467"/>
      <c r="H24" s="467"/>
      <c r="I24" s="467"/>
      <c r="J24" s="467"/>
    </row>
    <row r="25" spans="2:10" ht="12.75">
      <c r="B25" s="467"/>
      <c r="C25" s="469"/>
      <c r="D25" s="469"/>
      <c r="E25" s="467"/>
      <c r="F25" s="467"/>
      <c r="G25" s="467"/>
      <c r="H25" s="467"/>
      <c r="I25" s="467"/>
      <c r="J25" s="467"/>
    </row>
    <row r="26" spans="1:10" ht="12.75">
      <c r="A26" s="438" t="s">
        <v>636</v>
      </c>
      <c r="B26" s="467" t="s">
        <v>708</v>
      </c>
      <c r="C26" s="467"/>
      <c r="D26" s="467"/>
      <c r="E26" s="467"/>
      <c r="F26" s="467"/>
      <c r="G26" s="467"/>
      <c r="H26" s="467"/>
      <c r="I26" s="467"/>
      <c r="J26" s="467"/>
    </row>
    <row r="27" spans="2:10" ht="12.75">
      <c r="B27" s="467"/>
      <c r="C27" s="467"/>
      <c r="D27" s="467"/>
      <c r="E27" s="467"/>
      <c r="F27" s="467"/>
      <c r="G27" s="467"/>
      <c r="H27" s="467"/>
      <c r="I27" s="467"/>
      <c r="J27" s="467"/>
    </row>
    <row r="28" spans="2:10" ht="12.75">
      <c r="B28" s="467"/>
      <c r="C28" s="467"/>
      <c r="D28" s="467"/>
      <c r="E28" s="467"/>
      <c r="F28" s="467"/>
      <c r="G28" s="467"/>
      <c r="H28" s="467"/>
      <c r="I28" s="467"/>
      <c r="J28" s="467"/>
    </row>
    <row r="29" spans="2:10" ht="12.75">
      <c r="B29" s="467"/>
      <c r="C29" s="467"/>
      <c r="D29" s="467"/>
      <c r="E29" s="467"/>
      <c r="F29" s="467"/>
      <c r="G29" s="467"/>
      <c r="H29" s="467"/>
      <c r="I29" s="467"/>
      <c r="J29" s="467"/>
    </row>
    <row r="30" spans="2:10" ht="12.75">
      <c r="B30" s="467"/>
      <c r="C30" s="467"/>
      <c r="D30" s="467"/>
      <c r="E30" s="467"/>
      <c r="F30" s="467"/>
      <c r="G30" s="467"/>
      <c r="H30" s="467"/>
      <c r="I30" s="467"/>
      <c r="J30" s="467"/>
    </row>
    <row r="31" spans="2:10" ht="12.75">
      <c r="B31" s="467"/>
      <c r="C31" s="467"/>
      <c r="D31" s="467"/>
      <c r="E31" s="467"/>
      <c r="F31" s="467"/>
      <c r="G31" s="467"/>
      <c r="H31" s="467"/>
      <c r="I31" s="467"/>
      <c r="J31" s="467"/>
    </row>
    <row r="32" spans="2:10" ht="12.75">
      <c r="B32" s="467"/>
      <c r="C32" s="467"/>
      <c r="D32" s="467"/>
      <c r="E32" s="467"/>
      <c r="F32" s="467"/>
      <c r="G32" s="467"/>
      <c r="H32" s="467"/>
      <c r="I32" s="467"/>
      <c r="J32" s="467"/>
    </row>
    <row r="33" spans="2:10" ht="12.75">
      <c r="B33" s="467"/>
      <c r="C33" s="467"/>
      <c r="D33" s="467"/>
      <c r="E33" s="467"/>
      <c r="F33" s="467"/>
      <c r="G33" s="467"/>
      <c r="H33" s="467"/>
      <c r="I33" s="467"/>
      <c r="J33" s="467"/>
    </row>
    <row r="34" spans="2:10" ht="12.75">
      <c r="B34" s="467"/>
      <c r="C34" s="467"/>
      <c r="D34" s="467"/>
      <c r="E34" s="467"/>
      <c r="F34" s="467"/>
      <c r="G34" s="467"/>
      <c r="H34" s="467"/>
      <c r="I34" s="467"/>
      <c r="J34" s="467"/>
    </row>
    <row r="35" spans="2:9" ht="15">
      <c r="B35" s="470"/>
      <c r="C35" s="470"/>
      <c r="D35" s="470"/>
      <c r="E35" s="470"/>
      <c r="F35" s="470"/>
      <c r="G35" s="470"/>
      <c r="H35" s="470"/>
      <c r="I35" s="470"/>
    </row>
    <row r="36" spans="2:9" ht="15">
      <c r="B36" s="470"/>
      <c r="C36" s="470"/>
      <c r="D36" s="470"/>
      <c r="E36" s="470"/>
      <c r="F36" s="470"/>
      <c r="G36" s="470"/>
      <c r="H36" s="470"/>
      <c r="I36" s="470"/>
    </row>
    <row r="37" spans="2:9" ht="15">
      <c r="B37" s="470"/>
      <c r="C37" s="470"/>
      <c r="D37" s="470"/>
      <c r="E37" s="470"/>
      <c r="F37" s="470"/>
      <c r="G37" s="470"/>
      <c r="H37" s="470"/>
      <c r="I37" s="470"/>
    </row>
  </sheetData>
  <sheetProtection/>
  <mergeCells count="11">
    <mergeCell ref="G11:I11"/>
    <mergeCell ref="G12:G13"/>
    <mergeCell ref="F1:I1"/>
    <mergeCell ref="A3:I3"/>
    <mergeCell ref="A4:I4"/>
    <mergeCell ref="B11:B13"/>
    <mergeCell ref="E11:E13"/>
    <mergeCell ref="F11:F13"/>
    <mergeCell ref="H12:H13"/>
    <mergeCell ref="I12:I13"/>
    <mergeCell ref="A7:A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="60" zoomScalePageLayoutView="0" workbookViewId="0" topLeftCell="A1">
      <selection activeCell="E22" sqref="E22"/>
    </sheetView>
  </sheetViews>
  <sheetFormatPr defaultColWidth="9.00390625" defaultRowHeight="21" customHeight="1"/>
  <cols>
    <col min="1" max="1" width="5.375" style="73" customWidth="1"/>
    <col min="2" max="2" width="4.75390625" style="71" customWidth="1"/>
    <col min="3" max="3" width="8.00390625" style="72" customWidth="1"/>
    <col min="4" max="4" width="72.75390625" style="73" customWidth="1"/>
    <col min="5" max="5" width="27.375" style="73" customWidth="1"/>
    <col min="6" max="6" width="26.00390625" style="73" customWidth="1"/>
    <col min="7" max="16384" width="9.125" style="73" customWidth="1"/>
  </cols>
  <sheetData>
    <row r="1" spans="7:11" ht="15.75">
      <c r="G1" s="74"/>
      <c r="H1" s="74"/>
      <c r="I1" s="74"/>
      <c r="J1" s="74"/>
      <c r="K1" s="74"/>
    </row>
    <row r="2" spans="4:6" ht="15.75">
      <c r="D2" s="865" t="s">
        <v>724</v>
      </c>
      <c r="E2" s="865"/>
      <c r="F2" s="865"/>
    </row>
    <row r="3" spans="2:6" s="79" customFormat="1" ht="15.75">
      <c r="B3" s="75"/>
      <c r="C3" s="76"/>
      <c r="D3" s="77"/>
      <c r="E3" s="78"/>
      <c r="F3" s="78"/>
    </row>
    <row r="4" spans="2:6" ht="25.5">
      <c r="B4" s="866" t="s">
        <v>677</v>
      </c>
      <c r="C4" s="866"/>
      <c r="D4" s="866"/>
      <c r="E4" s="866"/>
      <c r="F4" s="866"/>
    </row>
    <row r="5" spans="2:6" ht="26.25">
      <c r="B5" s="623"/>
      <c r="C5" s="624"/>
      <c r="D5" s="622"/>
      <c r="E5" s="622"/>
      <c r="F5" s="622"/>
    </row>
    <row r="6" spans="2:6" ht="25.5">
      <c r="B6" s="867" t="s">
        <v>646</v>
      </c>
      <c r="C6" s="867"/>
      <c r="D6" s="867"/>
      <c r="E6" s="867"/>
      <c r="F6" s="867"/>
    </row>
    <row r="7" spans="2:6" ht="22.5">
      <c r="B7" s="433"/>
      <c r="C7" s="433"/>
      <c r="D7" s="433"/>
      <c r="E7" s="433"/>
      <c r="F7" s="433"/>
    </row>
    <row r="8" spans="1:6" ht="15.75">
      <c r="A8" s="522"/>
      <c r="B8" s="546" t="s">
        <v>3</v>
      </c>
      <c r="C8" s="546" t="s">
        <v>4</v>
      </c>
      <c r="D8" s="546" t="s">
        <v>5</v>
      </c>
      <c r="E8" s="546" t="s">
        <v>6</v>
      </c>
      <c r="F8" s="546" t="s">
        <v>7</v>
      </c>
    </row>
    <row r="9" spans="1:6" s="57" customFormat="1" ht="16.5" thickBot="1">
      <c r="A9" s="547" t="s">
        <v>92</v>
      </c>
      <c r="B9" s="81"/>
      <c r="C9" s="72"/>
      <c r="D9" s="82"/>
      <c r="E9" s="82"/>
      <c r="F9" s="58" t="s">
        <v>367</v>
      </c>
    </row>
    <row r="10" spans="1:6" s="57" customFormat="1" ht="29.25" customHeight="1">
      <c r="A10" s="547" t="s">
        <v>93</v>
      </c>
      <c r="B10" s="863" t="s">
        <v>154</v>
      </c>
      <c r="C10" s="868"/>
      <c r="D10" s="868"/>
      <c r="E10" s="83" t="s">
        <v>326</v>
      </c>
      <c r="F10" s="84" t="s">
        <v>328</v>
      </c>
    </row>
    <row r="11" spans="1:6" s="57" customFormat="1" ht="24.75" customHeight="1">
      <c r="A11" s="547" t="s">
        <v>94</v>
      </c>
      <c r="B11" s="857"/>
      <c r="C11" s="85" t="s">
        <v>368</v>
      </c>
      <c r="D11" s="86" t="s">
        <v>170</v>
      </c>
      <c r="E11" s="87">
        <v>31516</v>
      </c>
      <c r="F11" s="88">
        <v>17171</v>
      </c>
    </row>
    <row r="12" spans="1:6" s="57" customFormat="1" ht="24.75" customHeight="1">
      <c r="A12" s="547" t="s">
        <v>95</v>
      </c>
      <c r="B12" s="864"/>
      <c r="C12" s="85" t="s">
        <v>369</v>
      </c>
      <c r="D12" s="86" t="s">
        <v>370</v>
      </c>
      <c r="E12" s="87">
        <v>12880552</v>
      </c>
      <c r="F12" s="88">
        <v>13516641</v>
      </c>
    </row>
    <row r="13" spans="1:6" s="57" customFormat="1" ht="24.75" customHeight="1">
      <c r="A13" s="547" t="s">
        <v>96</v>
      </c>
      <c r="B13" s="864"/>
      <c r="C13" s="85" t="s">
        <v>371</v>
      </c>
      <c r="D13" s="86" t="s">
        <v>239</v>
      </c>
      <c r="E13" s="87">
        <v>212235</v>
      </c>
      <c r="F13" s="88">
        <v>212338</v>
      </c>
    </row>
    <row r="14" spans="1:6" s="57" customFormat="1" ht="25.5" customHeight="1">
      <c r="A14" s="547" t="s">
        <v>97</v>
      </c>
      <c r="B14" s="858"/>
      <c r="C14" s="85" t="s">
        <v>372</v>
      </c>
      <c r="D14" s="89" t="s">
        <v>373</v>
      </c>
      <c r="E14" s="87">
        <v>0</v>
      </c>
      <c r="F14" s="88">
        <v>0</v>
      </c>
    </row>
    <row r="15" spans="1:6" s="57" customFormat="1" ht="33" customHeight="1">
      <c r="A15" s="547" t="s">
        <v>99</v>
      </c>
      <c r="B15" s="544" t="s">
        <v>215</v>
      </c>
      <c r="C15" s="856" t="s">
        <v>216</v>
      </c>
      <c r="D15" s="856"/>
      <c r="E15" s="90">
        <f>SUM(E11:E14)</f>
        <v>13124303</v>
      </c>
      <c r="F15" s="91">
        <f>SUM(F11:F14)</f>
        <v>13746150</v>
      </c>
    </row>
    <row r="16" spans="1:6" s="57" customFormat="1" ht="28.5" customHeight="1">
      <c r="A16" s="547" t="s">
        <v>100</v>
      </c>
      <c r="B16" s="869"/>
      <c r="C16" s="85" t="s">
        <v>374</v>
      </c>
      <c r="D16" s="89" t="s">
        <v>252</v>
      </c>
      <c r="E16" s="87">
        <v>10660</v>
      </c>
      <c r="F16" s="88">
        <v>11357</v>
      </c>
    </row>
    <row r="17" spans="1:6" s="57" customFormat="1" ht="23.25" customHeight="1">
      <c r="A17" s="547" t="s">
        <v>122</v>
      </c>
      <c r="B17" s="870"/>
      <c r="C17" s="85" t="s">
        <v>375</v>
      </c>
      <c r="D17" s="89" t="s">
        <v>255</v>
      </c>
      <c r="E17" s="87">
        <v>0</v>
      </c>
      <c r="F17" s="88">
        <v>0</v>
      </c>
    </row>
    <row r="18" spans="1:6" s="57" customFormat="1" ht="30.75" customHeight="1">
      <c r="A18" s="547" t="s">
        <v>123</v>
      </c>
      <c r="B18" s="544" t="s">
        <v>249</v>
      </c>
      <c r="C18" s="856" t="s">
        <v>376</v>
      </c>
      <c r="D18" s="856"/>
      <c r="E18" s="90">
        <f>SUM(E16:E17)</f>
        <v>10660</v>
      </c>
      <c r="F18" s="91">
        <f>SUM(F16:F17)</f>
        <v>11357</v>
      </c>
    </row>
    <row r="19" spans="1:6" s="57" customFormat="1" ht="24.75" customHeight="1">
      <c r="A19" s="547" t="s">
        <v>124</v>
      </c>
      <c r="B19" s="857"/>
      <c r="C19" s="85" t="s">
        <v>377</v>
      </c>
      <c r="D19" s="86" t="s">
        <v>378</v>
      </c>
      <c r="E19" s="87">
        <v>4267</v>
      </c>
      <c r="F19" s="88">
        <v>6219</v>
      </c>
    </row>
    <row r="20" spans="1:6" s="57" customFormat="1" ht="24.75" customHeight="1">
      <c r="A20" s="547" t="s">
        <v>125</v>
      </c>
      <c r="B20" s="858"/>
      <c r="C20" s="85" t="s">
        <v>379</v>
      </c>
      <c r="D20" s="86" t="s">
        <v>380</v>
      </c>
      <c r="E20" s="87">
        <v>1223577</v>
      </c>
      <c r="F20" s="88">
        <v>623319</v>
      </c>
    </row>
    <row r="21" spans="1:6" s="57" customFormat="1" ht="24.75" customHeight="1">
      <c r="A21" s="547" t="s">
        <v>158</v>
      </c>
      <c r="B21" s="543"/>
      <c r="C21" s="85" t="s">
        <v>601</v>
      </c>
      <c r="D21" s="86" t="s">
        <v>602</v>
      </c>
      <c r="E21" s="87">
        <v>6368</v>
      </c>
      <c r="F21" s="88">
        <v>0</v>
      </c>
    </row>
    <row r="22" spans="1:6" s="57" customFormat="1" ht="24.75" customHeight="1">
      <c r="A22" s="547" t="s">
        <v>159</v>
      </c>
      <c r="B22" s="544" t="s">
        <v>257</v>
      </c>
      <c r="C22" s="859" t="s">
        <v>381</v>
      </c>
      <c r="D22" s="859"/>
      <c r="E22" s="90">
        <f>SUM(E19:E21)</f>
        <v>1234212</v>
      </c>
      <c r="F22" s="91">
        <f>SUM(F19:F21)</f>
        <v>629538</v>
      </c>
    </row>
    <row r="23" spans="1:6" s="57" customFormat="1" ht="24.75" customHeight="1">
      <c r="A23" s="547" t="s">
        <v>160</v>
      </c>
      <c r="B23" s="544"/>
      <c r="C23" s="434" t="s">
        <v>603</v>
      </c>
      <c r="D23" s="115" t="s">
        <v>604</v>
      </c>
      <c r="E23" s="87">
        <v>135256</v>
      </c>
      <c r="F23" s="88">
        <v>93269</v>
      </c>
    </row>
    <row r="24" spans="1:6" s="57" customFormat="1" ht="24.75" customHeight="1">
      <c r="A24" s="547" t="s">
        <v>161</v>
      </c>
      <c r="B24" s="544"/>
      <c r="C24" s="434" t="s">
        <v>605</v>
      </c>
      <c r="D24" s="115" t="s">
        <v>606</v>
      </c>
      <c r="E24" s="87">
        <v>118785</v>
      </c>
      <c r="F24" s="88">
        <v>134999</v>
      </c>
    </row>
    <row r="25" spans="1:6" s="57" customFormat="1" ht="24.75" customHeight="1">
      <c r="A25" s="547" t="s">
        <v>162</v>
      </c>
      <c r="B25" s="544"/>
      <c r="C25" s="434" t="s">
        <v>607</v>
      </c>
      <c r="D25" s="115" t="s">
        <v>608</v>
      </c>
      <c r="E25" s="87">
        <v>85772</v>
      </c>
      <c r="F25" s="88">
        <v>93489</v>
      </c>
    </row>
    <row r="26" spans="1:6" s="57" customFormat="1" ht="25.5" customHeight="1">
      <c r="A26" s="547" t="s">
        <v>225</v>
      </c>
      <c r="B26" s="544" t="s">
        <v>264</v>
      </c>
      <c r="C26" s="856" t="s">
        <v>382</v>
      </c>
      <c r="D26" s="856"/>
      <c r="E26" s="90">
        <f>SUM(E23:E25)</f>
        <v>339813</v>
      </c>
      <c r="F26" s="91">
        <f>SUM(F23:F25)</f>
        <v>321757</v>
      </c>
    </row>
    <row r="27" spans="1:6" s="57" customFormat="1" ht="32.25" customHeight="1">
      <c r="A27" s="547" t="s">
        <v>226</v>
      </c>
      <c r="B27" s="544" t="s">
        <v>268</v>
      </c>
      <c r="C27" s="856" t="s">
        <v>383</v>
      </c>
      <c r="D27" s="856"/>
      <c r="E27" s="90">
        <v>12281</v>
      </c>
      <c r="F27" s="91">
        <v>36627</v>
      </c>
    </row>
    <row r="28" spans="1:6" s="57" customFormat="1" ht="23.25" customHeight="1">
      <c r="A28" s="547" t="s">
        <v>228</v>
      </c>
      <c r="B28" s="544" t="s">
        <v>270</v>
      </c>
      <c r="C28" s="856" t="s">
        <v>384</v>
      </c>
      <c r="D28" s="856"/>
      <c r="E28" s="90">
        <v>0</v>
      </c>
      <c r="F28" s="91">
        <v>1705</v>
      </c>
    </row>
    <row r="29" spans="1:6" s="57" customFormat="1" ht="31.5" customHeight="1" thickBot="1">
      <c r="A29" s="547" t="s">
        <v>230</v>
      </c>
      <c r="B29" s="860" t="s">
        <v>155</v>
      </c>
      <c r="C29" s="861"/>
      <c r="D29" s="861"/>
      <c r="E29" s="92">
        <f>E15+E18+E22+E26+E27+E28</f>
        <v>14721269</v>
      </c>
      <c r="F29" s="93">
        <f>F15+F18+F22+F26+F27+F28</f>
        <v>14747134</v>
      </c>
    </row>
    <row r="30" spans="1:6" s="57" customFormat="1" ht="16.5" thickBot="1">
      <c r="A30" s="547"/>
      <c r="B30" s="81"/>
      <c r="C30" s="72"/>
      <c r="D30" s="94"/>
      <c r="E30" s="82"/>
      <c r="F30" s="82"/>
    </row>
    <row r="31" spans="1:6" s="57" customFormat="1" ht="26.25" customHeight="1">
      <c r="A31" s="547"/>
      <c r="B31" s="862" t="s">
        <v>156</v>
      </c>
      <c r="C31" s="862"/>
      <c r="D31" s="863"/>
      <c r="E31" s="83" t="s">
        <v>326</v>
      </c>
      <c r="F31" s="84" t="s">
        <v>328</v>
      </c>
    </row>
    <row r="32" spans="1:6" s="57" customFormat="1" ht="24.75" customHeight="1">
      <c r="A32" s="547" t="s">
        <v>232</v>
      </c>
      <c r="B32" s="857"/>
      <c r="C32" s="85" t="s">
        <v>385</v>
      </c>
      <c r="D32" s="86" t="s">
        <v>276</v>
      </c>
      <c r="E32" s="87">
        <v>16149487</v>
      </c>
      <c r="F32" s="88">
        <v>16149487</v>
      </c>
    </row>
    <row r="33" spans="1:6" s="57" customFormat="1" ht="24.75" customHeight="1">
      <c r="A33" s="547" t="s">
        <v>233</v>
      </c>
      <c r="B33" s="864"/>
      <c r="C33" s="85" t="s">
        <v>386</v>
      </c>
      <c r="D33" s="86" t="s">
        <v>387</v>
      </c>
      <c r="E33" s="87">
        <v>0</v>
      </c>
      <c r="F33" s="88">
        <v>0</v>
      </c>
    </row>
    <row r="34" spans="1:6" s="57" customFormat="1" ht="24.75" customHeight="1">
      <c r="A34" s="547" t="s">
        <v>235</v>
      </c>
      <c r="B34" s="864"/>
      <c r="C34" s="85" t="s">
        <v>388</v>
      </c>
      <c r="D34" s="86" t="s">
        <v>389</v>
      </c>
      <c r="E34" s="87">
        <v>1227844</v>
      </c>
      <c r="F34" s="88">
        <v>1227844</v>
      </c>
    </row>
    <row r="35" spans="1:6" s="57" customFormat="1" ht="24.75" customHeight="1">
      <c r="A35" s="547" t="s">
        <v>236</v>
      </c>
      <c r="B35" s="864"/>
      <c r="C35" s="85" t="s">
        <v>390</v>
      </c>
      <c r="D35" s="86" t="s">
        <v>391</v>
      </c>
      <c r="E35" s="87">
        <v>-3816990</v>
      </c>
      <c r="F35" s="88">
        <v>-3816990</v>
      </c>
    </row>
    <row r="36" spans="1:6" s="57" customFormat="1" ht="24.75" customHeight="1">
      <c r="A36" s="547" t="s">
        <v>238</v>
      </c>
      <c r="B36" s="864"/>
      <c r="C36" s="85" t="s">
        <v>392</v>
      </c>
      <c r="D36" s="86" t="s">
        <v>393</v>
      </c>
      <c r="E36" s="87">
        <v>0</v>
      </c>
      <c r="F36" s="88">
        <v>0</v>
      </c>
    </row>
    <row r="37" spans="1:6" s="57" customFormat="1" ht="24.75" customHeight="1">
      <c r="A37" s="547" t="s">
        <v>240</v>
      </c>
      <c r="B37" s="858"/>
      <c r="C37" s="85" t="s">
        <v>394</v>
      </c>
      <c r="D37" s="86" t="s">
        <v>395</v>
      </c>
      <c r="E37" s="87">
        <v>0</v>
      </c>
      <c r="F37" s="88">
        <v>885812</v>
      </c>
    </row>
    <row r="38" spans="1:6" s="57" customFormat="1" ht="24.75" customHeight="1">
      <c r="A38" s="547" t="s">
        <v>242</v>
      </c>
      <c r="B38" s="544" t="s">
        <v>396</v>
      </c>
      <c r="C38" s="859" t="s">
        <v>397</v>
      </c>
      <c r="D38" s="859"/>
      <c r="E38" s="90">
        <f>SUM(E32:E37)</f>
        <v>13560341</v>
      </c>
      <c r="F38" s="91">
        <f>SUM(F32:F37)</f>
        <v>14446153</v>
      </c>
    </row>
    <row r="39" spans="1:6" s="57" customFormat="1" ht="24.75" customHeight="1">
      <c r="A39" s="547" t="s">
        <v>657</v>
      </c>
      <c r="B39" s="544"/>
      <c r="C39" s="434" t="s">
        <v>609</v>
      </c>
      <c r="D39" s="115" t="s">
        <v>290</v>
      </c>
      <c r="E39" s="90">
        <v>1137037</v>
      </c>
      <c r="F39" s="91">
        <v>94743</v>
      </c>
    </row>
    <row r="40" spans="1:6" s="57" customFormat="1" ht="24.75" customHeight="1">
      <c r="A40" s="547" t="s">
        <v>658</v>
      </c>
      <c r="B40" s="544"/>
      <c r="C40" s="434" t="s">
        <v>610</v>
      </c>
      <c r="D40" s="115" t="s">
        <v>292</v>
      </c>
      <c r="E40" s="90">
        <v>140</v>
      </c>
      <c r="F40" s="91">
        <v>56045</v>
      </c>
    </row>
    <row r="41" spans="1:6" s="57" customFormat="1" ht="24.75" customHeight="1">
      <c r="A41" s="547" t="s">
        <v>659</v>
      </c>
      <c r="B41" s="544"/>
      <c r="C41" s="434" t="s">
        <v>611</v>
      </c>
      <c r="D41" s="115" t="s">
        <v>294</v>
      </c>
      <c r="E41" s="90">
        <v>17383</v>
      </c>
      <c r="F41" s="91">
        <v>45404</v>
      </c>
    </row>
    <row r="42" spans="1:6" s="57" customFormat="1" ht="24.75" customHeight="1">
      <c r="A42" s="547" t="s">
        <v>244</v>
      </c>
      <c r="B42" s="544"/>
      <c r="C42" s="434" t="s">
        <v>612</v>
      </c>
      <c r="D42" s="115" t="s">
        <v>613</v>
      </c>
      <c r="E42" s="90"/>
      <c r="F42" s="91">
        <v>1230</v>
      </c>
    </row>
    <row r="43" spans="1:6" s="57" customFormat="1" ht="24.75" customHeight="1">
      <c r="A43" s="547" t="s">
        <v>246</v>
      </c>
      <c r="B43" s="544"/>
      <c r="C43" s="434" t="s">
        <v>614</v>
      </c>
      <c r="D43" s="115" t="s">
        <v>615</v>
      </c>
      <c r="E43" s="116">
        <f>SUM(E41:E42)</f>
        <v>17383</v>
      </c>
      <c r="F43" s="91">
        <f>SUM(F41:F42)</f>
        <v>46634</v>
      </c>
    </row>
    <row r="44" spans="1:6" s="57" customFormat="1" ht="24.75" customHeight="1">
      <c r="A44" s="547" t="s">
        <v>248</v>
      </c>
      <c r="B44" s="544" t="s">
        <v>287</v>
      </c>
      <c r="C44" s="859" t="s">
        <v>398</v>
      </c>
      <c r="D44" s="859"/>
      <c r="E44" s="90">
        <f>E39+E40+E41</f>
        <v>1154560</v>
      </c>
      <c r="F44" s="91">
        <f>SUM(F39:F42)</f>
        <v>197422</v>
      </c>
    </row>
    <row r="45" spans="1:6" s="57" customFormat="1" ht="31.5" customHeight="1">
      <c r="A45" s="547" t="s">
        <v>251</v>
      </c>
      <c r="B45" s="544" t="s">
        <v>296</v>
      </c>
      <c r="C45" s="856" t="s">
        <v>399</v>
      </c>
      <c r="D45" s="856"/>
      <c r="E45" s="90">
        <v>6368</v>
      </c>
      <c r="F45" s="91">
        <v>0</v>
      </c>
    </row>
    <row r="46" spans="1:6" s="57" customFormat="1" ht="31.5" customHeight="1">
      <c r="A46" s="547" t="s">
        <v>253</v>
      </c>
      <c r="B46" s="544" t="s">
        <v>297</v>
      </c>
      <c r="C46" s="856" t="s">
        <v>400</v>
      </c>
      <c r="D46" s="856"/>
      <c r="E46" s="90">
        <v>0</v>
      </c>
      <c r="F46" s="91">
        <v>0</v>
      </c>
    </row>
    <row r="47" spans="1:6" s="57" customFormat="1" ht="24.75" customHeight="1">
      <c r="A47" s="547" t="s">
        <v>254</v>
      </c>
      <c r="B47" s="544" t="s">
        <v>299</v>
      </c>
      <c r="C47" s="856" t="s">
        <v>401</v>
      </c>
      <c r="D47" s="856"/>
      <c r="E47" s="90">
        <v>0</v>
      </c>
      <c r="F47" s="91">
        <v>103559</v>
      </c>
    </row>
    <row r="48" spans="1:6" s="57" customFormat="1" ht="29.25" customHeight="1" thickBot="1">
      <c r="A48" s="547" t="s">
        <v>256</v>
      </c>
      <c r="B48" s="860" t="s">
        <v>157</v>
      </c>
      <c r="C48" s="861"/>
      <c r="D48" s="861"/>
      <c r="E48" s="92">
        <f>E38+E44+E45+E46+E47</f>
        <v>14721269</v>
      </c>
      <c r="F48" s="93">
        <f>F38+F44+F45+F46+F47</f>
        <v>14747134</v>
      </c>
    </row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</sheetData>
  <sheetProtection/>
  <mergeCells count="22">
    <mergeCell ref="C15:D15"/>
    <mergeCell ref="B16:B17"/>
    <mergeCell ref="B32:B37"/>
    <mergeCell ref="C44:D44"/>
    <mergeCell ref="C38:D38"/>
    <mergeCell ref="D2:F2"/>
    <mergeCell ref="B4:F4"/>
    <mergeCell ref="B6:F6"/>
    <mergeCell ref="B10:D10"/>
    <mergeCell ref="B11:B14"/>
    <mergeCell ref="C26:D26"/>
    <mergeCell ref="C18:D18"/>
    <mergeCell ref="C47:D47"/>
    <mergeCell ref="B19:B20"/>
    <mergeCell ref="C22:D22"/>
    <mergeCell ref="B48:D48"/>
    <mergeCell ref="C27:D27"/>
    <mergeCell ref="C28:D28"/>
    <mergeCell ref="B29:D29"/>
    <mergeCell ref="B31:D31"/>
    <mergeCell ref="C45:D45"/>
    <mergeCell ref="C46:D46"/>
  </mergeCells>
  <printOptions horizontalCentered="1"/>
  <pageMargins left="0.15748031496062992" right="0.15748031496062992" top="0.3937007874015748" bottom="0.3937007874015748" header="0.5118110236220472" footer="0.5118110236220472"/>
  <pageSetup orientation="portrait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2"/>
  <sheetViews>
    <sheetView showZeros="0" view="pageBreakPreview" zoomScale="75" zoomScaleSheetLayoutView="75" zoomScalePageLayoutView="0" workbookViewId="0" topLeftCell="A1">
      <selection activeCell="C1" sqref="C1:F1"/>
    </sheetView>
  </sheetViews>
  <sheetFormatPr defaultColWidth="9.00390625" defaultRowHeight="12.75"/>
  <cols>
    <col min="1" max="1" width="6.25390625" style="57" customWidth="1"/>
    <col min="2" max="2" width="5.625" style="56" customWidth="1"/>
    <col min="3" max="3" width="64.125" style="57" customWidth="1"/>
    <col min="4" max="4" width="11.75390625" style="57" customWidth="1"/>
    <col min="5" max="5" width="10.875" style="57" customWidth="1"/>
    <col min="6" max="6" width="18.25390625" style="57" customWidth="1"/>
    <col min="7" max="16384" width="9.125" style="57" customWidth="1"/>
  </cols>
  <sheetData>
    <row r="1" spans="3:6" ht="15.75">
      <c r="C1" s="666" t="s">
        <v>725</v>
      </c>
      <c r="D1" s="666"/>
      <c r="E1" s="666"/>
      <c r="F1" s="666"/>
    </row>
    <row r="4" spans="2:6" ht="20.25">
      <c r="B4" s="871" t="s">
        <v>678</v>
      </c>
      <c r="C4" s="871"/>
      <c r="D4" s="871"/>
      <c r="E4" s="871"/>
      <c r="F4" s="871"/>
    </row>
    <row r="6" spans="1:6" ht="15.75">
      <c r="A6" s="545"/>
      <c r="B6" s="604" t="s">
        <v>3</v>
      </c>
      <c r="C6" s="547" t="s">
        <v>4</v>
      </c>
      <c r="D6" s="547" t="s">
        <v>5</v>
      </c>
      <c r="E6" s="547" t="s">
        <v>6</v>
      </c>
      <c r="F6" s="547" t="s">
        <v>7</v>
      </c>
    </row>
    <row r="7" ht="15.75">
      <c r="A7" s="545"/>
    </row>
    <row r="8" spans="1:6" ht="16.5" thickBot="1">
      <c r="A8" s="545"/>
      <c r="F8" s="58" t="s">
        <v>319</v>
      </c>
    </row>
    <row r="9" spans="1:6" s="56" customFormat="1" ht="38.25" customHeight="1">
      <c r="A9" s="600" t="s">
        <v>92</v>
      </c>
      <c r="B9" s="601"/>
      <c r="C9" s="59" t="s">
        <v>40</v>
      </c>
      <c r="D9" s="60" t="s">
        <v>326</v>
      </c>
      <c r="E9" s="60" t="s">
        <v>327</v>
      </c>
      <c r="F9" s="18" t="s">
        <v>328</v>
      </c>
    </row>
    <row r="10" spans="1:6" s="64" customFormat="1" ht="21" customHeight="1">
      <c r="A10" s="600" t="s">
        <v>93</v>
      </c>
      <c r="B10" s="544" t="s">
        <v>91</v>
      </c>
      <c r="C10" s="61" t="s">
        <v>329</v>
      </c>
      <c r="D10" s="62"/>
      <c r="E10" s="62"/>
      <c r="F10" s="63">
        <v>1146247</v>
      </c>
    </row>
    <row r="11" spans="1:6" s="64" customFormat="1" ht="23.25" customHeight="1">
      <c r="A11" s="600" t="s">
        <v>94</v>
      </c>
      <c r="B11" s="544" t="s">
        <v>101</v>
      </c>
      <c r="C11" s="61" t="s">
        <v>330</v>
      </c>
      <c r="D11" s="62"/>
      <c r="E11" s="62"/>
      <c r="F11" s="63">
        <v>925</v>
      </c>
    </row>
    <row r="12" spans="1:6" s="64" customFormat="1" ht="30.75" customHeight="1">
      <c r="A12" s="600" t="s">
        <v>95</v>
      </c>
      <c r="B12" s="869"/>
      <c r="C12" s="65" t="s">
        <v>331</v>
      </c>
      <c r="D12" s="62"/>
      <c r="E12" s="62"/>
      <c r="F12" s="66">
        <v>2226308</v>
      </c>
    </row>
    <row r="13" spans="1:6" s="64" customFormat="1" ht="31.5" customHeight="1">
      <c r="A13" s="600" t="s">
        <v>96</v>
      </c>
      <c r="B13" s="872"/>
      <c r="C13" s="65" t="s">
        <v>332</v>
      </c>
      <c r="D13" s="62"/>
      <c r="E13" s="62"/>
      <c r="F13" s="66">
        <v>958407</v>
      </c>
    </row>
    <row r="14" spans="1:6" s="64" customFormat="1" ht="31.5" customHeight="1">
      <c r="A14" s="600" t="s">
        <v>97</v>
      </c>
      <c r="B14" s="870"/>
      <c r="C14" s="65" t="s">
        <v>333</v>
      </c>
      <c r="D14" s="62"/>
      <c r="E14" s="62"/>
      <c r="F14" s="66">
        <v>475074</v>
      </c>
    </row>
    <row r="15" spans="1:6" s="64" customFormat="1" ht="19.5" customHeight="1">
      <c r="A15" s="600" t="s">
        <v>99</v>
      </c>
      <c r="B15" s="544" t="s">
        <v>108</v>
      </c>
      <c r="C15" s="61" t="s">
        <v>334</v>
      </c>
      <c r="D15" s="62"/>
      <c r="E15" s="62"/>
      <c r="F15" s="63">
        <f>SUM(F12:F14)</f>
        <v>3659789</v>
      </c>
    </row>
    <row r="16" spans="1:6" s="64" customFormat="1" ht="19.5" customHeight="1">
      <c r="A16" s="600" t="s">
        <v>100</v>
      </c>
      <c r="B16" s="869"/>
      <c r="C16" s="67" t="s">
        <v>335</v>
      </c>
      <c r="D16" s="62"/>
      <c r="E16" s="62"/>
      <c r="F16" s="66">
        <v>268353</v>
      </c>
    </row>
    <row r="17" spans="1:6" s="64" customFormat="1" ht="20.25" customHeight="1">
      <c r="A17" s="600" t="s">
        <v>122</v>
      </c>
      <c r="B17" s="872"/>
      <c r="C17" s="67" t="s">
        <v>336</v>
      </c>
      <c r="D17" s="62"/>
      <c r="E17" s="62"/>
      <c r="F17" s="66">
        <v>628703</v>
      </c>
    </row>
    <row r="18" spans="1:6" s="64" customFormat="1" ht="20.25" customHeight="1">
      <c r="A18" s="600" t="s">
        <v>123</v>
      </c>
      <c r="B18" s="872"/>
      <c r="C18" s="67" t="s">
        <v>337</v>
      </c>
      <c r="D18" s="62"/>
      <c r="E18" s="62"/>
      <c r="F18" s="66">
        <v>0</v>
      </c>
    </row>
    <row r="19" spans="1:6" s="64" customFormat="1" ht="20.25" customHeight="1">
      <c r="A19" s="600" t="s">
        <v>124</v>
      </c>
      <c r="B19" s="870"/>
      <c r="C19" s="67" t="s">
        <v>679</v>
      </c>
      <c r="D19" s="62"/>
      <c r="E19" s="62"/>
      <c r="F19" s="66">
        <v>68389</v>
      </c>
    </row>
    <row r="20" spans="1:6" s="64" customFormat="1" ht="22.5" customHeight="1">
      <c r="A20" s="600" t="s">
        <v>125</v>
      </c>
      <c r="B20" s="544" t="s">
        <v>0</v>
      </c>
      <c r="C20" s="61" t="s">
        <v>338</v>
      </c>
      <c r="D20" s="62"/>
      <c r="E20" s="62"/>
      <c r="F20" s="63">
        <f>SUM(F16:F19)</f>
        <v>965445</v>
      </c>
    </row>
    <row r="21" spans="1:6" s="64" customFormat="1" ht="15.75">
      <c r="A21" s="600" t="s">
        <v>158</v>
      </c>
      <c r="B21" s="873"/>
      <c r="C21" s="67" t="s">
        <v>339</v>
      </c>
      <c r="D21" s="67"/>
      <c r="E21" s="67"/>
      <c r="F21" s="66">
        <v>999102</v>
      </c>
    </row>
    <row r="22" spans="1:6" s="64" customFormat="1" ht="20.25" customHeight="1">
      <c r="A22" s="600" t="s">
        <v>159</v>
      </c>
      <c r="B22" s="874"/>
      <c r="C22" s="67" t="s">
        <v>680</v>
      </c>
      <c r="D22" s="62"/>
      <c r="E22" s="62"/>
      <c r="F22" s="66">
        <v>106552</v>
      </c>
    </row>
    <row r="23" spans="1:6" s="64" customFormat="1" ht="23.25" customHeight="1">
      <c r="A23" s="600" t="s">
        <v>160</v>
      </c>
      <c r="B23" s="875"/>
      <c r="C23" s="67" t="s">
        <v>340</v>
      </c>
      <c r="D23" s="62"/>
      <c r="E23" s="62"/>
      <c r="F23" s="66">
        <v>242227</v>
      </c>
    </row>
    <row r="24" spans="1:6" s="64" customFormat="1" ht="22.5" customHeight="1">
      <c r="A24" s="600" t="s">
        <v>161</v>
      </c>
      <c r="B24" s="544" t="s">
        <v>341</v>
      </c>
      <c r="C24" s="61" t="s">
        <v>342</v>
      </c>
      <c r="D24" s="62"/>
      <c r="E24" s="62"/>
      <c r="F24" s="63">
        <f>SUM(F21:F23)</f>
        <v>1347881</v>
      </c>
    </row>
    <row r="25" spans="1:6" s="64" customFormat="1" ht="21" customHeight="1">
      <c r="A25" s="600" t="s">
        <v>162</v>
      </c>
      <c r="B25" s="544" t="s">
        <v>284</v>
      </c>
      <c r="C25" s="61" t="s">
        <v>343</v>
      </c>
      <c r="D25" s="62"/>
      <c r="E25" s="62"/>
      <c r="F25" s="63">
        <v>327809</v>
      </c>
    </row>
    <row r="26" spans="1:6" s="64" customFormat="1" ht="19.5" customHeight="1">
      <c r="A26" s="600" t="s">
        <v>225</v>
      </c>
      <c r="B26" s="544" t="s">
        <v>344</v>
      </c>
      <c r="C26" s="61" t="s">
        <v>345</v>
      </c>
      <c r="D26" s="62"/>
      <c r="E26" s="62"/>
      <c r="F26" s="63">
        <v>3075497</v>
      </c>
    </row>
    <row r="27" spans="1:6" s="64" customFormat="1" ht="21" customHeight="1">
      <c r="A27" s="600" t="s">
        <v>226</v>
      </c>
      <c r="B27" s="544" t="s">
        <v>346</v>
      </c>
      <c r="C27" s="61" t="s">
        <v>347</v>
      </c>
      <c r="D27" s="62"/>
      <c r="E27" s="62"/>
      <c r="F27" s="63">
        <f>F10+F11+F15-F20-F24-F25-F26</f>
        <v>-909671</v>
      </c>
    </row>
    <row r="28" spans="1:6" s="64" customFormat="1" ht="21" customHeight="1">
      <c r="A28" s="600" t="s">
        <v>228</v>
      </c>
      <c r="B28" s="869"/>
      <c r="C28" s="67" t="s">
        <v>348</v>
      </c>
      <c r="D28" s="62"/>
      <c r="E28" s="62"/>
      <c r="F28" s="66">
        <v>1500</v>
      </c>
    </row>
    <row r="29" spans="1:6" s="64" customFormat="1" ht="21" customHeight="1">
      <c r="A29" s="600" t="s">
        <v>230</v>
      </c>
      <c r="B29" s="870"/>
      <c r="C29" s="67" t="s">
        <v>349</v>
      </c>
      <c r="D29" s="62"/>
      <c r="E29" s="62"/>
      <c r="F29" s="66">
        <v>12517</v>
      </c>
    </row>
    <row r="30" spans="1:6" s="64" customFormat="1" ht="21" customHeight="1">
      <c r="A30" s="600" t="s">
        <v>232</v>
      </c>
      <c r="B30" s="557"/>
      <c r="C30" s="67" t="s">
        <v>647</v>
      </c>
      <c r="D30" s="62"/>
      <c r="E30" s="62"/>
      <c r="F30" s="66">
        <v>77266</v>
      </c>
    </row>
    <row r="31" spans="1:6" s="64" customFormat="1" ht="23.25" customHeight="1">
      <c r="A31" s="600" t="s">
        <v>233</v>
      </c>
      <c r="B31" s="544" t="s">
        <v>350</v>
      </c>
      <c r="C31" s="61" t="s">
        <v>351</v>
      </c>
      <c r="D31" s="62"/>
      <c r="E31" s="62"/>
      <c r="F31" s="63">
        <f>SUM(F28:F30)</f>
        <v>91283</v>
      </c>
    </row>
    <row r="32" spans="1:6" s="64" customFormat="1" ht="21" customHeight="1">
      <c r="A32" s="600" t="s">
        <v>235</v>
      </c>
      <c r="B32" s="602"/>
      <c r="C32" s="67" t="s">
        <v>352</v>
      </c>
      <c r="D32" s="62"/>
      <c r="E32" s="62"/>
      <c r="F32" s="66">
        <v>3936</v>
      </c>
    </row>
    <row r="33" spans="1:6" s="64" customFormat="1" ht="21" customHeight="1">
      <c r="A33" s="600" t="s">
        <v>236</v>
      </c>
      <c r="B33" s="602"/>
      <c r="C33" s="67" t="s">
        <v>648</v>
      </c>
      <c r="D33" s="62"/>
      <c r="E33" s="62"/>
      <c r="F33" s="66">
        <v>77266</v>
      </c>
    </row>
    <row r="34" spans="1:6" s="64" customFormat="1" ht="21.75" customHeight="1">
      <c r="A34" s="600" t="s">
        <v>238</v>
      </c>
      <c r="B34" s="544" t="s">
        <v>353</v>
      </c>
      <c r="C34" s="61" t="s">
        <v>354</v>
      </c>
      <c r="D34" s="62"/>
      <c r="E34" s="62"/>
      <c r="F34" s="63">
        <f>SUM(F32:F33)</f>
        <v>81202</v>
      </c>
    </row>
    <row r="35" spans="1:6" s="64" customFormat="1" ht="23.25" customHeight="1">
      <c r="A35" s="600" t="s">
        <v>240</v>
      </c>
      <c r="B35" s="544" t="s">
        <v>355</v>
      </c>
      <c r="C35" s="61" t="s">
        <v>356</v>
      </c>
      <c r="D35" s="62"/>
      <c r="E35" s="62"/>
      <c r="F35" s="63">
        <f>F31-F34</f>
        <v>10081</v>
      </c>
    </row>
    <row r="36" spans="1:6" s="64" customFormat="1" ht="19.5" customHeight="1">
      <c r="A36" s="600" t="s">
        <v>242</v>
      </c>
      <c r="B36" s="544" t="s">
        <v>257</v>
      </c>
      <c r="C36" s="61" t="s">
        <v>357</v>
      </c>
      <c r="D36" s="62"/>
      <c r="E36" s="62"/>
      <c r="F36" s="63">
        <f>F27+F35</f>
        <v>-899590</v>
      </c>
    </row>
    <row r="37" spans="1:6" s="64" customFormat="1" ht="19.5" customHeight="1">
      <c r="A37" s="600" t="s">
        <v>657</v>
      </c>
      <c r="B37" s="869"/>
      <c r="C37" s="67" t="s">
        <v>358</v>
      </c>
      <c r="D37" s="62"/>
      <c r="E37" s="62"/>
      <c r="F37" s="66">
        <v>761494</v>
      </c>
    </row>
    <row r="38" spans="1:6" s="64" customFormat="1" ht="19.5" customHeight="1">
      <c r="A38" s="600" t="s">
        <v>658</v>
      </c>
      <c r="B38" s="870"/>
      <c r="C38" s="67" t="s">
        <v>359</v>
      </c>
      <c r="D38" s="62"/>
      <c r="E38" s="62"/>
      <c r="F38" s="66">
        <v>1104374</v>
      </c>
    </row>
    <row r="39" spans="1:6" s="64" customFormat="1" ht="19.5" customHeight="1">
      <c r="A39" s="600" t="s">
        <v>659</v>
      </c>
      <c r="B39" s="544" t="s">
        <v>360</v>
      </c>
      <c r="C39" s="61" t="s">
        <v>361</v>
      </c>
      <c r="D39" s="62"/>
      <c r="E39" s="62"/>
      <c r="F39" s="63">
        <f>SUM(F37:F38)</f>
        <v>1865868</v>
      </c>
    </row>
    <row r="40" spans="1:6" s="64" customFormat="1" ht="19.5" customHeight="1">
      <c r="A40" s="600" t="s">
        <v>244</v>
      </c>
      <c r="B40" s="544" t="s">
        <v>362</v>
      </c>
      <c r="C40" s="61" t="s">
        <v>363</v>
      </c>
      <c r="D40" s="62"/>
      <c r="E40" s="62"/>
      <c r="F40" s="63">
        <v>80466</v>
      </c>
    </row>
    <row r="41" spans="1:6" s="64" customFormat="1" ht="21.75" customHeight="1">
      <c r="A41" s="600" t="s">
        <v>246</v>
      </c>
      <c r="B41" s="544" t="s">
        <v>264</v>
      </c>
      <c r="C41" s="61" t="s">
        <v>364</v>
      </c>
      <c r="D41" s="62"/>
      <c r="E41" s="62"/>
      <c r="F41" s="63">
        <f>F39-F40</f>
        <v>1785402</v>
      </c>
    </row>
    <row r="42" spans="1:6" s="64" customFormat="1" ht="29.25" customHeight="1" thickBot="1">
      <c r="A42" s="600" t="s">
        <v>248</v>
      </c>
      <c r="B42" s="603" t="s">
        <v>365</v>
      </c>
      <c r="C42" s="68" t="s">
        <v>366</v>
      </c>
      <c r="D42" s="69"/>
      <c r="E42" s="69"/>
      <c r="F42" s="70">
        <f>F36+F41</f>
        <v>885812</v>
      </c>
    </row>
  </sheetData>
  <sheetProtection/>
  <mergeCells count="7">
    <mergeCell ref="C1:F1"/>
    <mergeCell ref="B37:B38"/>
    <mergeCell ref="B4:F4"/>
    <mergeCell ref="B12:B14"/>
    <mergeCell ref="B16:B19"/>
    <mergeCell ref="B21:B23"/>
    <mergeCell ref="B28:B29"/>
  </mergeCells>
  <printOptions horizontalCentered="1"/>
  <pageMargins left="0" right="0" top="0" bottom="0" header="0.5118110236220472" footer="0.5118110236220472"/>
  <pageSetup horizontalDpi="300" verticalDpi="3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S97"/>
  <sheetViews>
    <sheetView showZeros="0" zoomScaleSheetLayoutView="75" zoomScalePageLayoutView="0" workbookViewId="0" topLeftCell="A1">
      <selection activeCell="H21" sqref="H21"/>
    </sheetView>
  </sheetViews>
  <sheetFormatPr defaultColWidth="9.00390625" defaultRowHeight="12.75"/>
  <cols>
    <col min="1" max="1" width="6.125" style="13" customWidth="1"/>
    <col min="2" max="2" width="6.75390625" style="13" customWidth="1"/>
    <col min="3" max="3" width="7.625" style="13" customWidth="1"/>
    <col min="4" max="4" width="70.00390625" style="2" customWidth="1"/>
    <col min="5" max="5" width="31.00390625" style="2" customWidth="1"/>
    <col min="6" max="7" width="11.00390625" style="2" bestFit="1" customWidth="1"/>
    <col min="8" max="16384" width="9.125" style="2" customWidth="1"/>
  </cols>
  <sheetData>
    <row r="1" spans="1:5" ht="15.75">
      <c r="A1" s="1"/>
      <c r="B1" s="1"/>
      <c r="C1" s="1"/>
      <c r="D1" s="876" t="s">
        <v>726</v>
      </c>
      <c r="E1" s="876"/>
    </row>
    <row r="2" spans="1:5" ht="15">
      <c r="A2" s="1"/>
      <c r="B2" s="1"/>
      <c r="C2" s="1"/>
      <c r="D2" s="11"/>
      <c r="E2" s="12"/>
    </row>
    <row r="3" spans="1:5" ht="15">
      <c r="A3" s="1"/>
      <c r="B3" s="1"/>
      <c r="C3" s="1"/>
      <c r="D3" s="11"/>
      <c r="E3" s="12"/>
    </row>
    <row r="5" spans="1:5" ht="20.25">
      <c r="A5" s="905" t="s">
        <v>681</v>
      </c>
      <c r="B5" s="905"/>
      <c r="C5" s="905"/>
      <c r="D5" s="905"/>
      <c r="E5" s="905"/>
    </row>
    <row r="6" spans="1:253" ht="20.25">
      <c r="A6" s="909" t="s">
        <v>213</v>
      </c>
      <c r="B6" s="909"/>
      <c r="C6" s="909"/>
      <c r="D6" s="909"/>
      <c r="E6" s="90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24" customHeight="1" thickBot="1">
      <c r="A7" s="3"/>
      <c r="B7" s="3"/>
      <c r="C7" s="3"/>
      <c r="D7" s="5"/>
      <c r="E7" s="542" t="s">
        <v>39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24" customHeight="1" thickBot="1">
      <c r="A8" s="14"/>
      <c r="B8" s="15"/>
      <c r="C8" s="15"/>
      <c r="D8" s="16" t="s">
        <v>3</v>
      </c>
      <c r="E8" s="17" t="s">
        <v>4</v>
      </c>
      <c r="F8" s="7"/>
      <c r="G8" s="7"/>
      <c r="H8" s="7"/>
      <c r="I8" s="7"/>
      <c r="J8" s="7"/>
      <c r="K8" s="7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37.5" customHeight="1">
      <c r="A9" s="611" t="s">
        <v>92</v>
      </c>
      <c r="B9" s="910" t="s">
        <v>154</v>
      </c>
      <c r="C9" s="911"/>
      <c r="D9" s="912"/>
      <c r="E9" s="18" t="s">
        <v>403</v>
      </c>
      <c r="F9" s="9"/>
      <c r="G9" s="9"/>
      <c r="H9" s="9"/>
      <c r="I9" s="9"/>
      <c r="J9" s="9"/>
      <c r="K9" s="8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11" ht="45.75" customHeight="1">
      <c r="A10" s="611" t="s">
        <v>93</v>
      </c>
      <c r="B10" s="30" t="s">
        <v>215</v>
      </c>
      <c r="C10" s="884" t="s">
        <v>216</v>
      </c>
      <c r="D10" s="885"/>
      <c r="E10" s="475">
        <f>SUM(E11+E12+E30+E34)</f>
        <v>13746150</v>
      </c>
      <c r="F10" s="21"/>
      <c r="G10" s="21"/>
      <c r="H10" s="21"/>
      <c r="I10" s="21"/>
      <c r="J10" s="22"/>
      <c r="K10" s="6"/>
    </row>
    <row r="11" spans="1:11" ht="24" customHeight="1">
      <c r="A11" s="611" t="s">
        <v>94</v>
      </c>
      <c r="B11" s="903"/>
      <c r="C11" s="24" t="s">
        <v>91</v>
      </c>
      <c r="D11" s="25" t="s">
        <v>170</v>
      </c>
      <c r="E11" s="475">
        <v>17171</v>
      </c>
      <c r="F11" s="21"/>
      <c r="G11" s="21"/>
      <c r="H11" s="21"/>
      <c r="I11" s="6"/>
      <c r="J11" s="22"/>
      <c r="K11" s="6"/>
    </row>
    <row r="12" spans="1:11" ht="24" customHeight="1">
      <c r="A12" s="611" t="s">
        <v>95</v>
      </c>
      <c r="B12" s="913"/>
      <c r="C12" s="24" t="s">
        <v>101</v>
      </c>
      <c r="D12" s="25" t="s">
        <v>217</v>
      </c>
      <c r="E12" s="475">
        <f>SUM(E13+E17+E21+E25+E29)</f>
        <v>13516641</v>
      </c>
      <c r="F12" s="21"/>
      <c r="G12" s="21"/>
      <c r="H12" s="21"/>
      <c r="I12" s="6"/>
      <c r="J12" s="22"/>
      <c r="K12" s="6"/>
    </row>
    <row r="13" spans="1:11" ht="42" customHeight="1">
      <c r="A13" s="611" t="s">
        <v>96</v>
      </c>
      <c r="B13" s="914"/>
      <c r="C13" s="898"/>
      <c r="D13" s="27" t="s">
        <v>218</v>
      </c>
      <c r="E13" s="476">
        <v>12458547</v>
      </c>
      <c r="F13" s="21"/>
      <c r="G13" s="21"/>
      <c r="H13" s="21"/>
      <c r="I13" s="6"/>
      <c r="J13" s="22"/>
      <c r="K13" s="6"/>
    </row>
    <row r="14" spans="1:11" ht="24" customHeight="1">
      <c r="A14" s="611" t="s">
        <v>97</v>
      </c>
      <c r="B14" s="914"/>
      <c r="C14" s="898"/>
      <c r="D14" s="27" t="s">
        <v>682</v>
      </c>
      <c r="E14" s="476">
        <v>7768101</v>
      </c>
      <c r="F14" s="21"/>
      <c r="G14" s="21"/>
      <c r="H14" s="21"/>
      <c r="I14" s="6"/>
      <c r="J14" s="22"/>
      <c r="K14" s="6"/>
    </row>
    <row r="15" spans="1:11" ht="24" customHeight="1">
      <c r="A15" s="611" t="s">
        <v>99</v>
      </c>
      <c r="B15" s="914"/>
      <c r="C15" s="898"/>
      <c r="D15" s="27" t="s">
        <v>219</v>
      </c>
      <c r="E15" s="476">
        <v>3740206</v>
      </c>
      <c r="F15" s="21"/>
      <c r="G15" s="21"/>
      <c r="H15" s="21"/>
      <c r="I15" s="6"/>
      <c r="J15" s="22"/>
      <c r="K15" s="6"/>
    </row>
    <row r="16" spans="1:11" ht="24" customHeight="1">
      <c r="A16" s="611" t="s">
        <v>100</v>
      </c>
      <c r="B16" s="914"/>
      <c r="C16" s="898"/>
      <c r="D16" s="27" t="s">
        <v>220</v>
      </c>
      <c r="E16" s="476">
        <v>950240</v>
      </c>
      <c r="F16" s="21"/>
      <c r="G16" s="21"/>
      <c r="H16" s="21"/>
      <c r="I16" s="6"/>
      <c r="J16" s="22"/>
      <c r="K16" s="6"/>
    </row>
    <row r="17" spans="1:11" ht="24" customHeight="1">
      <c r="A17" s="611" t="s">
        <v>122</v>
      </c>
      <c r="B17" s="914"/>
      <c r="C17" s="898"/>
      <c r="D17" s="25" t="s">
        <v>221</v>
      </c>
      <c r="E17" s="475">
        <f>SUM(E18:E20)</f>
        <v>197472</v>
      </c>
      <c r="F17" s="21"/>
      <c r="G17" s="21"/>
      <c r="H17" s="21"/>
      <c r="I17" s="6"/>
      <c r="J17" s="22"/>
      <c r="K17" s="6"/>
    </row>
    <row r="18" spans="1:11" ht="18.75">
      <c r="A18" s="611" t="s">
        <v>123</v>
      </c>
      <c r="B18" s="914"/>
      <c r="C18" s="898"/>
      <c r="D18" s="27" t="s">
        <v>695</v>
      </c>
      <c r="E18" s="476">
        <v>0</v>
      </c>
      <c r="F18" s="21"/>
      <c r="G18" s="21"/>
      <c r="H18" s="21"/>
      <c r="I18" s="6"/>
      <c r="J18" s="22"/>
      <c r="K18" s="6"/>
    </row>
    <row r="19" spans="1:11" ht="18.75">
      <c r="A19" s="611" t="s">
        <v>124</v>
      </c>
      <c r="B19" s="914"/>
      <c r="C19" s="898"/>
      <c r="D19" s="27" t="s">
        <v>222</v>
      </c>
      <c r="E19" s="476">
        <v>170664</v>
      </c>
      <c r="F19" s="21"/>
      <c r="G19" s="21"/>
      <c r="H19" s="21"/>
      <c r="I19" s="6"/>
      <c r="J19" s="22"/>
      <c r="K19" s="6"/>
    </row>
    <row r="20" spans="1:11" ht="18.75">
      <c r="A20" s="611" t="s">
        <v>125</v>
      </c>
      <c r="B20" s="914"/>
      <c r="C20" s="898"/>
      <c r="D20" s="27" t="s">
        <v>223</v>
      </c>
      <c r="E20" s="476">
        <v>26808</v>
      </c>
      <c r="F20" s="21"/>
      <c r="G20" s="21"/>
      <c r="H20" s="21"/>
      <c r="I20" s="6"/>
      <c r="J20" s="22"/>
      <c r="K20" s="6"/>
    </row>
    <row r="21" spans="1:11" ht="18.75">
      <c r="A21" s="611" t="s">
        <v>158</v>
      </c>
      <c r="B21" s="914"/>
      <c r="C21" s="898"/>
      <c r="D21" s="25" t="s">
        <v>224</v>
      </c>
      <c r="E21" s="475">
        <f>SUM(E22:E24)</f>
        <v>3713</v>
      </c>
      <c r="F21" s="21"/>
      <c r="G21" s="21"/>
      <c r="H21" s="21"/>
      <c r="I21" s="6"/>
      <c r="J21" s="22"/>
      <c r="K21" s="6"/>
    </row>
    <row r="22" spans="1:11" ht="18.75">
      <c r="A22" s="611" t="s">
        <v>159</v>
      </c>
      <c r="B22" s="914"/>
      <c r="C22" s="898"/>
      <c r="D22" s="27" t="s">
        <v>696</v>
      </c>
      <c r="E22" s="476"/>
      <c r="F22" s="21"/>
      <c r="G22" s="21"/>
      <c r="H22" s="21"/>
      <c r="I22" s="6"/>
      <c r="J22" s="22"/>
      <c r="K22" s="6"/>
    </row>
    <row r="23" spans="1:11" ht="18.75">
      <c r="A23" s="611" t="s">
        <v>160</v>
      </c>
      <c r="B23" s="914"/>
      <c r="C23" s="898"/>
      <c r="D23" s="27" t="s">
        <v>227</v>
      </c>
      <c r="E23" s="476"/>
      <c r="F23" s="21"/>
      <c r="G23" s="21"/>
      <c r="H23" s="21"/>
      <c r="I23" s="6"/>
      <c r="J23" s="22"/>
      <c r="K23" s="6"/>
    </row>
    <row r="24" spans="1:11" ht="18.75">
      <c r="A24" s="611" t="s">
        <v>161</v>
      </c>
      <c r="B24" s="914"/>
      <c r="C24" s="898"/>
      <c r="D24" s="27" t="s">
        <v>683</v>
      </c>
      <c r="E24" s="476">
        <v>3713</v>
      </c>
      <c r="F24" s="21"/>
      <c r="G24" s="21"/>
      <c r="H24" s="21"/>
      <c r="I24" s="6"/>
      <c r="J24" s="22"/>
      <c r="K24" s="6"/>
    </row>
    <row r="25" spans="1:11" ht="18.75">
      <c r="A25" s="611" t="s">
        <v>162</v>
      </c>
      <c r="B25" s="914"/>
      <c r="C25" s="898"/>
      <c r="D25" s="25" t="s">
        <v>231</v>
      </c>
      <c r="E25" s="475">
        <f>SUM(E26:E28)</f>
        <v>856909</v>
      </c>
      <c r="F25" s="21"/>
      <c r="G25" s="21"/>
      <c r="H25" s="21"/>
      <c r="I25" s="6"/>
      <c r="J25" s="22"/>
      <c r="K25" s="6"/>
    </row>
    <row r="26" spans="1:11" ht="18.75">
      <c r="A26" s="611" t="s">
        <v>225</v>
      </c>
      <c r="B26" s="914"/>
      <c r="C26" s="898"/>
      <c r="D26" s="27" t="s">
        <v>697</v>
      </c>
      <c r="E26" s="476">
        <v>112082</v>
      </c>
      <c r="F26" s="21"/>
      <c r="G26" s="21"/>
      <c r="H26" s="21"/>
      <c r="I26" s="6"/>
      <c r="J26" s="22"/>
      <c r="K26" s="6"/>
    </row>
    <row r="27" spans="1:11" ht="18.75">
      <c r="A27" s="611" t="s">
        <v>226</v>
      </c>
      <c r="B27" s="914"/>
      <c r="C27" s="898"/>
      <c r="D27" s="27" t="s">
        <v>234</v>
      </c>
      <c r="E27" s="476">
        <v>589606</v>
      </c>
      <c r="F27" s="21"/>
      <c r="G27" s="21"/>
      <c r="H27" s="21"/>
      <c r="I27" s="6"/>
      <c r="J27" s="22"/>
      <c r="K27" s="6"/>
    </row>
    <row r="28" spans="1:11" ht="18.75">
      <c r="A28" s="611" t="s">
        <v>228</v>
      </c>
      <c r="B28" s="914"/>
      <c r="C28" s="898"/>
      <c r="D28" s="27" t="s">
        <v>229</v>
      </c>
      <c r="E28" s="476">
        <v>155221</v>
      </c>
      <c r="F28" s="21"/>
      <c r="G28" s="21"/>
      <c r="H28" s="21"/>
      <c r="I28" s="6"/>
      <c r="J28" s="22"/>
      <c r="K28" s="6"/>
    </row>
    <row r="29" spans="1:11" ht="18.75">
      <c r="A29" s="611" t="s">
        <v>230</v>
      </c>
      <c r="B29" s="915"/>
      <c r="C29" s="898"/>
      <c r="D29" s="25" t="s">
        <v>237</v>
      </c>
      <c r="E29" s="476">
        <v>0</v>
      </c>
      <c r="F29" s="21"/>
      <c r="G29" s="21"/>
      <c r="H29" s="21"/>
      <c r="I29" s="6"/>
      <c r="J29" s="22"/>
      <c r="K29" s="6"/>
    </row>
    <row r="30" spans="1:11" ht="18.75">
      <c r="A30" s="611" t="s">
        <v>232</v>
      </c>
      <c r="B30" s="28"/>
      <c r="C30" s="29" t="s">
        <v>108</v>
      </c>
      <c r="D30" s="25" t="s">
        <v>239</v>
      </c>
      <c r="E30" s="475">
        <f>SUM(E31:E33)</f>
        <v>212338</v>
      </c>
      <c r="F30" s="21"/>
      <c r="G30" s="21"/>
      <c r="H30" s="21"/>
      <c r="I30" s="6"/>
      <c r="J30" s="22"/>
      <c r="K30" s="6"/>
    </row>
    <row r="31" spans="1:11" ht="18.75">
      <c r="A31" s="611" t="s">
        <v>233</v>
      </c>
      <c r="B31" s="916"/>
      <c r="C31" s="898"/>
      <c r="D31" s="27" t="s">
        <v>241</v>
      </c>
      <c r="E31" s="476">
        <v>212338</v>
      </c>
      <c r="F31" s="21"/>
      <c r="G31" s="21"/>
      <c r="H31" s="21"/>
      <c r="I31" s="6"/>
      <c r="J31" s="22"/>
      <c r="K31" s="6"/>
    </row>
    <row r="32" spans="1:11" ht="18.75">
      <c r="A32" s="611" t="s">
        <v>235</v>
      </c>
      <c r="B32" s="914"/>
      <c r="C32" s="898"/>
      <c r="D32" s="27" t="s">
        <v>243</v>
      </c>
      <c r="E32" s="476">
        <v>0</v>
      </c>
      <c r="F32" s="21"/>
      <c r="G32" s="21"/>
      <c r="H32" s="21"/>
      <c r="I32" s="6"/>
      <c r="J32" s="22"/>
      <c r="K32" s="6"/>
    </row>
    <row r="33" spans="1:11" ht="18.75">
      <c r="A33" s="611" t="s">
        <v>236</v>
      </c>
      <c r="B33" s="915"/>
      <c r="C33" s="898"/>
      <c r="D33" s="27" t="s">
        <v>245</v>
      </c>
      <c r="E33" s="476">
        <v>0</v>
      </c>
      <c r="F33" s="21"/>
      <c r="G33" s="21"/>
      <c r="H33" s="21"/>
      <c r="I33" s="6"/>
      <c r="J33" s="22"/>
      <c r="K33" s="6"/>
    </row>
    <row r="34" spans="1:11" ht="18.75">
      <c r="A34" s="611" t="s">
        <v>238</v>
      </c>
      <c r="B34" s="20"/>
      <c r="C34" s="24" t="s">
        <v>0</v>
      </c>
      <c r="D34" s="25" t="s">
        <v>247</v>
      </c>
      <c r="E34" s="476"/>
      <c r="F34" s="21"/>
      <c r="G34" s="21"/>
      <c r="H34" s="21"/>
      <c r="I34" s="6"/>
      <c r="J34" s="22"/>
      <c r="K34" s="6"/>
    </row>
    <row r="35" spans="1:11" ht="18.75">
      <c r="A35" s="611" t="s">
        <v>240</v>
      </c>
      <c r="B35" s="30" t="s">
        <v>249</v>
      </c>
      <c r="C35" s="884" t="s">
        <v>250</v>
      </c>
      <c r="D35" s="885"/>
      <c r="E35" s="475">
        <f>SUM(E36:E37)</f>
        <v>11357</v>
      </c>
      <c r="F35" s="21"/>
      <c r="G35" s="21"/>
      <c r="H35" s="21"/>
      <c r="I35" s="6"/>
      <c r="J35" s="22"/>
      <c r="K35" s="6"/>
    </row>
    <row r="36" spans="1:11" ht="18.75">
      <c r="A36" s="611" t="s">
        <v>242</v>
      </c>
      <c r="B36" s="906"/>
      <c r="C36" s="24" t="s">
        <v>91</v>
      </c>
      <c r="D36" s="25" t="s">
        <v>252</v>
      </c>
      <c r="E36" s="476">
        <v>11357</v>
      </c>
      <c r="F36" s="21"/>
      <c r="G36" s="21"/>
      <c r="H36" s="21"/>
      <c r="I36" s="6"/>
      <c r="J36" s="22"/>
      <c r="K36" s="6"/>
    </row>
    <row r="37" spans="1:11" ht="18.75">
      <c r="A37" s="611" t="s">
        <v>657</v>
      </c>
      <c r="B37" s="907"/>
      <c r="C37" s="24" t="s">
        <v>101</v>
      </c>
      <c r="D37" s="25" t="s">
        <v>255</v>
      </c>
      <c r="E37" s="476">
        <v>0</v>
      </c>
      <c r="F37" s="21"/>
      <c r="G37" s="21"/>
      <c r="H37" s="21"/>
      <c r="I37" s="6"/>
      <c r="J37" s="22"/>
      <c r="K37" s="6"/>
    </row>
    <row r="38" spans="1:11" ht="18.75">
      <c r="A38" s="611" t="s">
        <v>658</v>
      </c>
      <c r="B38" s="30" t="s">
        <v>257</v>
      </c>
      <c r="C38" s="884" t="s">
        <v>258</v>
      </c>
      <c r="D38" s="885"/>
      <c r="E38" s="475">
        <f>SUM(E40:E43)</f>
        <v>629538</v>
      </c>
      <c r="F38" s="21"/>
      <c r="G38" s="21"/>
      <c r="H38" s="21"/>
      <c r="I38" s="6"/>
      <c r="J38" s="22"/>
      <c r="K38" s="6"/>
    </row>
    <row r="39" spans="1:11" ht="18.75">
      <c r="A39" s="611" t="s">
        <v>659</v>
      </c>
      <c r="B39" s="906"/>
      <c r="C39" s="29" t="s">
        <v>91</v>
      </c>
      <c r="D39" s="32" t="s">
        <v>698</v>
      </c>
      <c r="E39" s="476"/>
      <c r="F39" s="21"/>
      <c r="G39" s="21"/>
      <c r="H39" s="21"/>
      <c r="I39" s="6"/>
      <c r="J39" s="22"/>
      <c r="K39" s="6"/>
    </row>
    <row r="40" spans="1:11" ht="18.75">
      <c r="A40" s="611" t="s">
        <v>244</v>
      </c>
      <c r="B40" s="907"/>
      <c r="C40" s="29" t="s">
        <v>101</v>
      </c>
      <c r="D40" s="33" t="s">
        <v>699</v>
      </c>
      <c r="E40" s="476">
        <v>6219</v>
      </c>
      <c r="F40" s="21"/>
      <c r="G40" s="21"/>
      <c r="H40" s="21"/>
      <c r="I40" s="6"/>
      <c r="J40" s="22"/>
      <c r="K40" s="6"/>
    </row>
    <row r="41" spans="1:11" ht="18.75">
      <c r="A41" s="611" t="s">
        <v>246</v>
      </c>
      <c r="B41" s="907"/>
      <c r="C41" s="29" t="s">
        <v>108</v>
      </c>
      <c r="D41" s="33" t="s">
        <v>700</v>
      </c>
      <c r="E41" s="476">
        <v>623319</v>
      </c>
      <c r="F41" s="21"/>
      <c r="G41" s="21"/>
      <c r="H41" s="21"/>
      <c r="I41" s="6"/>
      <c r="J41" s="22"/>
      <c r="K41" s="6"/>
    </row>
    <row r="42" spans="1:11" ht="18.75">
      <c r="A42" s="611" t="s">
        <v>248</v>
      </c>
      <c r="B42" s="907"/>
      <c r="C42" s="29" t="s">
        <v>0</v>
      </c>
      <c r="D42" s="33" t="s">
        <v>701</v>
      </c>
      <c r="E42" s="476">
        <v>0</v>
      </c>
      <c r="F42" s="21"/>
      <c r="G42" s="21"/>
      <c r="H42" s="21"/>
      <c r="I42" s="6"/>
      <c r="J42" s="22"/>
      <c r="K42" s="6"/>
    </row>
    <row r="43" spans="1:11" ht="18.75">
      <c r="A43" s="611" t="s">
        <v>251</v>
      </c>
      <c r="B43" s="908"/>
      <c r="C43" s="29" t="s">
        <v>2</v>
      </c>
      <c r="D43" s="33" t="s">
        <v>602</v>
      </c>
      <c r="E43" s="476">
        <v>0</v>
      </c>
      <c r="F43" s="21"/>
      <c r="G43" s="21"/>
      <c r="H43" s="21"/>
      <c r="I43" s="6"/>
      <c r="J43" s="22"/>
      <c r="K43" s="6"/>
    </row>
    <row r="44" spans="1:11" ht="18.75">
      <c r="A44" s="611" t="s">
        <v>253</v>
      </c>
      <c r="B44" s="30" t="s">
        <v>264</v>
      </c>
      <c r="C44" s="884" t="s">
        <v>265</v>
      </c>
      <c r="D44" s="885"/>
      <c r="E44" s="475">
        <f>SUM(E45+E46+E47)</f>
        <v>321757</v>
      </c>
      <c r="F44" s="21"/>
      <c r="G44" s="21"/>
      <c r="H44" s="21"/>
      <c r="I44" s="6"/>
      <c r="J44" s="22"/>
      <c r="K44" s="6"/>
    </row>
    <row r="45" spans="1:11" ht="18.75">
      <c r="A45" s="611" t="s">
        <v>254</v>
      </c>
      <c r="B45" s="903"/>
      <c r="C45" s="29" t="s">
        <v>91</v>
      </c>
      <c r="D45" s="34" t="s">
        <v>604</v>
      </c>
      <c r="E45" s="477">
        <v>93269</v>
      </c>
      <c r="F45" s="21"/>
      <c r="G45" s="21"/>
      <c r="H45" s="21"/>
      <c r="I45" s="6"/>
      <c r="J45" s="22"/>
      <c r="K45" s="6"/>
    </row>
    <row r="46" spans="1:11" ht="18.75">
      <c r="A46" s="611" t="s">
        <v>256</v>
      </c>
      <c r="B46" s="904"/>
      <c r="C46" s="35" t="s">
        <v>101</v>
      </c>
      <c r="D46" s="34" t="s">
        <v>266</v>
      </c>
      <c r="E46" s="477">
        <v>134999</v>
      </c>
      <c r="F46" s="21"/>
      <c r="G46" s="21"/>
      <c r="H46" s="21"/>
      <c r="I46" s="6"/>
      <c r="J46" s="22"/>
      <c r="K46" s="6"/>
    </row>
    <row r="47" spans="1:11" ht="18.75">
      <c r="A47" s="611" t="s">
        <v>259</v>
      </c>
      <c r="B47" s="23"/>
      <c r="C47" s="35" t="s">
        <v>108</v>
      </c>
      <c r="D47" s="34" t="s">
        <v>267</v>
      </c>
      <c r="E47" s="477">
        <v>93489</v>
      </c>
      <c r="F47" s="21"/>
      <c r="G47" s="21"/>
      <c r="H47" s="21"/>
      <c r="I47" s="6"/>
      <c r="J47" s="22"/>
      <c r="K47" s="6"/>
    </row>
    <row r="48" spans="1:11" ht="18.75">
      <c r="A48" s="611" t="s">
        <v>260</v>
      </c>
      <c r="B48" s="31" t="s">
        <v>268</v>
      </c>
      <c r="C48" s="884" t="s">
        <v>269</v>
      </c>
      <c r="D48" s="885"/>
      <c r="E48" s="609">
        <v>36627</v>
      </c>
      <c r="F48" s="21"/>
      <c r="G48" s="21"/>
      <c r="H48" s="21"/>
      <c r="I48" s="6"/>
      <c r="J48" s="22"/>
      <c r="K48" s="6"/>
    </row>
    <row r="49" spans="1:11" ht="18.75">
      <c r="A49" s="611" t="s">
        <v>261</v>
      </c>
      <c r="B49" s="31" t="s">
        <v>270</v>
      </c>
      <c r="C49" s="884" t="s">
        <v>694</v>
      </c>
      <c r="D49" s="885"/>
      <c r="E49" s="609">
        <v>1705</v>
      </c>
      <c r="F49" s="21"/>
      <c r="G49" s="21"/>
      <c r="H49" s="21"/>
      <c r="I49" s="6"/>
      <c r="J49" s="22"/>
      <c r="K49" s="6"/>
    </row>
    <row r="50" spans="1:11" ht="19.5" thickBot="1">
      <c r="A50" s="611" t="s">
        <v>262</v>
      </c>
      <c r="B50" s="899" t="s">
        <v>155</v>
      </c>
      <c r="C50" s="900"/>
      <c r="D50" s="901"/>
      <c r="E50" s="610">
        <f>E10+E35+E38+E44+E48+E49</f>
        <v>14747134</v>
      </c>
      <c r="F50" s="21"/>
      <c r="G50" s="21"/>
      <c r="H50" s="21"/>
      <c r="I50" s="6"/>
      <c r="J50" s="22"/>
      <c r="K50" s="6"/>
    </row>
    <row r="51" spans="1:11" ht="18.75">
      <c r="A51" s="36"/>
      <c r="B51" s="36"/>
      <c r="C51" s="36"/>
      <c r="D51" s="37"/>
      <c r="E51" s="38"/>
      <c r="F51" s="21"/>
      <c r="G51" s="21"/>
      <c r="H51" s="21"/>
      <c r="I51" s="6"/>
      <c r="J51" s="22"/>
      <c r="K51" s="6"/>
    </row>
    <row r="52" spans="1:11" ht="20.25">
      <c r="A52" s="905"/>
      <c r="B52" s="905"/>
      <c r="C52" s="905"/>
      <c r="D52" s="905"/>
      <c r="E52" s="905"/>
      <c r="F52" s="21"/>
      <c r="G52" s="21"/>
      <c r="H52" s="21"/>
      <c r="I52" s="6"/>
      <c r="J52" s="22"/>
      <c r="K52" s="6"/>
    </row>
    <row r="53" spans="1:11" ht="15.75">
      <c r="A53" s="896" t="s">
        <v>710</v>
      </c>
      <c r="B53" s="896"/>
      <c r="C53" s="896"/>
      <c r="D53" s="896"/>
      <c r="E53" s="896"/>
      <c r="F53" s="21"/>
      <c r="G53" s="21"/>
      <c r="H53" s="21"/>
      <c r="I53" s="6"/>
      <c r="J53" s="22"/>
      <c r="K53" s="6"/>
    </row>
    <row r="54" spans="1:11" ht="18.75">
      <c r="A54" s="897"/>
      <c r="B54" s="897"/>
      <c r="C54" s="897"/>
      <c r="D54" s="897"/>
      <c r="E54" s="897"/>
      <c r="F54" s="21"/>
      <c r="G54" s="21"/>
      <c r="H54" s="21"/>
      <c r="I54" s="6"/>
      <c r="J54" s="22"/>
      <c r="K54" s="6"/>
    </row>
    <row r="55" spans="1:11" ht="19.5" thickBot="1">
      <c r="A55" s="36"/>
      <c r="B55" s="36"/>
      <c r="C55" s="36"/>
      <c r="D55" s="39"/>
      <c r="E55" s="541" t="s">
        <v>39</v>
      </c>
      <c r="F55" s="21"/>
      <c r="G55" s="21"/>
      <c r="H55" s="21"/>
      <c r="I55" s="6"/>
      <c r="J55" s="22"/>
      <c r="K55" s="6"/>
    </row>
    <row r="56" spans="1:5" ht="55.5" customHeight="1">
      <c r="A56" s="479"/>
      <c r="B56" s="889" t="s">
        <v>156</v>
      </c>
      <c r="C56" s="890"/>
      <c r="D56" s="891"/>
      <c r="E56" s="18" t="s">
        <v>403</v>
      </c>
    </row>
    <row r="57" spans="1:5" ht="18.75">
      <c r="A57" s="19" t="s">
        <v>263</v>
      </c>
      <c r="B57" s="30" t="s">
        <v>396</v>
      </c>
      <c r="C57" s="884" t="s">
        <v>274</v>
      </c>
      <c r="D57" s="885"/>
      <c r="E57" s="480">
        <f>SUM(E58:E63)</f>
        <v>14446153</v>
      </c>
    </row>
    <row r="58" spans="1:5" ht="18.75">
      <c r="A58" s="19" t="s">
        <v>271</v>
      </c>
      <c r="B58" s="20"/>
      <c r="C58" s="26" t="s">
        <v>91</v>
      </c>
      <c r="D58" s="27" t="s">
        <v>276</v>
      </c>
      <c r="E58" s="481">
        <v>16149487</v>
      </c>
    </row>
    <row r="59" spans="1:5" ht="18.75">
      <c r="A59" s="19" t="s">
        <v>272</v>
      </c>
      <c r="B59" s="20"/>
      <c r="C59" s="26" t="s">
        <v>101</v>
      </c>
      <c r="D59" s="27" t="s">
        <v>278</v>
      </c>
      <c r="E59" s="481"/>
    </row>
    <row r="60" spans="1:5" ht="18.75">
      <c r="A60" s="19" t="s">
        <v>273</v>
      </c>
      <c r="B60" s="20"/>
      <c r="C60" s="26" t="s">
        <v>108</v>
      </c>
      <c r="D60" s="27" t="s">
        <v>280</v>
      </c>
      <c r="E60" s="481">
        <v>1227844</v>
      </c>
    </row>
    <row r="61" spans="1:5" ht="18.75">
      <c r="A61" s="19" t="s">
        <v>275</v>
      </c>
      <c r="B61" s="20"/>
      <c r="C61" s="26" t="s">
        <v>0</v>
      </c>
      <c r="D61" s="27" t="s">
        <v>281</v>
      </c>
      <c r="E61" s="481">
        <v>-3816990</v>
      </c>
    </row>
    <row r="62" spans="1:5" ht="18.75">
      <c r="A62" s="19" t="s">
        <v>277</v>
      </c>
      <c r="B62" s="20"/>
      <c r="C62" s="26" t="s">
        <v>2</v>
      </c>
      <c r="D62" s="27" t="s">
        <v>282</v>
      </c>
      <c r="E62" s="481"/>
    </row>
    <row r="63" spans="1:5" ht="18.75">
      <c r="A63" s="19" t="s">
        <v>279</v>
      </c>
      <c r="B63" s="20"/>
      <c r="C63" s="26" t="s">
        <v>284</v>
      </c>
      <c r="D63" s="27" t="s">
        <v>285</v>
      </c>
      <c r="E63" s="481">
        <v>885812</v>
      </c>
    </row>
    <row r="64" spans="1:5" ht="18.75">
      <c r="A64" s="19" t="s">
        <v>283</v>
      </c>
      <c r="B64" s="30" t="s">
        <v>287</v>
      </c>
      <c r="C64" s="884" t="s">
        <v>288</v>
      </c>
      <c r="D64" s="885"/>
      <c r="E64" s="480">
        <f>SUM(E65+E66+E67+E68)</f>
        <v>197422</v>
      </c>
    </row>
    <row r="65" spans="1:5" ht="18.75">
      <c r="A65" s="19" t="s">
        <v>286</v>
      </c>
      <c r="B65" s="20"/>
      <c r="C65" s="40" t="s">
        <v>91</v>
      </c>
      <c r="D65" s="27" t="s">
        <v>290</v>
      </c>
      <c r="E65" s="481">
        <v>94743</v>
      </c>
    </row>
    <row r="66" spans="1:5" ht="18.75">
      <c r="A66" s="19" t="s">
        <v>289</v>
      </c>
      <c r="B66" s="20"/>
      <c r="C66" s="40" t="s">
        <v>101</v>
      </c>
      <c r="D66" s="27" t="s">
        <v>292</v>
      </c>
      <c r="E66" s="481">
        <v>56045</v>
      </c>
    </row>
    <row r="67" spans="1:5" ht="18.75">
      <c r="A67" s="19" t="s">
        <v>291</v>
      </c>
      <c r="B67" s="20"/>
      <c r="C67" s="40" t="s">
        <v>702</v>
      </c>
      <c r="D67" s="27" t="s">
        <v>294</v>
      </c>
      <c r="E67" s="481">
        <v>45404</v>
      </c>
    </row>
    <row r="68" spans="1:5" ht="18.75">
      <c r="A68" s="19" t="s">
        <v>293</v>
      </c>
      <c r="B68" s="20"/>
      <c r="C68" s="26" t="s">
        <v>703</v>
      </c>
      <c r="D68" s="105" t="s">
        <v>543</v>
      </c>
      <c r="E68" s="481">
        <v>1230</v>
      </c>
    </row>
    <row r="69" spans="1:5" ht="18.75">
      <c r="A69" s="19" t="s">
        <v>295</v>
      </c>
      <c r="B69" s="30" t="s">
        <v>296</v>
      </c>
      <c r="C69" s="884" t="s">
        <v>269</v>
      </c>
      <c r="D69" s="885"/>
      <c r="E69" s="481">
        <v>0</v>
      </c>
    </row>
    <row r="70" spans="1:5" ht="18.75">
      <c r="A70" s="19" t="s">
        <v>298</v>
      </c>
      <c r="B70" s="30" t="s">
        <v>297</v>
      </c>
      <c r="C70" s="884" t="s">
        <v>704</v>
      </c>
      <c r="D70" s="885"/>
      <c r="E70" s="481">
        <v>0</v>
      </c>
    </row>
    <row r="71" spans="1:5" ht="18.75">
      <c r="A71" s="19" t="s">
        <v>301</v>
      </c>
      <c r="B71" s="30" t="s">
        <v>299</v>
      </c>
      <c r="C71" s="884" t="s">
        <v>300</v>
      </c>
      <c r="D71" s="885"/>
      <c r="E71" s="480">
        <v>103559</v>
      </c>
    </row>
    <row r="72" spans="1:5" ht="19.5" thickBot="1">
      <c r="A72" s="19" t="s">
        <v>304</v>
      </c>
      <c r="B72" s="899" t="s">
        <v>157</v>
      </c>
      <c r="C72" s="900"/>
      <c r="D72" s="901"/>
      <c r="E72" s="482">
        <f>E57+E64+E71</f>
        <v>14747134</v>
      </c>
    </row>
    <row r="73" spans="1:5" ht="18.75">
      <c r="A73" s="41"/>
      <c r="B73" s="41"/>
      <c r="C73" s="41"/>
      <c r="D73" s="42"/>
      <c r="E73" s="43"/>
    </row>
    <row r="74" spans="1:5" ht="18.75">
      <c r="A74" s="44"/>
      <c r="B74" s="44"/>
      <c r="C74" s="44"/>
      <c r="D74" s="45"/>
      <c r="E74" s="45"/>
    </row>
    <row r="75" spans="1:5" ht="20.25">
      <c r="A75" s="902" t="s">
        <v>302</v>
      </c>
      <c r="B75" s="902"/>
      <c r="C75" s="902"/>
      <c r="D75" s="902"/>
      <c r="E75" s="902"/>
    </row>
    <row r="76" spans="1:5" ht="18.75">
      <c r="A76" s="46"/>
      <c r="B76" s="46"/>
      <c r="C76" s="46"/>
      <c r="D76" s="47"/>
      <c r="E76" s="47"/>
    </row>
    <row r="77" spans="1:5" ht="18.75">
      <c r="A77" s="48"/>
      <c r="B77" s="888" t="s">
        <v>303</v>
      </c>
      <c r="C77" s="888"/>
      <c r="D77" s="888"/>
      <c r="E77" s="47"/>
    </row>
    <row r="78" spans="1:5" ht="19.5" thickBot="1">
      <c r="A78" s="48"/>
      <c r="B78" s="49"/>
      <c r="C78" s="49"/>
      <c r="D78" s="49"/>
      <c r="E78" s="541" t="s">
        <v>39</v>
      </c>
    </row>
    <row r="79" spans="1:5" ht="52.5" customHeight="1">
      <c r="A79" s="617"/>
      <c r="B79" s="889" t="s">
        <v>40</v>
      </c>
      <c r="C79" s="890"/>
      <c r="D79" s="891"/>
      <c r="E79" s="18" t="s">
        <v>403</v>
      </c>
    </row>
    <row r="80" spans="1:5" ht="18.75">
      <c r="A80" s="52" t="s">
        <v>306</v>
      </c>
      <c r="B80" s="892" t="s">
        <v>305</v>
      </c>
      <c r="C80" s="893"/>
      <c r="D80" s="893"/>
      <c r="E80" s="476">
        <v>36822</v>
      </c>
    </row>
    <row r="81" spans="1:5" ht="18.75">
      <c r="A81" s="52" t="s">
        <v>308</v>
      </c>
      <c r="B81" s="894" t="s">
        <v>307</v>
      </c>
      <c r="C81" s="895"/>
      <c r="D81" s="895"/>
      <c r="E81" s="476"/>
    </row>
    <row r="82" spans="1:5" ht="18.75">
      <c r="A82" s="52" t="s">
        <v>310</v>
      </c>
      <c r="B82" s="53"/>
      <c r="C82" s="879" t="s">
        <v>309</v>
      </c>
      <c r="D82" s="879"/>
      <c r="E82" s="476">
        <v>356</v>
      </c>
    </row>
    <row r="83" spans="1:5" ht="18.75">
      <c r="A83" s="52" t="s">
        <v>312</v>
      </c>
      <c r="B83" s="53"/>
      <c r="C83" s="879" t="s">
        <v>311</v>
      </c>
      <c r="D83" s="879"/>
      <c r="E83" s="476">
        <v>6137</v>
      </c>
    </row>
    <row r="84" spans="1:5" ht="18.75">
      <c r="A84" s="52" t="s">
        <v>314</v>
      </c>
      <c r="B84" s="53"/>
      <c r="C84" s="879" t="s">
        <v>313</v>
      </c>
      <c r="D84" s="879"/>
      <c r="E84" s="476">
        <v>32307</v>
      </c>
    </row>
    <row r="85" spans="1:5" ht="18.75">
      <c r="A85" s="52" t="s">
        <v>316</v>
      </c>
      <c r="B85" s="53"/>
      <c r="C85" s="879" t="s">
        <v>315</v>
      </c>
      <c r="D85" s="879"/>
      <c r="E85" s="476">
        <v>8166</v>
      </c>
    </row>
    <row r="86" spans="1:5" ht="19.5" thickBot="1">
      <c r="A86" s="52" t="s">
        <v>705</v>
      </c>
      <c r="B86" s="54"/>
      <c r="C86" s="880" t="s">
        <v>317</v>
      </c>
      <c r="D86" s="880"/>
      <c r="E86" s="478">
        <v>0</v>
      </c>
    </row>
    <row r="87" spans="1:5" ht="18.75">
      <c r="A87" s="48"/>
      <c r="B87" s="48"/>
      <c r="C87" s="881"/>
      <c r="D87" s="881"/>
      <c r="E87" s="50"/>
    </row>
    <row r="88" spans="1:5" ht="18.75">
      <c r="A88" s="48"/>
      <c r="B88" s="882" t="s">
        <v>318</v>
      </c>
      <c r="C88" s="882"/>
      <c r="D88" s="882"/>
      <c r="E88" s="50"/>
    </row>
    <row r="89" spans="1:5" ht="19.5" thickBot="1">
      <c r="A89" s="48"/>
      <c r="B89" s="48"/>
      <c r="C89" s="883"/>
      <c r="D89" s="883"/>
      <c r="E89" s="51" t="s">
        <v>319</v>
      </c>
    </row>
    <row r="90" spans="1:5" ht="18.75">
      <c r="A90" s="615" t="s">
        <v>706</v>
      </c>
      <c r="B90" s="612"/>
      <c r="C90" s="877" t="s">
        <v>321</v>
      </c>
      <c r="D90" s="877"/>
      <c r="E90" s="483">
        <v>0</v>
      </c>
    </row>
    <row r="91" spans="1:5" ht="18.75">
      <c r="A91" s="615" t="s">
        <v>707</v>
      </c>
      <c r="B91" s="613"/>
      <c r="C91" s="878" t="s">
        <v>323</v>
      </c>
      <c r="D91" s="878"/>
      <c r="E91" s="484">
        <v>0</v>
      </c>
    </row>
    <row r="92" spans="1:5" ht="18.75">
      <c r="A92" s="615" t="s">
        <v>320</v>
      </c>
      <c r="B92" s="613"/>
      <c r="C92" s="886" t="s">
        <v>324</v>
      </c>
      <c r="D92" s="886"/>
      <c r="E92" s="484">
        <v>0</v>
      </c>
    </row>
    <row r="93" spans="1:5" ht="19.5" thickBot="1">
      <c r="A93" s="615" t="s">
        <v>322</v>
      </c>
      <c r="B93" s="614"/>
      <c r="C93" s="887" t="s">
        <v>325</v>
      </c>
      <c r="D93" s="887"/>
      <c r="E93" s="485">
        <v>0</v>
      </c>
    </row>
    <row r="94" spans="1:3" ht="12.75">
      <c r="A94" s="616"/>
      <c r="B94" s="55"/>
      <c r="C94" s="55"/>
    </row>
    <row r="95" spans="1:3" ht="12.75">
      <c r="A95" s="55"/>
      <c r="B95" s="55"/>
      <c r="C95" s="55"/>
    </row>
    <row r="96" spans="1:3" ht="12.75">
      <c r="A96" s="55"/>
      <c r="B96" s="55"/>
      <c r="C96" s="55"/>
    </row>
    <row r="97" spans="1:3" ht="12.75">
      <c r="A97" s="55"/>
      <c r="B97" s="55"/>
      <c r="C97" s="55"/>
    </row>
  </sheetData>
  <sheetProtection/>
  <mergeCells count="45">
    <mergeCell ref="B36:B37"/>
    <mergeCell ref="C38:D38"/>
    <mergeCell ref="B39:B43"/>
    <mergeCell ref="A5:E5"/>
    <mergeCell ref="A6:E6"/>
    <mergeCell ref="B9:D9"/>
    <mergeCell ref="C10:D10"/>
    <mergeCell ref="B11:B29"/>
    <mergeCell ref="C13:C29"/>
    <mergeCell ref="B31:B33"/>
    <mergeCell ref="C31:C33"/>
    <mergeCell ref="C35:D35"/>
    <mergeCell ref="B72:D72"/>
    <mergeCell ref="A75:E75"/>
    <mergeCell ref="C44:D44"/>
    <mergeCell ref="B45:B46"/>
    <mergeCell ref="C48:D48"/>
    <mergeCell ref="C49:D49"/>
    <mergeCell ref="B50:D50"/>
    <mergeCell ref="A52:E52"/>
    <mergeCell ref="A53:E53"/>
    <mergeCell ref="A54:E54"/>
    <mergeCell ref="B56:D56"/>
    <mergeCell ref="C57:D57"/>
    <mergeCell ref="C64:D64"/>
    <mergeCell ref="C69:D69"/>
    <mergeCell ref="C71:D71"/>
    <mergeCell ref="C92:D92"/>
    <mergeCell ref="C93:D93"/>
    <mergeCell ref="B77:D77"/>
    <mergeCell ref="B79:D79"/>
    <mergeCell ref="B80:D80"/>
    <mergeCell ref="B81:D81"/>
    <mergeCell ref="C82:D82"/>
    <mergeCell ref="C83:D83"/>
    <mergeCell ref="D1:E1"/>
    <mergeCell ref="C90:D90"/>
    <mergeCell ref="C91:D91"/>
    <mergeCell ref="C84:D84"/>
    <mergeCell ref="C85:D85"/>
    <mergeCell ref="C86:D86"/>
    <mergeCell ref="C87:D87"/>
    <mergeCell ref="B88:D88"/>
    <mergeCell ref="C89:D89"/>
    <mergeCell ref="C70:D7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6" r:id="rId1"/>
  <rowBreaks count="1" manualBreakCount="1">
    <brk id="51" max="255" man="1"/>
  </rowBreaks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75" zoomScalePageLayoutView="0" workbookViewId="0" topLeftCell="A1">
      <selection activeCell="D7" sqref="D7"/>
    </sheetView>
  </sheetViews>
  <sheetFormatPr defaultColWidth="9.00390625" defaultRowHeight="18" customHeight="1"/>
  <cols>
    <col min="1" max="1" width="4.00390625" style="486" customWidth="1"/>
    <col min="2" max="2" width="4.375" style="486" customWidth="1"/>
    <col min="3" max="3" width="61.25390625" style="486" customWidth="1"/>
    <col min="4" max="4" width="16.875" style="486" customWidth="1"/>
    <col min="5" max="5" width="15.75390625" style="486" customWidth="1"/>
    <col min="6" max="16384" width="9.125" style="486" customWidth="1"/>
  </cols>
  <sheetData>
    <row r="1" spans="1:5" ht="18" customHeight="1">
      <c r="A1" s="919" t="s">
        <v>727</v>
      </c>
      <c r="B1" s="919"/>
      <c r="C1" s="919"/>
      <c r="D1" s="919"/>
      <c r="E1" s="919"/>
    </row>
    <row r="3" spans="1:5" ht="48.75" customHeight="1">
      <c r="A3" s="917" t="s">
        <v>538</v>
      </c>
      <c r="B3" s="917"/>
      <c r="C3" s="917"/>
      <c r="D3" s="917"/>
      <c r="E3" s="917"/>
    </row>
    <row r="4" spans="1:5" ht="18" customHeight="1">
      <c r="A4" s="918" t="s">
        <v>539</v>
      </c>
      <c r="B4" s="918"/>
      <c r="C4" s="918"/>
      <c r="D4" s="918"/>
      <c r="E4" s="918"/>
    </row>
    <row r="5" spans="1:5" ht="18" customHeight="1">
      <c r="A5" s="487"/>
      <c r="B5" s="487"/>
      <c r="C5" s="487"/>
      <c r="D5" s="487"/>
      <c r="E5" s="487"/>
    </row>
    <row r="6" spans="1:5" ht="18" customHeight="1">
      <c r="A6" s="487"/>
      <c r="B6" s="487"/>
      <c r="C6" s="487"/>
      <c r="D6" s="487"/>
      <c r="E6" s="487"/>
    </row>
    <row r="7" spans="1:5" ht="18" customHeight="1">
      <c r="A7" s="487"/>
      <c r="B7" s="487"/>
      <c r="C7" s="487"/>
      <c r="D7" s="487"/>
      <c r="E7" s="487"/>
    </row>
    <row r="8" spans="1:5" ht="18" customHeight="1">
      <c r="A8" s="487"/>
      <c r="B8" s="487"/>
      <c r="C8" s="487"/>
      <c r="D8" s="487"/>
      <c r="E8" s="487"/>
    </row>
    <row r="9" spans="5:9" ht="18" customHeight="1" thickBot="1">
      <c r="E9" s="488" t="s">
        <v>39</v>
      </c>
      <c r="F9" s="489"/>
      <c r="G9" s="489"/>
      <c r="H9" s="489"/>
      <c r="I9" s="489"/>
    </row>
    <row r="10" spans="1:5" ht="18" customHeight="1">
      <c r="A10" s="490"/>
      <c r="B10" s="491" t="s">
        <v>3</v>
      </c>
      <c r="C10" s="491" t="s">
        <v>4</v>
      </c>
      <c r="D10" s="492" t="s">
        <v>5</v>
      </c>
      <c r="E10" s="555" t="s">
        <v>6</v>
      </c>
    </row>
    <row r="11" spans="1:5" ht="18" customHeight="1">
      <c r="A11" s="493" t="s">
        <v>92</v>
      </c>
      <c r="B11" s="494"/>
      <c r="C11" s="494"/>
      <c r="D11" s="495" t="s">
        <v>39</v>
      </c>
      <c r="E11" s="496"/>
    </row>
    <row r="12" spans="1:5" ht="72" customHeight="1">
      <c r="A12" s="493" t="s">
        <v>93</v>
      </c>
      <c r="B12" s="497"/>
      <c r="C12" s="510" t="s">
        <v>536</v>
      </c>
      <c r="D12" s="511" t="s">
        <v>537</v>
      </c>
      <c r="E12" s="512" t="s">
        <v>540</v>
      </c>
    </row>
    <row r="13" spans="1:5" ht="21.75" customHeight="1">
      <c r="A13" s="493" t="s">
        <v>94</v>
      </c>
      <c r="B13" s="498" t="s">
        <v>92</v>
      </c>
      <c r="C13" s="501" t="s">
        <v>175</v>
      </c>
      <c r="D13" s="502">
        <v>49</v>
      </c>
      <c r="E13" s="503" t="s">
        <v>542</v>
      </c>
    </row>
    <row r="14" spans="1:5" ht="21.75" customHeight="1">
      <c r="A14" s="493" t="s">
        <v>95</v>
      </c>
      <c r="B14" s="499" t="s">
        <v>93</v>
      </c>
      <c r="C14" s="504" t="s">
        <v>176</v>
      </c>
      <c r="D14" s="505">
        <v>100</v>
      </c>
      <c r="E14" s="503" t="s">
        <v>542</v>
      </c>
    </row>
    <row r="15" spans="1:5" ht="21.75" customHeight="1">
      <c r="A15" s="493" t="s">
        <v>96</v>
      </c>
      <c r="B15" s="499" t="s">
        <v>94</v>
      </c>
      <c r="C15" s="504" t="s">
        <v>541</v>
      </c>
      <c r="D15" s="505">
        <v>3600</v>
      </c>
      <c r="E15" s="503" t="s">
        <v>542</v>
      </c>
    </row>
    <row r="16" spans="1:5" ht="21.75" customHeight="1">
      <c r="A16" s="493" t="s">
        <v>97</v>
      </c>
      <c r="B16" s="499" t="s">
        <v>95</v>
      </c>
      <c r="C16" s="504" t="s">
        <v>177</v>
      </c>
      <c r="D16" s="505">
        <v>20</v>
      </c>
      <c r="E16" s="503" t="s">
        <v>542</v>
      </c>
    </row>
    <row r="17" spans="1:5" ht="21.75" customHeight="1">
      <c r="A17" s="493" t="s">
        <v>99</v>
      </c>
      <c r="B17" s="499" t="s">
        <v>96</v>
      </c>
      <c r="C17" s="504" t="s">
        <v>163</v>
      </c>
      <c r="D17" s="505">
        <v>132426</v>
      </c>
      <c r="E17" s="503" t="s">
        <v>542</v>
      </c>
    </row>
    <row r="18" spans="1:5" ht="21.75" customHeight="1">
      <c r="A18" s="493" t="s">
        <v>100</v>
      </c>
      <c r="B18" s="499" t="s">
        <v>97</v>
      </c>
      <c r="C18" s="504" t="s">
        <v>164</v>
      </c>
      <c r="D18" s="505">
        <v>500</v>
      </c>
      <c r="E18" s="503" t="s">
        <v>542</v>
      </c>
    </row>
    <row r="19" spans="1:5" ht="21.75" customHeight="1">
      <c r="A19" s="493" t="s">
        <v>122</v>
      </c>
      <c r="B19" s="499" t="s">
        <v>99</v>
      </c>
      <c r="C19" s="504" t="s">
        <v>165</v>
      </c>
      <c r="D19" s="505">
        <v>100</v>
      </c>
      <c r="E19" s="506">
        <v>100</v>
      </c>
    </row>
    <row r="20" spans="1:5" ht="21.75" customHeight="1">
      <c r="A20" s="493" t="s">
        <v>123</v>
      </c>
      <c r="B20" s="499" t="s">
        <v>100</v>
      </c>
      <c r="C20" s="504" t="s">
        <v>166</v>
      </c>
      <c r="D20" s="505">
        <v>3900</v>
      </c>
      <c r="E20" s="506" t="s">
        <v>542</v>
      </c>
    </row>
    <row r="21" spans="1:5" ht="21.75" customHeight="1">
      <c r="A21" s="493" t="s">
        <v>124</v>
      </c>
      <c r="B21" s="499" t="s">
        <v>122</v>
      </c>
      <c r="C21" s="504" t="s">
        <v>167</v>
      </c>
      <c r="D21" s="505">
        <v>1470</v>
      </c>
      <c r="E21" s="506" t="s">
        <v>542</v>
      </c>
    </row>
    <row r="22" spans="1:5" ht="21.75" customHeight="1">
      <c r="A22" s="493" t="s">
        <v>125</v>
      </c>
      <c r="B22" s="499" t="s">
        <v>123</v>
      </c>
      <c r="C22" s="504" t="s">
        <v>178</v>
      </c>
      <c r="D22" s="505">
        <v>10</v>
      </c>
      <c r="E22" s="506" t="s">
        <v>542</v>
      </c>
    </row>
    <row r="23" spans="1:5" ht="21.75" customHeight="1">
      <c r="A23" s="493" t="s">
        <v>158</v>
      </c>
      <c r="B23" s="499" t="s">
        <v>124</v>
      </c>
      <c r="C23" s="504" t="s">
        <v>179</v>
      </c>
      <c r="D23" s="505">
        <v>60</v>
      </c>
      <c r="E23" s="506" t="s">
        <v>542</v>
      </c>
    </row>
    <row r="24" spans="1:5" ht="21.75" customHeight="1">
      <c r="A24" s="493" t="s">
        <v>159</v>
      </c>
      <c r="B24" s="499" t="s">
        <v>125</v>
      </c>
      <c r="C24" s="504" t="s">
        <v>168</v>
      </c>
      <c r="D24" s="505">
        <v>30000</v>
      </c>
      <c r="E24" s="506" t="s">
        <v>542</v>
      </c>
    </row>
    <row r="25" spans="1:5" ht="21.75" customHeight="1">
      <c r="A25" s="493" t="s">
        <v>160</v>
      </c>
      <c r="B25" s="499" t="s">
        <v>158</v>
      </c>
      <c r="C25" s="552" t="s">
        <v>662</v>
      </c>
      <c r="D25" s="553">
        <v>103</v>
      </c>
      <c r="E25" s="554" t="s">
        <v>542</v>
      </c>
    </row>
    <row r="26" spans="1:5" ht="21.75" customHeight="1" thickBot="1">
      <c r="A26" s="493" t="s">
        <v>161</v>
      </c>
      <c r="B26" s="500"/>
      <c r="C26" s="507" t="s">
        <v>169</v>
      </c>
      <c r="D26" s="508">
        <f>SUM(D13:D25)</f>
        <v>172338</v>
      </c>
      <c r="E26" s="509"/>
    </row>
    <row r="27" spans="1:5" ht="18" customHeight="1">
      <c r="A27" s="489"/>
      <c r="B27" s="494"/>
      <c r="C27" s="494"/>
      <c r="D27" s="494"/>
      <c r="E27" s="494"/>
    </row>
    <row r="28" spans="1:5" ht="18" customHeight="1">
      <c r="A28" s="489"/>
      <c r="B28" s="494"/>
      <c r="C28" s="494"/>
      <c r="D28" s="494"/>
      <c r="E28" s="494"/>
    </row>
    <row r="29" spans="1:5" ht="18" customHeight="1">
      <c r="A29" s="489"/>
      <c r="B29" s="494"/>
      <c r="C29" s="494"/>
      <c r="D29" s="494"/>
      <c r="E29" s="494"/>
    </row>
    <row r="30" spans="1:5" ht="18" customHeight="1">
      <c r="A30" s="489"/>
      <c r="B30" s="494"/>
      <c r="C30" s="494"/>
      <c r="D30" s="494"/>
      <c r="E30" s="494"/>
    </row>
    <row r="31" spans="1:5" ht="18" customHeight="1">
      <c r="A31" s="494"/>
      <c r="B31" s="494"/>
      <c r="C31" s="494"/>
      <c r="D31" s="494"/>
      <c r="E31" s="494"/>
    </row>
  </sheetData>
  <sheetProtection/>
  <mergeCells count="3">
    <mergeCell ref="A3:E3"/>
    <mergeCell ref="A4:E4"/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4.875" style="73" customWidth="1"/>
    <col min="2" max="2" width="64.25390625" style="73" customWidth="1"/>
    <col min="3" max="3" width="29.25390625" style="73" customWidth="1"/>
    <col min="4" max="16384" width="9.125" style="73" customWidth="1"/>
  </cols>
  <sheetData>
    <row r="1" spans="2:3" ht="15.75">
      <c r="B1" s="666" t="s">
        <v>728</v>
      </c>
      <c r="C1" s="666"/>
    </row>
    <row r="2" spans="1:4" ht="12.75">
      <c r="A2" s="79"/>
      <c r="B2" s="79"/>
      <c r="C2" s="79"/>
      <c r="D2" s="79"/>
    </row>
    <row r="3" spans="1:4" ht="22.5">
      <c r="A3" s="921" t="s">
        <v>556</v>
      </c>
      <c r="B3" s="921"/>
      <c r="C3" s="921"/>
      <c r="D3" s="79"/>
    </row>
    <row r="4" spans="1:4" ht="52.5" customHeight="1">
      <c r="A4" s="920" t="s">
        <v>653</v>
      </c>
      <c r="B4" s="920"/>
      <c r="C4" s="920"/>
      <c r="D4" s="79"/>
    </row>
    <row r="5" spans="1:10" ht="23.25">
      <c r="A5" s="516"/>
      <c r="C5" s="517"/>
      <c r="E5" s="513"/>
      <c r="F5" s="513"/>
      <c r="G5" s="513"/>
      <c r="H5" s="513"/>
      <c r="I5" s="513"/>
      <c r="J5" s="513"/>
    </row>
    <row r="6" spans="1:3" ht="31.5" customHeight="1">
      <c r="A6" s="922" t="s">
        <v>512</v>
      </c>
      <c r="B6" s="922"/>
      <c r="C6" s="922"/>
    </row>
    <row r="7" spans="1:3" ht="31.5" customHeight="1">
      <c r="A7" s="431"/>
      <c r="B7" s="431"/>
      <c r="C7" s="431"/>
    </row>
    <row r="8" spans="1:3" ht="31.5" customHeight="1">
      <c r="A8" s="431"/>
      <c r="B8" s="431"/>
      <c r="C8" s="58" t="s">
        <v>39</v>
      </c>
    </row>
    <row r="9" ht="12.75">
      <c r="A9" s="422"/>
    </row>
    <row r="10" spans="1:3" ht="13.5" thickBot="1">
      <c r="A10" s="514"/>
      <c r="B10" s="527" t="s">
        <v>3</v>
      </c>
      <c r="C10" s="527" t="s">
        <v>4</v>
      </c>
    </row>
    <row r="11" spans="1:3" ht="47.25" customHeight="1">
      <c r="A11" s="526" t="s">
        <v>92</v>
      </c>
      <c r="B11" s="551" t="s">
        <v>660</v>
      </c>
      <c r="C11" s="535" t="s">
        <v>403</v>
      </c>
    </row>
    <row r="12" spans="1:3" ht="30" customHeight="1">
      <c r="A12" s="526" t="s">
        <v>93</v>
      </c>
      <c r="B12" s="528" t="s">
        <v>661</v>
      </c>
      <c r="C12" s="66">
        <v>521082</v>
      </c>
    </row>
    <row r="13" spans="1:3" ht="29.25" customHeight="1">
      <c r="A13" s="526" t="s">
        <v>94</v>
      </c>
      <c r="B13" s="605" t="s">
        <v>684</v>
      </c>
      <c r="C13" s="66">
        <v>6077</v>
      </c>
    </row>
    <row r="14" spans="1:3" ht="29.25" customHeight="1">
      <c r="A14" s="526" t="s">
        <v>95</v>
      </c>
      <c r="B14" s="605" t="s">
        <v>685</v>
      </c>
      <c r="C14" s="66">
        <v>2809</v>
      </c>
    </row>
    <row r="15" spans="1:3" ht="29.25" customHeight="1">
      <c r="A15" s="526" t="s">
        <v>96</v>
      </c>
      <c r="B15" s="606" t="s">
        <v>688</v>
      </c>
      <c r="C15" s="66">
        <v>1621</v>
      </c>
    </row>
    <row r="16" spans="1:3" ht="29.25" customHeight="1">
      <c r="A16" s="526" t="s">
        <v>97</v>
      </c>
      <c r="B16" s="606" t="s">
        <v>689</v>
      </c>
      <c r="C16" s="66">
        <v>1068</v>
      </c>
    </row>
    <row r="17" spans="1:3" ht="26.25" customHeight="1">
      <c r="A17" s="526" t="s">
        <v>99</v>
      </c>
      <c r="B17" s="605" t="s">
        <v>690</v>
      </c>
      <c r="C17" s="66">
        <v>3877</v>
      </c>
    </row>
    <row r="18" spans="1:3" ht="33.75" customHeight="1">
      <c r="A18" s="526" t="s">
        <v>100</v>
      </c>
      <c r="B18" s="528" t="s">
        <v>691</v>
      </c>
      <c r="C18" s="66">
        <v>217012</v>
      </c>
    </row>
    <row r="19" spans="1:3" ht="27" customHeight="1">
      <c r="A19" s="526" t="s">
        <v>122</v>
      </c>
      <c r="B19" s="605" t="s">
        <v>663</v>
      </c>
      <c r="C19" s="66">
        <v>12114</v>
      </c>
    </row>
    <row r="20" spans="1:3" ht="37.5" customHeight="1">
      <c r="A20" s="526" t="s">
        <v>123</v>
      </c>
      <c r="B20" s="528" t="s">
        <v>687</v>
      </c>
      <c r="C20" s="66">
        <v>1679</v>
      </c>
    </row>
    <row r="21" spans="1:3" ht="32.25" customHeight="1">
      <c r="A21" s="526" t="s">
        <v>124</v>
      </c>
      <c r="B21" s="606" t="s">
        <v>686</v>
      </c>
      <c r="C21" s="66">
        <v>618</v>
      </c>
    </row>
    <row r="22" spans="1:3" ht="30" customHeight="1">
      <c r="A22" s="526" t="s">
        <v>125</v>
      </c>
      <c r="B22" s="607" t="s">
        <v>513</v>
      </c>
      <c r="C22" s="66">
        <f>SUM(C12:C21)</f>
        <v>767957</v>
      </c>
    </row>
    <row r="23" spans="1:3" ht="27" customHeight="1" thickBot="1">
      <c r="A23" s="526" t="s">
        <v>158</v>
      </c>
      <c r="B23" s="608" t="s">
        <v>514</v>
      </c>
      <c r="C23" s="114">
        <f>C22/2</f>
        <v>383978.5</v>
      </c>
    </row>
    <row r="24" spans="1:3" ht="21.75" customHeight="1" thickBot="1">
      <c r="A24" s="526"/>
      <c r="B24" s="530"/>
      <c r="C24" s="531"/>
    </row>
    <row r="25" spans="1:3" ht="39.75" customHeight="1">
      <c r="A25" s="526" t="s">
        <v>159</v>
      </c>
      <c r="B25" s="536" t="s">
        <v>515</v>
      </c>
      <c r="C25" s="550" t="s">
        <v>403</v>
      </c>
    </row>
    <row r="26" spans="1:3" ht="30" customHeight="1">
      <c r="A26" s="526" t="s">
        <v>160</v>
      </c>
      <c r="B26" s="529" t="s">
        <v>516</v>
      </c>
      <c r="C26" s="532">
        <v>0</v>
      </c>
    </row>
    <row r="27" spans="1:3" ht="30" customHeight="1">
      <c r="A27" s="526" t="s">
        <v>161</v>
      </c>
      <c r="B27" s="529" t="s">
        <v>517</v>
      </c>
      <c r="C27" s="532">
        <v>0</v>
      </c>
    </row>
    <row r="28" spans="1:3" ht="27.75" customHeight="1">
      <c r="A28" s="526" t="s">
        <v>162</v>
      </c>
      <c r="B28" s="529" t="s">
        <v>518</v>
      </c>
      <c r="C28" s="532">
        <v>0</v>
      </c>
    </row>
    <row r="29" spans="1:3" ht="30.75" customHeight="1" thickBot="1">
      <c r="A29" s="526" t="s">
        <v>225</v>
      </c>
      <c r="B29" s="533" t="s">
        <v>519</v>
      </c>
      <c r="C29" s="534">
        <f>SUM(C26:C28)</f>
        <v>0</v>
      </c>
    </row>
    <row r="30" ht="12.75">
      <c r="C30" s="515"/>
    </row>
    <row r="31" ht="12.75">
      <c r="C31" s="515"/>
    </row>
    <row r="32" ht="12.75">
      <c r="C32" s="515"/>
    </row>
    <row r="33" ht="12.75">
      <c r="C33" s="515"/>
    </row>
    <row r="34" ht="12.75">
      <c r="C34" s="515"/>
    </row>
    <row r="35" ht="12.75">
      <c r="C35" s="515"/>
    </row>
  </sheetData>
  <sheetProtection/>
  <mergeCells count="4">
    <mergeCell ref="A4:C4"/>
    <mergeCell ref="A3:C3"/>
    <mergeCell ref="B1:C1"/>
    <mergeCell ref="A6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  <rowBreaks count="2" manualBreakCount="2">
    <brk id="51" max="255" man="1"/>
    <brk id="92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.00390625" style="422" customWidth="1"/>
    <col min="2" max="3" width="9.125" style="422" customWidth="1"/>
    <col min="4" max="4" width="44.75390625" style="422" customWidth="1"/>
    <col min="5" max="5" width="26.625" style="422" customWidth="1"/>
    <col min="6" max="16384" width="9.125" style="422" customWidth="1"/>
  </cols>
  <sheetData>
    <row r="1" spans="1:5" ht="15.75">
      <c r="A1" s="939" t="s">
        <v>729</v>
      </c>
      <c r="B1" s="939"/>
      <c r="C1" s="939"/>
      <c r="D1" s="939"/>
      <c r="E1" s="939"/>
    </row>
    <row r="2" spans="1:5" ht="15.75">
      <c r="A2" s="518"/>
      <c r="B2" s="518"/>
      <c r="C2" s="518"/>
      <c r="D2" s="518"/>
      <c r="E2" s="518"/>
    </row>
    <row r="3" spans="1:5" ht="12.75">
      <c r="A3" s="79"/>
      <c r="B3" s="79"/>
      <c r="C3" s="79"/>
      <c r="D3" s="79"/>
      <c r="E3" s="79"/>
    </row>
    <row r="4" spans="1:5" ht="12.75">
      <c r="A4" s="79"/>
      <c r="B4" s="79"/>
      <c r="C4" s="79"/>
      <c r="D4" s="79"/>
      <c r="E4" s="79"/>
    </row>
    <row r="5" spans="1:5" ht="47.25" customHeight="1">
      <c r="A5" s="936" t="s">
        <v>692</v>
      </c>
      <c r="B5" s="936"/>
      <c r="C5" s="936"/>
      <c r="D5" s="936"/>
      <c r="E5" s="936"/>
    </row>
    <row r="6" spans="1:5" ht="47.25" customHeight="1">
      <c r="A6" s="519"/>
      <c r="B6" s="519"/>
      <c r="C6" s="519"/>
      <c r="D6" s="519"/>
      <c r="E6" s="519"/>
    </row>
    <row r="7" spans="1:5" ht="22.5">
      <c r="A7" s="520"/>
      <c r="B7" s="521"/>
      <c r="C7" s="521"/>
      <c r="D7" s="521"/>
      <c r="E7" s="537" t="s">
        <v>39</v>
      </c>
    </row>
    <row r="8" spans="1:5" ht="12.75">
      <c r="A8" s="522"/>
      <c r="B8" s="523" t="s">
        <v>3</v>
      </c>
      <c r="C8" s="524" t="s">
        <v>4</v>
      </c>
      <c r="D8" s="524" t="s">
        <v>5</v>
      </c>
      <c r="E8" s="524" t="s">
        <v>6</v>
      </c>
    </row>
    <row r="9" spans="1:5" ht="23.25" thickBot="1">
      <c r="A9" s="525"/>
      <c r="B9" s="521"/>
      <c r="C9" s="521"/>
      <c r="D9" s="929"/>
      <c r="E9" s="929"/>
    </row>
    <row r="10" spans="1:5" ht="21" customHeight="1">
      <c r="A10" s="930" t="s">
        <v>92</v>
      </c>
      <c r="B10" s="932" t="s">
        <v>532</v>
      </c>
      <c r="C10" s="933"/>
      <c r="D10" s="933"/>
      <c r="E10" s="937" t="s">
        <v>656</v>
      </c>
    </row>
    <row r="11" spans="1:5" ht="15.75" customHeight="1">
      <c r="A11" s="931"/>
      <c r="B11" s="934"/>
      <c r="C11" s="935"/>
      <c r="D11" s="935"/>
      <c r="E11" s="938"/>
    </row>
    <row r="12" spans="1:5" ht="44.25" customHeight="1">
      <c r="A12" s="538" t="s">
        <v>93</v>
      </c>
      <c r="B12" s="926" t="s">
        <v>533</v>
      </c>
      <c r="C12" s="927"/>
      <c r="D12" s="928"/>
      <c r="E12" s="539">
        <v>123220</v>
      </c>
    </row>
    <row r="13" spans="1:5" ht="57" customHeight="1">
      <c r="A13" s="538" t="s">
        <v>94</v>
      </c>
      <c r="B13" s="926" t="s">
        <v>534</v>
      </c>
      <c r="C13" s="927"/>
      <c r="D13" s="928"/>
      <c r="E13" s="539">
        <v>0</v>
      </c>
    </row>
    <row r="14" spans="1:5" ht="51" customHeight="1">
      <c r="A14" s="538" t="s">
        <v>95</v>
      </c>
      <c r="B14" s="926" t="s">
        <v>535</v>
      </c>
      <c r="C14" s="927"/>
      <c r="D14" s="928"/>
      <c r="E14" s="539">
        <v>206807</v>
      </c>
    </row>
    <row r="15" spans="1:5" ht="39" customHeight="1">
      <c r="A15" s="538" t="s">
        <v>96</v>
      </c>
      <c r="B15" s="926" t="s">
        <v>437</v>
      </c>
      <c r="C15" s="927"/>
      <c r="D15" s="928"/>
      <c r="E15" s="539">
        <v>147774</v>
      </c>
    </row>
    <row r="16" spans="1:5" ht="38.25" customHeight="1">
      <c r="A16" s="538" t="s">
        <v>97</v>
      </c>
      <c r="B16" s="926" t="s">
        <v>693</v>
      </c>
      <c r="C16" s="927"/>
      <c r="D16" s="928"/>
      <c r="E16" s="539">
        <v>253252</v>
      </c>
    </row>
    <row r="17" spans="1:5" ht="37.5" customHeight="1">
      <c r="A17" s="538" t="s">
        <v>99</v>
      </c>
      <c r="B17" s="926" t="s">
        <v>654</v>
      </c>
      <c r="C17" s="927"/>
      <c r="D17" s="928"/>
      <c r="E17" s="539">
        <v>33950</v>
      </c>
    </row>
    <row r="18" spans="1:5" ht="42.75" customHeight="1" thickBot="1">
      <c r="A18" s="538" t="s">
        <v>100</v>
      </c>
      <c r="B18" s="923" t="s">
        <v>655</v>
      </c>
      <c r="C18" s="924"/>
      <c r="D18" s="925"/>
      <c r="E18" s="540">
        <f>SUM(E12:E17)</f>
        <v>765003</v>
      </c>
    </row>
  </sheetData>
  <sheetProtection/>
  <mergeCells count="13">
    <mergeCell ref="D9:E9"/>
    <mergeCell ref="A10:A11"/>
    <mergeCell ref="B10:D11"/>
    <mergeCell ref="A5:E5"/>
    <mergeCell ref="E10:E11"/>
    <mergeCell ref="A1:E1"/>
    <mergeCell ref="B18:D18"/>
    <mergeCell ref="B12:D12"/>
    <mergeCell ref="B13:D13"/>
    <mergeCell ref="B14:D14"/>
    <mergeCell ref="B15:D15"/>
    <mergeCell ref="B16:D16"/>
    <mergeCell ref="B17:D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60" zoomScalePageLayoutView="0" workbookViewId="0" topLeftCell="A1">
      <selection activeCell="N24" sqref="N24"/>
    </sheetView>
  </sheetViews>
  <sheetFormatPr defaultColWidth="4.00390625" defaultRowHeight="28.5" customHeight="1"/>
  <cols>
    <col min="1" max="1" width="4.00390625" style="422" customWidth="1"/>
    <col min="2" max="3" width="9.125" style="422" customWidth="1"/>
    <col min="4" max="4" width="23.25390625" style="422" customWidth="1"/>
    <col min="5" max="5" width="12.375" style="422" customWidth="1"/>
    <col min="6" max="6" width="12.75390625" style="422" customWidth="1"/>
    <col min="7" max="7" width="13.75390625" style="422" bestFit="1" customWidth="1"/>
    <col min="8" max="8" width="14.125" style="422" customWidth="1"/>
    <col min="9" max="9" width="15.375" style="422" customWidth="1"/>
    <col min="10" max="10" width="15.125" style="422" customWidth="1"/>
    <col min="11" max="11" width="11.375" style="422" customWidth="1"/>
    <col min="12" max="255" width="9.125" style="422" customWidth="1"/>
    <col min="256" max="16384" width="4.00390625" style="422" customWidth="1"/>
  </cols>
  <sheetData>
    <row r="1" spans="1:11" ht="15.75">
      <c r="A1" s="939" t="s">
        <v>756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</row>
    <row r="2" spans="1:11" ht="22.5">
      <c r="A2" s="936" t="s">
        <v>741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</row>
    <row r="3" spans="1:11" ht="23.25">
      <c r="A3" s="951" t="s">
        <v>742</v>
      </c>
      <c r="B3" s="951"/>
      <c r="C3" s="951"/>
      <c r="D3" s="951"/>
      <c r="E3" s="951"/>
      <c r="F3" s="951"/>
      <c r="G3" s="951"/>
      <c r="H3" s="951"/>
      <c r="I3" s="951"/>
      <c r="J3" s="951"/>
      <c r="K3" s="951"/>
    </row>
    <row r="4" spans="1:11" ht="23.25">
      <c r="A4" s="652"/>
      <c r="B4" s="652"/>
      <c r="C4" s="652"/>
      <c r="D4" s="652"/>
      <c r="E4" s="652"/>
      <c r="F4" s="652"/>
      <c r="G4" s="652"/>
      <c r="H4" s="652"/>
      <c r="I4" s="652"/>
      <c r="J4" s="652"/>
      <c r="K4" s="652"/>
    </row>
    <row r="5" spans="1:11" ht="18.75">
      <c r="A5" s="952" t="s">
        <v>87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</row>
    <row r="6" spans="1:11" ht="12.75">
      <c r="A6" s="522"/>
      <c r="B6" s="953" t="s">
        <v>3</v>
      </c>
      <c r="C6" s="954"/>
      <c r="D6" s="955"/>
      <c r="E6" s="524" t="s">
        <v>4</v>
      </c>
      <c r="F6" s="524" t="s">
        <v>5</v>
      </c>
      <c r="G6" s="524" t="s">
        <v>6</v>
      </c>
      <c r="H6" s="524" t="s">
        <v>7</v>
      </c>
      <c r="I6" s="524" t="s">
        <v>8</v>
      </c>
      <c r="J6" s="524" t="s">
        <v>9</v>
      </c>
      <c r="K6" s="524" t="s">
        <v>10</v>
      </c>
    </row>
    <row r="7" spans="1:11" ht="23.25" thickBot="1">
      <c r="A7" s="520"/>
      <c r="B7" s="521"/>
      <c r="C7" s="521"/>
      <c r="D7" s="929"/>
      <c r="E7" s="956"/>
      <c r="F7" s="956"/>
      <c r="G7" s="956"/>
      <c r="H7" s="956"/>
      <c r="I7" s="956"/>
      <c r="J7" s="956"/>
      <c r="K7" s="653" t="s">
        <v>39</v>
      </c>
    </row>
    <row r="8" spans="1:11" ht="18.75">
      <c r="A8" s="930" t="s">
        <v>92</v>
      </c>
      <c r="B8" s="932" t="s">
        <v>532</v>
      </c>
      <c r="C8" s="933"/>
      <c r="D8" s="933"/>
      <c r="E8" s="946" t="s">
        <v>743</v>
      </c>
      <c r="F8" s="947"/>
      <c r="G8" s="630" t="s">
        <v>744</v>
      </c>
      <c r="H8" s="946" t="s">
        <v>745</v>
      </c>
      <c r="I8" s="948"/>
      <c r="J8" s="948"/>
      <c r="K8" s="949" t="s">
        <v>171</v>
      </c>
    </row>
    <row r="9" spans="1:11" ht="15.75">
      <c r="A9" s="931"/>
      <c r="B9" s="934"/>
      <c r="C9" s="935"/>
      <c r="D9" s="935"/>
      <c r="E9" s="654" t="s">
        <v>746</v>
      </c>
      <c r="F9" s="654" t="s">
        <v>57</v>
      </c>
      <c r="G9" s="654" t="s">
        <v>90</v>
      </c>
      <c r="H9" s="654" t="s">
        <v>747</v>
      </c>
      <c r="I9" s="654" t="s">
        <v>748</v>
      </c>
      <c r="J9" s="654" t="s">
        <v>749</v>
      </c>
      <c r="K9" s="950"/>
    </row>
    <row r="10" spans="1:11" ht="36.75" customHeight="1">
      <c r="A10" s="538" t="s">
        <v>93</v>
      </c>
      <c r="B10" s="926" t="s">
        <v>533</v>
      </c>
      <c r="C10" s="927"/>
      <c r="D10" s="928"/>
      <c r="E10" s="213">
        <v>69864</v>
      </c>
      <c r="F10" s="213">
        <v>123220</v>
      </c>
      <c r="G10" s="218">
        <v>1125</v>
      </c>
      <c r="H10" s="654"/>
      <c r="I10" s="654"/>
      <c r="J10" s="654"/>
      <c r="K10" s="655">
        <f aca="true" t="shared" si="0" ref="K10:K17">SUM(E10:J10)</f>
        <v>194209</v>
      </c>
    </row>
    <row r="11" spans="1:11" ht="52.5" customHeight="1">
      <c r="A11" s="538" t="s">
        <v>94</v>
      </c>
      <c r="B11" s="926" t="s">
        <v>534</v>
      </c>
      <c r="C11" s="927"/>
      <c r="D11" s="928"/>
      <c r="E11" s="213">
        <v>102842</v>
      </c>
      <c r="F11" s="213">
        <v>0</v>
      </c>
      <c r="G11" s="218">
        <v>280062</v>
      </c>
      <c r="H11" s="654"/>
      <c r="I11" s="654"/>
      <c r="J11" s="654"/>
      <c r="K11" s="655">
        <f t="shared" si="0"/>
        <v>382904</v>
      </c>
    </row>
    <row r="12" spans="1:11" ht="36.75" customHeight="1">
      <c r="A12" s="538" t="s">
        <v>95</v>
      </c>
      <c r="B12" s="926" t="s">
        <v>535</v>
      </c>
      <c r="C12" s="927"/>
      <c r="D12" s="928"/>
      <c r="E12" s="213">
        <v>246981</v>
      </c>
      <c r="F12" s="213">
        <v>206807</v>
      </c>
      <c r="G12" s="218">
        <v>21311</v>
      </c>
      <c r="H12" s="654"/>
      <c r="I12" s="654"/>
      <c r="J12" s="654"/>
      <c r="K12" s="655">
        <f t="shared" si="0"/>
        <v>475099</v>
      </c>
    </row>
    <row r="13" spans="1:11" ht="39.75" customHeight="1">
      <c r="A13" s="538" t="s">
        <v>96</v>
      </c>
      <c r="B13" s="926" t="s">
        <v>750</v>
      </c>
      <c r="C13" s="927"/>
      <c r="D13" s="928"/>
      <c r="E13" s="213">
        <v>123661</v>
      </c>
      <c r="F13" s="213">
        <v>33950</v>
      </c>
      <c r="G13" s="218">
        <v>0</v>
      </c>
      <c r="H13" s="654"/>
      <c r="I13" s="654"/>
      <c r="J13" s="654"/>
      <c r="K13" s="655">
        <f t="shared" si="0"/>
        <v>157611</v>
      </c>
    </row>
    <row r="14" spans="1:11" ht="24.75" customHeight="1">
      <c r="A14" s="538" t="s">
        <v>97</v>
      </c>
      <c r="B14" s="943" t="s">
        <v>751</v>
      </c>
      <c r="C14" s="944"/>
      <c r="D14" s="945"/>
      <c r="E14" s="213">
        <v>0</v>
      </c>
      <c r="F14" s="213"/>
      <c r="G14" s="218">
        <v>34495</v>
      </c>
      <c r="H14" s="654"/>
      <c r="I14" s="654"/>
      <c r="J14" s="654"/>
      <c r="K14" s="655">
        <f t="shared" si="0"/>
        <v>34495</v>
      </c>
    </row>
    <row r="15" spans="1:11" ht="24.75" customHeight="1">
      <c r="A15" s="538" t="s">
        <v>99</v>
      </c>
      <c r="B15" s="943" t="s">
        <v>752</v>
      </c>
      <c r="C15" s="944"/>
      <c r="D15" s="945"/>
      <c r="E15" s="213">
        <v>0</v>
      </c>
      <c r="F15" s="213"/>
      <c r="G15" s="218">
        <v>4672</v>
      </c>
      <c r="H15" s="654"/>
      <c r="I15" s="654"/>
      <c r="J15" s="654"/>
      <c r="K15" s="655">
        <f t="shared" si="0"/>
        <v>4672</v>
      </c>
    </row>
    <row r="16" spans="1:11" ht="30" customHeight="1">
      <c r="A16" s="538" t="s">
        <v>100</v>
      </c>
      <c r="B16" s="943" t="s">
        <v>753</v>
      </c>
      <c r="C16" s="944"/>
      <c r="D16" s="945"/>
      <c r="E16" s="213">
        <v>0</v>
      </c>
      <c r="F16" s="213">
        <v>10649</v>
      </c>
      <c r="G16" s="218">
        <v>24848</v>
      </c>
      <c r="H16" s="654"/>
      <c r="I16" s="654"/>
      <c r="J16" s="654"/>
      <c r="K16" s="655">
        <f t="shared" si="0"/>
        <v>35497</v>
      </c>
    </row>
    <row r="17" spans="1:11" ht="32.25" customHeight="1">
      <c r="A17" s="538" t="s">
        <v>122</v>
      </c>
      <c r="B17" s="926" t="s">
        <v>754</v>
      </c>
      <c r="C17" s="927"/>
      <c r="D17" s="928"/>
      <c r="E17" s="213">
        <v>0</v>
      </c>
      <c r="F17" s="213">
        <v>253252</v>
      </c>
      <c r="G17" s="218">
        <v>23052</v>
      </c>
      <c r="H17" s="654"/>
      <c r="I17" s="654"/>
      <c r="J17" s="654"/>
      <c r="K17" s="655">
        <f t="shared" si="0"/>
        <v>276304</v>
      </c>
    </row>
    <row r="18" spans="1:11" ht="42" customHeight="1" thickBot="1">
      <c r="A18" s="538" t="s">
        <v>123</v>
      </c>
      <c r="B18" s="940" t="s">
        <v>755</v>
      </c>
      <c r="C18" s="941"/>
      <c r="D18" s="942"/>
      <c r="E18" s="656">
        <f>SUM(E10:E17)</f>
        <v>543348</v>
      </c>
      <c r="F18" s="656">
        <f>SUM(F10:F17)</f>
        <v>627878</v>
      </c>
      <c r="G18" s="220">
        <f>SUM(G10:G17)</f>
        <v>389565</v>
      </c>
      <c r="H18" s="656">
        <f>SUM(H10:H13)</f>
        <v>0</v>
      </c>
      <c r="I18" s="656">
        <f>SUM(I10:I13)</f>
        <v>0</v>
      </c>
      <c r="J18" s="656">
        <f>SUM(J10:J13)</f>
        <v>0</v>
      </c>
      <c r="K18" s="657">
        <f>SUM(K10:K17)</f>
        <v>1560791</v>
      </c>
    </row>
    <row r="19" ht="12.75">
      <c r="G19" s="658"/>
    </row>
  </sheetData>
  <sheetProtection/>
  <mergeCells count="20">
    <mergeCell ref="A1:K1"/>
    <mergeCell ref="A2:K2"/>
    <mergeCell ref="A3:K3"/>
    <mergeCell ref="A5:K5"/>
    <mergeCell ref="B6:D6"/>
    <mergeCell ref="D7:J7"/>
    <mergeCell ref="A8:A9"/>
    <mergeCell ref="B8:D9"/>
    <mergeCell ref="E8:F8"/>
    <mergeCell ref="H8:J8"/>
    <mergeCell ref="K8:K9"/>
    <mergeCell ref="B10:D10"/>
    <mergeCell ref="B17:D17"/>
    <mergeCell ref="B18:D18"/>
    <mergeCell ref="B11:D11"/>
    <mergeCell ref="B12:D12"/>
    <mergeCell ref="B13:D13"/>
    <mergeCell ref="B14:D14"/>
    <mergeCell ref="B15:D15"/>
    <mergeCell ref="B16:D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showZeros="0" view="pageBreakPreview" zoomScale="75" zoomScaleNormal="75" zoomScaleSheetLayoutView="75" zoomScalePageLayoutView="0" workbookViewId="0" topLeftCell="F1">
      <selection activeCell="N12" sqref="N12"/>
    </sheetView>
  </sheetViews>
  <sheetFormatPr defaultColWidth="9.00390625" defaultRowHeight="12.75"/>
  <cols>
    <col min="1" max="1" width="3.25390625" style="226" customWidth="1"/>
    <col min="2" max="2" width="29.875" style="226" customWidth="1"/>
    <col min="3" max="3" width="10.875" style="226" customWidth="1"/>
    <col min="4" max="4" width="9.875" style="226" customWidth="1"/>
    <col min="5" max="5" width="9.75390625" style="226" customWidth="1"/>
    <col min="6" max="6" width="9.375" style="226" customWidth="1"/>
    <col min="7" max="7" width="10.375" style="226" customWidth="1"/>
    <col min="8" max="8" width="10.00390625" style="226" customWidth="1"/>
    <col min="9" max="9" width="11.125" style="226" customWidth="1"/>
    <col min="10" max="10" width="9.75390625" style="226" customWidth="1"/>
    <col min="11" max="11" width="10.625" style="226" customWidth="1"/>
    <col min="12" max="12" width="9.75390625" style="226" customWidth="1"/>
    <col min="13" max="13" width="9.625" style="226" customWidth="1"/>
    <col min="14" max="15" width="9.375" style="226" customWidth="1"/>
    <col min="16" max="16" width="10.25390625" style="226" customWidth="1"/>
    <col min="17" max="17" width="8.875" style="226" customWidth="1"/>
    <col min="18" max="19" width="9.625" style="226" customWidth="1"/>
    <col min="20" max="20" width="8.75390625" style="226" customWidth="1"/>
    <col min="21" max="21" width="3.125" style="226" customWidth="1"/>
    <col min="22" max="22" width="28.625" style="226" customWidth="1"/>
    <col min="23" max="23" width="9.75390625" style="226" customWidth="1"/>
    <col min="24" max="24" width="10.00390625" style="226" customWidth="1"/>
    <col min="25" max="25" width="8.625" style="226" customWidth="1"/>
    <col min="26" max="26" width="10.25390625" style="226" customWidth="1"/>
    <col min="27" max="27" width="9.375" style="226" customWidth="1"/>
    <col min="28" max="28" width="8.75390625" style="226" customWidth="1"/>
    <col min="29" max="29" width="9.875" style="226" customWidth="1"/>
    <col min="30" max="30" width="9.75390625" style="226" customWidth="1"/>
    <col min="31" max="32" width="8.75390625" style="226" customWidth="1"/>
    <col min="33" max="33" width="8.875" style="226" customWidth="1"/>
    <col min="34" max="34" width="7.625" style="226" customWidth="1"/>
    <col min="35" max="35" width="9.625" style="226" customWidth="1"/>
    <col min="36" max="36" width="9.75390625" style="226" customWidth="1"/>
    <col min="37" max="37" width="10.00390625" style="226" customWidth="1"/>
    <col min="38" max="38" width="10.25390625" style="226" customWidth="1"/>
    <col min="39" max="16384" width="9.125" style="226" customWidth="1"/>
  </cols>
  <sheetData>
    <row r="1" spans="1:38" s="222" customFormat="1" ht="23.2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665" t="s">
        <v>714</v>
      </c>
      <c r="O1" s="666"/>
      <c r="P1" s="666"/>
      <c r="Q1" s="666"/>
      <c r="R1" s="666"/>
      <c r="S1" s="666"/>
      <c r="T1" s="667"/>
      <c r="U1" s="139"/>
      <c r="V1" s="139"/>
      <c r="W1" s="139"/>
      <c r="X1" s="139"/>
      <c r="Y1" s="139"/>
      <c r="Z1" s="139"/>
      <c r="AA1" s="139"/>
      <c r="AB1" s="139"/>
      <c r="AC1" s="139"/>
      <c r="AE1" s="139"/>
      <c r="AG1" s="250"/>
      <c r="AH1" s="251"/>
      <c r="AI1" s="251"/>
      <c r="AJ1" s="251"/>
      <c r="AK1" s="250"/>
      <c r="AL1" s="251" t="str">
        <f>N1</f>
        <v>2. melléklet a 14/2015. (V. 04.) önkormányzati rendelethez</v>
      </c>
    </row>
    <row r="2" spans="1:35" s="223" customFormat="1" ht="28.5" customHeight="1">
      <c r="A2" s="222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</row>
    <row r="3" spans="1:38" ht="20.25">
      <c r="A3" s="694" t="s">
        <v>650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60" t="str">
        <f>A3</f>
        <v>Békés Város Önkormányzata és intézményei 2014. évi  kiemelt kiadásainak teljesítése</v>
      </c>
      <c r="V3" s="697"/>
      <c r="W3" s="697"/>
      <c r="X3" s="697"/>
      <c r="Y3" s="697"/>
      <c r="Z3" s="697"/>
      <c r="AA3" s="697"/>
      <c r="AB3" s="697"/>
      <c r="AC3" s="697"/>
      <c r="AD3" s="697"/>
      <c r="AE3" s="697"/>
      <c r="AF3" s="697"/>
      <c r="AG3" s="697"/>
      <c r="AH3" s="697"/>
      <c r="AI3" s="697"/>
      <c r="AJ3" s="697"/>
      <c r="AK3" s="697"/>
      <c r="AL3" s="697"/>
    </row>
    <row r="4" spans="1:38" ht="23.25" customHeight="1">
      <c r="A4" s="140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8"/>
      <c r="AK4" s="228"/>
      <c r="AL4" s="228"/>
    </row>
    <row r="5" spans="1:38" ht="25.5" customHeight="1">
      <c r="A5" s="140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8"/>
      <c r="AK5" s="228"/>
      <c r="AL5" s="228"/>
    </row>
    <row r="6" spans="1:38" ht="17.25" customHeight="1">
      <c r="A6" s="229"/>
      <c r="B6" s="230" t="s">
        <v>3</v>
      </c>
      <c r="C6" s="230" t="s">
        <v>4</v>
      </c>
      <c r="D6" s="230" t="s">
        <v>5</v>
      </c>
      <c r="E6" s="230" t="s">
        <v>6</v>
      </c>
      <c r="F6" s="230" t="s">
        <v>7</v>
      </c>
      <c r="G6" s="230" t="s">
        <v>8</v>
      </c>
      <c r="H6" s="230" t="s">
        <v>9</v>
      </c>
      <c r="I6" s="230" t="s">
        <v>10</v>
      </c>
      <c r="J6" s="230" t="s">
        <v>11</v>
      </c>
      <c r="K6" s="230" t="s">
        <v>12</v>
      </c>
      <c r="L6" s="230" t="s">
        <v>13</v>
      </c>
      <c r="M6" s="230" t="s">
        <v>14</v>
      </c>
      <c r="N6" s="230" t="s">
        <v>15</v>
      </c>
      <c r="O6" s="230" t="s">
        <v>16</v>
      </c>
      <c r="P6" s="230" t="s">
        <v>17</v>
      </c>
      <c r="Q6" s="230" t="s">
        <v>18</v>
      </c>
      <c r="R6" s="230" t="s">
        <v>19</v>
      </c>
      <c r="S6" s="230" t="s">
        <v>20</v>
      </c>
      <c r="T6" s="230" t="s">
        <v>21</v>
      </c>
      <c r="U6" s="229"/>
      <c r="V6" s="231" t="s">
        <v>22</v>
      </c>
      <c r="W6" s="232" t="s">
        <v>23</v>
      </c>
      <c r="X6" s="232" t="s">
        <v>24</v>
      </c>
      <c r="Y6" s="232" t="s">
        <v>69</v>
      </c>
      <c r="Z6" s="232" t="s">
        <v>25</v>
      </c>
      <c r="AA6" s="232" t="s">
        <v>26</v>
      </c>
      <c r="AB6" s="232" t="s">
        <v>27</v>
      </c>
      <c r="AC6" s="232" t="s">
        <v>28</v>
      </c>
      <c r="AD6" s="232" t="s">
        <v>29</v>
      </c>
      <c r="AE6" s="232" t="s">
        <v>30</v>
      </c>
      <c r="AF6" s="232" t="s">
        <v>665</v>
      </c>
      <c r="AG6" s="232" t="s">
        <v>31</v>
      </c>
      <c r="AH6" s="232" t="s">
        <v>32</v>
      </c>
      <c r="AI6" s="232" t="s">
        <v>33</v>
      </c>
      <c r="AJ6" s="232" t="s">
        <v>34</v>
      </c>
      <c r="AK6" s="232" t="s">
        <v>35</v>
      </c>
      <c r="AL6" s="232" t="s">
        <v>36</v>
      </c>
    </row>
    <row r="7" spans="1:38" ht="21" customHeight="1">
      <c r="A7" s="233">
        <v>1</v>
      </c>
      <c r="B7" s="234"/>
      <c r="T7" s="226" t="s">
        <v>39</v>
      </c>
      <c r="U7" s="235">
        <f aca="true" t="shared" si="0" ref="U7:V19">A7</f>
        <v>1</v>
      </c>
      <c r="V7" s="236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662" t="str">
        <f>T7</f>
        <v>ezer Ft-ban</v>
      </c>
      <c r="AK7" s="662"/>
      <c r="AL7" s="238"/>
    </row>
    <row r="8" spans="1:38" ht="24.75" customHeight="1">
      <c r="A8" s="239">
        <f aca="true" t="shared" si="1" ref="A8:A19">A7+1</f>
        <v>2</v>
      </c>
      <c r="B8" s="683" t="s">
        <v>40</v>
      </c>
      <c r="C8" s="664" t="s">
        <v>70</v>
      </c>
      <c r="D8" s="664"/>
      <c r="E8" s="664"/>
      <c r="F8" s="664"/>
      <c r="G8" s="664"/>
      <c r="H8" s="664"/>
      <c r="I8" s="664"/>
      <c r="J8" s="664"/>
      <c r="K8" s="664"/>
      <c r="L8" s="664"/>
      <c r="M8" s="664"/>
      <c r="N8" s="664"/>
      <c r="O8" s="664"/>
      <c r="P8" s="664"/>
      <c r="Q8" s="664"/>
      <c r="R8" s="664"/>
      <c r="S8" s="664"/>
      <c r="T8" s="664"/>
      <c r="U8" s="233">
        <f t="shared" si="0"/>
        <v>2</v>
      </c>
      <c r="V8" s="696" t="s">
        <v>40</v>
      </c>
      <c r="W8" s="693" t="s">
        <v>71</v>
      </c>
      <c r="X8" s="693"/>
      <c r="Y8" s="693"/>
      <c r="Z8" s="693"/>
      <c r="AA8" s="693"/>
      <c r="AB8" s="693"/>
      <c r="AC8" s="693"/>
      <c r="AD8" s="693"/>
      <c r="AE8" s="693"/>
      <c r="AF8" s="693"/>
      <c r="AG8" s="693"/>
      <c r="AH8" s="693"/>
      <c r="AI8" s="693" t="s">
        <v>72</v>
      </c>
      <c r="AJ8" s="693"/>
      <c r="AK8" s="693"/>
      <c r="AL8" s="693"/>
    </row>
    <row r="9" spans="1:38" ht="39.75" customHeight="1">
      <c r="A9" s="239">
        <f t="shared" si="1"/>
        <v>3</v>
      </c>
      <c r="B9" s="683"/>
      <c r="C9" s="664" t="s">
        <v>73</v>
      </c>
      <c r="D9" s="664"/>
      <c r="E9" s="664"/>
      <c r="F9" s="664" t="s">
        <v>74</v>
      </c>
      <c r="G9" s="664"/>
      <c r="H9" s="664"/>
      <c r="I9" s="664" t="s">
        <v>427</v>
      </c>
      <c r="J9" s="664"/>
      <c r="K9" s="664"/>
      <c r="L9" s="664" t="s">
        <v>428</v>
      </c>
      <c r="M9" s="664"/>
      <c r="N9" s="664"/>
      <c r="O9" s="664" t="s">
        <v>77</v>
      </c>
      <c r="P9" s="664"/>
      <c r="Q9" s="664"/>
      <c r="R9" s="664" t="s">
        <v>78</v>
      </c>
      <c r="S9" s="664"/>
      <c r="T9" s="664"/>
      <c r="U9" s="233">
        <f t="shared" si="0"/>
        <v>3</v>
      </c>
      <c r="V9" s="683"/>
      <c r="W9" s="664" t="s">
        <v>79</v>
      </c>
      <c r="X9" s="664"/>
      <c r="Y9" s="664"/>
      <c r="Z9" s="664" t="s">
        <v>80</v>
      </c>
      <c r="AA9" s="664"/>
      <c r="AB9" s="664"/>
      <c r="AC9" s="664" t="s">
        <v>81</v>
      </c>
      <c r="AD9" s="664"/>
      <c r="AE9" s="664"/>
      <c r="AF9" s="664" t="s">
        <v>82</v>
      </c>
      <c r="AG9" s="664"/>
      <c r="AH9" s="664"/>
      <c r="AI9" s="664"/>
      <c r="AJ9" s="664"/>
      <c r="AK9" s="664"/>
      <c r="AL9" s="664"/>
    </row>
    <row r="10" spans="1:38" ht="67.5" customHeight="1">
      <c r="A10" s="239">
        <f t="shared" si="1"/>
        <v>4</v>
      </c>
      <c r="B10" s="683"/>
      <c r="C10" s="240" t="s">
        <v>83</v>
      </c>
      <c r="D10" s="240" t="s">
        <v>84</v>
      </c>
      <c r="E10" s="240" t="s">
        <v>57</v>
      </c>
      <c r="F10" s="240" t="s">
        <v>83</v>
      </c>
      <c r="G10" s="240" t="s">
        <v>84</v>
      </c>
      <c r="H10" s="240" t="s">
        <v>57</v>
      </c>
      <c r="I10" s="240" t="s">
        <v>83</v>
      </c>
      <c r="J10" s="240" t="s">
        <v>84</v>
      </c>
      <c r="K10" s="240" t="s">
        <v>57</v>
      </c>
      <c r="L10" s="240" t="s">
        <v>83</v>
      </c>
      <c r="M10" s="240" t="s">
        <v>84</v>
      </c>
      <c r="N10" s="240" t="s">
        <v>57</v>
      </c>
      <c r="O10" s="240" t="s">
        <v>83</v>
      </c>
      <c r="P10" s="240" t="s">
        <v>84</v>
      </c>
      <c r="Q10" s="240" t="s">
        <v>57</v>
      </c>
      <c r="R10" s="240" t="s">
        <v>83</v>
      </c>
      <c r="S10" s="240" t="s">
        <v>84</v>
      </c>
      <c r="T10" s="240" t="s">
        <v>57</v>
      </c>
      <c r="U10" s="233">
        <f t="shared" si="0"/>
        <v>4</v>
      </c>
      <c r="V10" s="683"/>
      <c r="W10" s="240" t="s">
        <v>83</v>
      </c>
      <c r="X10" s="240" t="s">
        <v>84</v>
      </c>
      <c r="Y10" s="240" t="s">
        <v>57</v>
      </c>
      <c r="Z10" s="240" t="s">
        <v>83</v>
      </c>
      <c r="AA10" s="240" t="s">
        <v>84</v>
      </c>
      <c r="AB10" s="240" t="s">
        <v>57</v>
      </c>
      <c r="AC10" s="240" t="s">
        <v>83</v>
      </c>
      <c r="AD10" s="240" t="s">
        <v>84</v>
      </c>
      <c r="AE10" s="240" t="s">
        <v>57</v>
      </c>
      <c r="AF10" s="241" t="s">
        <v>83</v>
      </c>
      <c r="AG10" s="241" t="s">
        <v>84</v>
      </c>
      <c r="AH10" s="241" t="s">
        <v>57</v>
      </c>
      <c r="AI10" s="240" t="s">
        <v>83</v>
      </c>
      <c r="AJ10" s="240" t="s">
        <v>84</v>
      </c>
      <c r="AK10" s="240" t="s">
        <v>57</v>
      </c>
      <c r="AL10" s="240" t="s">
        <v>59</v>
      </c>
    </row>
    <row r="11" spans="1:38" ht="45" customHeight="1">
      <c r="A11" s="239">
        <f t="shared" si="1"/>
        <v>5</v>
      </c>
      <c r="B11" s="242" t="s">
        <v>60</v>
      </c>
      <c r="C11" s="243">
        <v>171198</v>
      </c>
      <c r="D11" s="243">
        <v>247445</v>
      </c>
      <c r="E11" s="243">
        <v>197335</v>
      </c>
      <c r="F11" s="243">
        <v>46058</v>
      </c>
      <c r="G11" s="243">
        <v>60494</v>
      </c>
      <c r="H11" s="243">
        <v>57417</v>
      </c>
      <c r="I11" s="243">
        <v>156380</v>
      </c>
      <c r="J11" s="243">
        <v>186774</v>
      </c>
      <c r="K11" s="243">
        <v>170172</v>
      </c>
      <c r="L11" s="243"/>
      <c r="M11" s="243"/>
      <c r="N11" s="243"/>
      <c r="O11" s="243">
        <v>3500</v>
      </c>
      <c r="P11" s="243">
        <v>3674</v>
      </c>
      <c r="Q11" s="243">
        <v>3674</v>
      </c>
      <c r="R11" s="243"/>
      <c r="S11" s="243"/>
      <c r="T11" s="243"/>
      <c r="U11" s="233">
        <f t="shared" si="0"/>
        <v>5</v>
      </c>
      <c r="V11" s="242" t="str">
        <f t="shared" si="0"/>
        <v>Egyesített Egészségügyi Intézmény és Rendelőintézet</v>
      </c>
      <c r="W11" s="243"/>
      <c r="X11" s="243">
        <v>7474</v>
      </c>
      <c r="Y11" s="243">
        <v>7474</v>
      </c>
      <c r="Z11" s="243"/>
      <c r="AA11" s="243"/>
      <c r="AB11" s="243"/>
      <c r="AC11" s="243"/>
      <c r="AD11" s="243"/>
      <c r="AE11" s="243"/>
      <c r="AF11" s="243"/>
      <c r="AG11" s="243"/>
      <c r="AH11" s="243"/>
      <c r="AI11" s="244">
        <f aca="true" t="shared" si="2" ref="AI11:AK19">SUM(C11+F11+I11+L11+O11+R11+W11+Z11+AC11+AF11)</f>
        <v>377136</v>
      </c>
      <c r="AJ11" s="244">
        <f t="shared" si="2"/>
        <v>505861</v>
      </c>
      <c r="AK11" s="244">
        <f t="shared" si="2"/>
        <v>436072</v>
      </c>
      <c r="AL11" s="245">
        <f>AK11/AJ11*100</f>
        <v>86.20391767699032</v>
      </c>
    </row>
    <row r="12" spans="1:38" ht="45" customHeight="1">
      <c r="A12" s="239">
        <f t="shared" si="1"/>
        <v>6</v>
      </c>
      <c r="B12" s="242" t="s">
        <v>426</v>
      </c>
      <c r="C12" s="243">
        <v>60051</v>
      </c>
      <c r="D12" s="243">
        <v>89153</v>
      </c>
      <c r="E12" s="243">
        <v>78684</v>
      </c>
      <c r="F12" s="243">
        <v>16175</v>
      </c>
      <c r="G12" s="243">
        <v>22417</v>
      </c>
      <c r="H12" s="243">
        <v>19996</v>
      </c>
      <c r="I12" s="243">
        <v>82921</v>
      </c>
      <c r="J12" s="243">
        <v>163945</v>
      </c>
      <c r="K12" s="243">
        <v>156818</v>
      </c>
      <c r="L12" s="243"/>
      <c r="M12" s="243"/>
      <c r="N12" s="243"/>
      <c r="O12" s="243">
        <v>1686</v>
      </c>
      <c r="P12" s="243">
        <v>1802</v>
      </c>
      <c r="Q12" s="243">
        <v>1802</v>
      </c>
      <c r="R12" s="243"/>
      <c r="S12" s="243"/>
      <c r="T12" s="243"/>
      <c r="U12" s="233">
        <f t="shared" si="0"/>
        <v>6</v>
      </c>
      <c r="V12" s="242" t="str">
        <f t="shared" si="0"/>
        <v>Békési Városgondnokság</v>
      </c>
      <c r="W12" s="243"/>
      <c r="X12" s="243">
        <v>4554</v>
      </c>
      <c r="Y12" s="243">
        <v>4539</v>
      </c>
      <c r="Z12" s="243">
        <v>1028</v>
      </c>
      <c r="AA12" s="243">
        <v>1753</v>
      </c>
      <c r="AB12" s="243">
        <v>1753</v>
      </c>
      <c r="AC12" s="243"/>
      <c r="AD12" s="243"/>
      <c r="AE12" s="243"/>
      <c r="AF12" s="243"/>
      <c r="AG12" s="243"/>
      <c r="AH12" s="243"/>
      <c r="AI12" s="244">
        <f t="shared" si="2"/>
        <v>161861</v>
      </c>
      <c r="AJ12" s="244">
        <f t="shared" si="2"/>
        <v>283624</v>
      </c>
      <c r="AK12" s="244">
        <f t="shared" si="2"/>
        <v>263592</v>
      </c>
      <c r="AL12" s="245">
        <f aca="true" t="shared" si="3" ref="AL12:AL19">AK12/AJ12*100</f>
        <v>92.93712802865765</v>
      </c>
    </row>
    <row r="13" spans="1:38" ht="34.5" customHeight="1">
      <c r="A13" s="239">
        <f t="shared" si="1"/>
        <v>7</v>
      </c>
      <c r="B13" s="242" t="s">
        <v>61</v>
      </c>
      <c r="C13" s="243">
        <v>60187</v>
      </c>
      <c r="D13" s="243">
        <v>68702</v>
      </c>
      <c r="E13" s="243">
        <v>68702</v>
      </c>
      <c r="F13" s="243">
        <v>16097</v>
      </c>
      <c r="G13" s="243">
        <v>16770</v>
      </c>
      <c r="H13" s="243">
        <v>16467</v>
      </c>
      <c r="I13" s="243">
        <v>86969</v>
      </c>
      <c r="J13" s="243">
        <v>141602</v>
      </c>
      <c r="K13" s="243">
        <v>120275</v>
      </c>
      <c r="L13" s="243"/>
      <c r="M13" s="243"/>
      <c r="N13" s="243"/>
      <c r="O13" s="243"/>
      <c r="P13" s="243"/>
      <c r="Q13" s="243"/>
      <c r="R13" s="243"/>
      <c r="S13" s="243"/>
      <c r="T13" s="243"/>
      <c r="U13" s="233">
        <f t="shared" si="0"/>
        <v>7</v>
      </c>
      <c r="V13" s="242" t="str">
        <f t="shared" si="0"/>
        <v>Kecskeméti Gábor Kulturális Központ</v>
      </c>
      <c r="W13" s="243"/>
      <c r="X13" s="243">
        <v>7153</v>
      </c>
      <c r="Y13" s="243">
        <v>7153</v>
      </c>
      <c r="Z13" s="243"/>
      <c r="AA13" s="243"/>
      <c r="AB13" s="243"/>
      <c r="AC13" s="243"/>
      <c r="AD13" s="243"/>
      <c r="AE13" s="243"/>
      <c r="AF13" s="243"/>
      <c r="AG13" s="243"/>
      <c r="AH13" s="243"/>
      <c r="AI13" s="244">
        <f t="shared" si="2"/>
        <v>163253</v>
      </c>
      <c r="AJ13" s="244">
        <f t="shared" si="2"/>
        <v>234227</v>
      </c>
      <c r="AK13" s="244">
        <f t="shared" si="2"/>
        <v>212597</v>
      </c>
      <c r="AL13" s="245">
        <f t="shared" si="3"/>
        <v>90.76536863811602</v>
      </c>
    </row>
    <row r="14" spans="1:38" ht="34.5" customHeight="1">
      <c r="A14" s="239">
        <f t="shared" si="1"/>
        <v>8</v>
      </c>
      <c r="B14" s="246" t="s">
        <v>62</v>
      </c>
      <c r="C14" s="243">
        <v>11863</v>
      </c>
      <c r="D14" s="243">
        <v>13332</v>
      </c>
      <c r="E14" s="243">
        <v>13332</v>
      </c>
      <c r="F14" s="243">
        <v>3080</v>
      </c>
      <c r="G14" s="243">
        <v>3421</v>
      </c>
      <c r="H14" s="243">
        <v>3421</v>
      </c>
      <c r="I14" s="243">
        <v>5091</v>
      </c>
      <c r="J14" s="243">
        <v>12835</v>
      </c>
      <c r="K14" s="243">
        <v>11067</v>
      </c>
      <c r="L14" s="243"/>
      <c r="M14" s="243"/>
      <c r="N14" s="243"/>
      <c r="O14" s="243"/>
      <c r="P14" s="243"/>
      <c r="Q14" s="243"/>
      <c r="R14" s="243"/>
      <c r="S14" s="243"/>
      <c r="T14" s="243"/>
      <c r="U14" s="233">
        <f t="shared" si="0"/>
        <v>8</v>
      </c>
      <c r="V14" s="242" t="str">
        <f t="shared" si="0"/>
        <v>Jantyik Mátyás Múzeum</v>
      </c>
      <c r="W14" s="243"/>
      <c r="X14" s="243">
        <v>6720</v>
      </c>
      <c r="Y14" s="243">
        <v>6720</v>
      </c>
      <c r="Z14" s="243"/>
      <c r="AA14" s="243"/>
      <c r="AB14" s="243"/>
      <c r="AC14" s="243"/>
      <c r="AD14" s="243"/>
      <c r="AE14" s="243"/>
      <c r="AF14" s="243"/>
      <c r="AG14" s="243"/>
      <c r="AH14" s="243"/>
      <c r="AI14" s="244">
        <f t="shared" si="2"/>
        <v>20034</v>
      </c>
      <c r="AJ14" s="244">
        <f t="shared" si="2"/>
        <v>36308</v>
      </c>
      <c r="AK14" s="244">
        <f t="shared" si="2"/>
        <v>34540</v>
      </c>
      <c r="AL14" s="245">
        <f t="shared" si="3"/>
        <v>95.13054974110389</v>
      </c>
    </row>
    <row r="15" spans="1:38" ht="34.5" customHeight="1">
      <c r="A15" s="239">
        <f t="shared" si="1"/>
        <v>9</v>
      </c>
      <c r="B15" s="242" t="s">
        <v>63</v>
      </c>
      <c r="C15" s="243">
        <v>22280</v>
      </c>
      <c r="D15" s="243">
        <v>29592</v>
      </c>
      <c r="E15" s="243">
        <v>27045</v>
      </c>
      <c r="F15" s="243">
        <v>5823</v>
      </c>
      <c r="G15" s="243">
        <v>7329</v>
      </c>
      <c r="H15" s="243">
        <v>6542</v>
      </c>
      <c r="I15" s="243">
        <v>1946</v>
      </c>
      <c r="J15" s="243">
        <v>18796</v>
      </c>
      <c r="K15" s="243">
        <v>18266</v>
      </c>
      <c r="L15" s="243"/>
      <c r="M15" s="243"/>
      <c r="N15" s="243"/>
      <c r="O15" s="243"/>
      <c r="P15" s="243"/>
      <c r="Q15" s="243"/>
      <c r="R15" s="243"/>
      <c r="S15" s="243"/>
      <c r="T15" s="243"/>
      <c r="U15" s="233">
        <f t="shared" si="0"/>
        <v>9</v>
      </c>
      <c r="V15" s="242" t="str">
        <f t="shared" si="0"/>
        <v>Püski Sándor Könyvtár</v>
      </c>
      <c r="W15" s="243"/>
      <c r="X15" s="243">
        <v>120</v>
      </c>
      <c r="Y15" s="243">
        <v>120</v>
      </c>
      <c r="Z15" s="243"/>
      <c r="AA15" s="243"/>
      <c r="AB15" s="243"/>
      <c r="AC15" s="243"/>
      <c r="AD15" s="243"/>
      <c r="AE15" s="243"/>
      <c r="AF15" s="243"/>
      <c r="AG15" s="243"/>
      <c r="AH15" s="243"/>
      <c r="AI15" s="244">
        <f t="shared" si="2"/>
        <v>30049</v>
      </c>
      <c r="AJ15" s="244">
        <f t="shared" si="2"/>
        <v>55837</v>
      </c>
      <c r="AK15" s="244">
        <f t="shared" si="2"/>
        <v>51973</v>
      </c>
      <c r="AL15" s="245">
        <f t="shared" si="3"/>
        <v>93.07985744219782</v>
      </c>
    </row>
    <row r="16" spans="1:38" ht="34.5" customHeight="1">
      <c r="A16" s="239">
        <f t="shared" si="1"/>
        <v>10</v>
      </c>
      <c r="B16" s="247" t="s">
        <v>66</v>
      </c>
      <c r="C16" s="244">
        <f aca="true" t="shared" si="4" ref="C16:T16">SUM(C11:C15)</f>
        <v>325579</v>
      </c>
      <c r="D16" s="244">
        <f t="shared" si="4"/>
        <v>448224</v>
      </c>
      <c r="E16" s="244">
        <f t="shared" si="4"/>
        <v>385098</v>
      </c>
      <c r="F16" s="244">
        <f t="shared" si="4"/>
        <v>87233</v>
      </c>
      <c r="G16" s="244">
        <f t="shared" si="4"/>
        <v>110431</v>
      </c>
      <c r="H16" s="244">
        <f t="shared" si="4"/>
        <v>103843</v>
      </c>
      <c r="I16" s="244">
        <f t="shared" si="4"/>
        <v>333307</v>
      </c>
      <c r="J16" s="244">
        <f t="shared" si="4"/>
        <v>523952</v>
      </c>
      <c r="K16" s="244">
        <f t="shared" si="4"/>
        <v>476598</v>
      </c>
      <c r="L16" s="244">
        <f t="shared" si="4"/>
        <v>0</v>
      </c>
      <c r="M16" s="244">
        <f t="shared" si="4"/>
        <v>0</v>
      </c>
      <c r="N16" s="244">
        <f t="shared" si="4"/>
        <v>0</v>
      </c>
      <c r="O16" s="244">
        <f t="shared" si="4"/>
        <v>5186</v>
      </c>
      <c r="P16" s="244">
        <f t="shared" si="4"/>
        <v>5476</v>
      </c>
      <c r="Q16" s="244">
        <f t="shared" si="4"/>
        <v>5476</v>
      </c>
      <c r="R16" s="244">
        <f t="shared" si="4"/>
        <v>0</v>
      </c>
      <c r="S16" s="244">
        <f t="shared" si="4"/>
        <v>0</v>
      </c>
      <c r="T16" s="244">
        <f t="shared" si="4"/>
        <v>0</v>
      </c>
      <c r="U16" s="233">
        <f t="shared" si="0"/>
        <v>10</v>
      </c>
      <c r="V16" s="247" t="str">
        <f t="shared" si="0"/>
        <v>Költségvetési szervek összesen:</v>
      </c>
      <c r="W16" s="244"/>
      <c r="X16" s="244">
        <f aca="true" t="shared" si="5" ref="X16:AH16">SUM(X11:X15)</f>
        <v>26021</v>
      </c>
      <c r="Y16" s="244">
        <f t="shared" si="5"/>
        <v>26006</v>
      </c>
      <c r="Z16" s="244">
        <f t="shared" si="5"/>
        <v>1028</v>
      </c>
      <c r="AA16" s="244">
        <f t="shared" si="5"/>
        <v>1753</v>
      </c>
      <c r="AB16" s="244">
        <f t="shared" si="5"/>
        <v>1753</v>
      </c>
      <c r="AC16" s="244">
        <f t="shared" si="5"/>
        <v>0</v>
      </c>
      <c r="AD16" s="244">
        <f t="shared" si="5"/>
        <v>0</v>
      </c>
      <c r="AE16" s="244">
        <f t="shared" si="5"/>
        <v>0</v>
      </c>
      <c r="AF16" s="244">
        <f t="shared" si="5"/>
        <v>0</v>
      </c>
      <c r="AG16" s="244">
        <f t="shared" si="5"/>
        <v>0</v>
      </c>
      <c r="AH16" s="244">
        <f t="shared" si="5"/>
        <v>0</v>
      </c>
      <c r="AI16" s="244">
        <f t="shared" si="2"/>
        <v>752333</v>
      </c>
      <c r="AJ16" s="244">
        <f t="shared" si="2"/>
        <v>1115857</v>
      </c>
      <c r="AK16" s="244">
        <f t="shared" si="2"/>
        <v>998774</v>
      </c>
      <c r="AL16" s="245">
        <f t="shared" si="3"/>
        <v>89.50734726761583</v>
      </c>
    </row>
    <row r="17" spans="1:38" ht="34.5" customHeight="1">
      <c r="A17" s="239">
        <f t="shared" si="1"/>
        <v>11</v>
      </c>
      <c r="B17" s="248" t="s">
        <v>65</v>
      </c>
      <c r="C17" s="243">
        <v>195291</v>
      </c>
      <c r="D17" s="243">
        <v>201622</v>
      </c>
      <c r="E17" s="243">
        <v>201195</v>
      </c>
      <c r="F17" s="243">
        <v>53512</v>
      </c>
      <c r="G17" s="243">
        <v>52659</v>
      </c>
      <c r="H17" s="243">
        <v>52332</v>
      </c>
      <c r="I17" s="243">
        <v>131699</v>
      </c>
      <c r="J17" s="243">
        <v>152909</v>
      </c>
      <c r="K17" s="243">
        <v>127339</v>
      </c>
      <c r="L17" s="243">
        <v>372600</v>
      </c>
      <c r="M17" s="243">
        <v>292008</v>
      </c>
      <c r="N17" s="243">
        <v>273794</v>
      </c>
      <c r="O17" s="243"/>
      <c r="P17" s="243">
        <v>756</v>
      </c>
      <c r="Q17" s="243">
        <v>755</v>
      </c>
      <c r="R17" s="243"/>
      <c r="S17" s="243"/>
      <c r="T17" s="243"/>
      <c r="U17" s="233">
        <f t="shared" si="0"/>
        <v>11</v>
      </c>
      <c r="V17" s="242" t="str">
        <f t="shared" si="0"/>
        <v>Polgármesteri Hivatal</v>
      </c>
      <c r="W17" s="243">
        <v>5665</v>
      </c>
      <c r="X17" s="243">
        <v>8622</v>
      </c>
      <c r="Y17" s="243">
        <v>7649</v>
      </c>
      <c r="Z17" s="243"/>
      <c r="AA17" s="243"/>
      <c r="AB17" s="243"/>
      <c r="AC17" s="243"/>
      <c r="AD17" s="243"/>
      <c r="AE17" s="243"/>
      <c r="AF17" s="243"/>
      <c r="AG17" s="243"/>
      <c r="AH17" s="243"/>
      <c r="AI17" s="244">
        <f t="shared" si="2"/>
        <v>758767</v>
      </c>
      <c r="AJ17" s="244">
        <f t="shared" si="2"/>
        <v>708576</v>
      </c>
      <c r="AK17" s="244">
        <f t="shared" si="2"/>
        <v>663064</v>
      </c>
      <c r="AL17" s="245">
        <f t="shared" si="3"/>
        <v>93.57697692272953</v>
      </c>
    </row>
    <row r="18" spans="1:38" ht="34.5" customHeight="1">
      <c r="A18" s="239">
        <f t="shared" si="1"/>
        <v>12</v>
      </c>
      <c r="B18" s="248" t="s">
        <v>85</v>
      </c>
      <c r="C18" s="243">
        <v>533953</v>
      </c>
      <c r="D18" s="243">
        <v>465353</v>
      </c>
      <c r="E18" s="243">
        <v>434353</v>
      </c>
      <c r="F18" s="243">
        <v>81005</v>
      </c>
      <c r="G18" s="243">
        <v>69054</v>
      </c>
      <c r="H18" s="243">
        <v>67504</v>
      </c>
      <c r="I18" s="243">
        <v>685966</v>
      </c>
      <c r="J18" s="243">
        <v>1258885</v>
      </c>
      <c r="K18" s="243">
        <v>1245067</v>
      </c>
      <c r="L18" s="243">
        <v>48520</v>
      </c>
      <c r="M18" s="243">
        <v>32292</v>
      </c>
      <c r="N18" s="243">
        <v>32292</v>
      </c>
      <c r="O18" s="243">
        <v>685943</v>
      </c>
      <c r="P18" s="243">
        <v>763421</v>
      </c>
      <c r="Q18" s="243">
        <v>748722</v>
      </c>
      <c r="R18" s="243">
        <v>33008</v>
      </c>
      <c r="S18" s="243">
        <v>107762</v>
      </c>
      <c r="T18" s="243"/>
      <c r="U18" s="233">
        <f t="shared" si="0"/>
        <v>12</v>
      </c>
      <c r="V18" s="242" t="str">
        <f t="shared" si="0"/>
        <v> Önkormányzat </v>
      </c>
      <c r="W18" s="243">
        <v>951580</v>
      </c>
      <c r="X18" s="243">
        <v>1050137</v>
      </c>
      <c r="Y18" s="243">
        <v>970125</v>
      </c>
      <c r="Z18" s="243">
        <v>124319</v>
      </c>
      <c r="AA18" s="243">
        <v>196324</v>
      </c>
      <c r="AB18" s="243">
        <v>86686</v>
      </c>
      <c r="AC18" s="243"/>
      <c r="AD18" s="243">
        <v>82381</v>
      </c>
      <c r="AE18" s="243">
        <v>82381</v>
      </c>
      <c r="AF18" s="243">
        <v>37200</v>
      </c>
      <c r="AG18" s="243">
        <v>334453</v>
      </c>
      <c r="AH18" s="243"/>
      <c r="AI18" s="244">
        <f t="shared" si="2"/>
        <v>3181494</v>
      </c>
      <c r="AJ18" s="244">
        <f t="shared" si="2"/>
        <v>4360062</v>
      </c>
      <c r="AK18" s="244">
        <f t="shared" si="2"/>
        <v>3667130</v>
      </c>
      <c r="AL18" s="245">
        <f t="shared" si="3"/>
        <v>84.10729021743268</v>
      </c>
    </row>
    <row r="19" spans="1:38" ht="34.5" customHeight="1">
      <c r="A19" s="239">
        <f t="shared" si="1"/>
        <v>13</v>
      </c>
      <c r="B19" s="247" t="s">
        <v>68</v>
      </c>
      <c r="C19" s="244">
        <f aca="true" t="shared" si="6" ref="C19:T19">SUM(C16:C18)</f>
        <v>1054823</v>
      </c>
      <c r="D19" s="244">
        <f t="shared" si="6"/>
        <v>1115199</v>
      </c>
      <c r="E19" s="244">
        <f t="shared" si="6"/>
        <v>1020646</v>
      </c>
      <c r="F19" s="244">
        <f t="shared" si="6"/>
        <v>221750</v>
      </c>
      <c r="G19" s="244">
        <f t="shared" si="6"/>
        <v>232144</v>
      </c>
      <c r="H19" s="244">
        <f t="shared" si="6"/>
        <v>223679</v>
      </c>
      <c r="I19" s="244">
        <f t="shared" si="6"/>
        <v>1150972</v>
      </c>
      <c r="J19" s="244">
        <f t="shared" si="6"/>
        <v>1935746</v>
      </c>
      <c r="K19" s="244">
        <f t="shared" si="6"/>
        <v>1849004</v>
      </c>
      <c r="L19" s="244">
        <f t="shared" si="6"/>
        <v>421120</v>
      </c>
      <c r="M19" s="244">
        <f t="shared" si="6"/>
        <v>324300</v>
      </c>
      <c r="N19" s="244">
        <f t="shared" si="6"/>
        <v>306086</v>
      </c>
      <c r="O19" s="244">
        <f t="shared" si="6"/>
        <v>691129</v>
      </c>
      <c r="P19" s="244">
        <f t="shared" si="6"/>
        <v>769653</v>
      </c>
      <c r="Q19" s="244">
        <f t="shared" si="6"/>
        <v>754953</v>
      </c>
      <c r="R19" s="244">
        <f t="shared" si="6"/>
        <v>33008</v>
      </c>
      <c r="S19" s="244">
        <f t="shared" si="6"/>
        <v>107762</v>
      </c>
      <c r="T19" s="244">
        <f t="shared" si="6"/>
        <v>0</v>
      </c>
      <c r="U19" s="233">
        <f t="shared" si="0"/>
        <v>13</v>
      </c>
      <c r="V19" s="247" t="str">
        <f t="shared" si="0"/>
        <v>Békés Város mindösszesen:</v>
      </c>
      <c r="W19" s="244">
        <f aca="true" t="shared" si="7" ref="W19:AH19">SUM(W16:W18)</f>
        <v>957245</v>
      </c>
      <c r="X19" s="244">
        <f t="shared" si="7"/>
        <v>1084780</v>
      </c>
      <c r="Y19" s="244">
        <f t="shared" si="7"/>
        <v>1003780</v>
      </c>
      <c r="Z19" s="244">
        <f t="shared" si="7"/>
        <v>125347</v>
      </c>
      <c r="AA19" s="244">
        <f t="shared" si="7"/>
        <v>198077</v>
      </c>
      <c r="AB19" s="244">
        <f t="shared" si="7"/>
        <v>88439</v>
      </c>
      <c r="AC19" s="244">
        <f t="shared" si="7"/>
        <v>0</v>
      </c>
      <c r="AD19" s="244">
        <f t="shared" si="7"/>
        <v>82381</v>
      </c>
      <c r="AE19" s="244">
        <f t="shared" si="7"/>
        <v>82381</v>
      </c>
      <c r="AF19" s="244">
        <f t="shared" si="7"/>
        <v>37200</v>
      </c>
      <c r="AG19" s="244">
        <f t="shared" si="7"/>
        <v>334453</v>
      </c>
      <c r="AH19" s="244">
        <f t="shared" si="7"/>
        <v>0</v>
      </c>
      <c r="AI19" s="244">
        <f t="shared" si="2"/>
        <v>4692594</v>
      </c>
      <c r="AJ19" s="244">
        <f t="shared" si="2"/>
        <v>6184495</v>
      </c>
      <c r="AK19" s="244">
        <f t="shared" si="2"/>
        <v>5328968</v>
      </c>
      <c r="AL19" s="245">
        <f t="shared" si="3"/>
        <v>86.1665827201736</v>
      </c>
    </row>
    <row r="21" spans="15:34" ht="12.75">
      <c r="O21" s="249"/>
      <c r="P21" s="249"/>
      <c r="Q21" s="249"/>
      <c r="R21" s="249"/>
      <c r="S21" s="249"/>
      <c r="T21" s="249"/>
      <c r="U21" s="249"/>
      <c r="Z21" s="249"/>
      <c r="AA21" s="249"/>
      <c r="AB21" s="249"/>
      <c r="AF21" s="249"/>
      <c r="AG21" s="249"/>
      <c r="AH21" s="249"/>
    </row>
  </sheetData>
  <sheetProtection/>
  <mergeCells count="19">
    <mergeCell ref="N1:T1"/>
    <mergeCell ref="A3:T3"/>
    <mergeCell ref="L9:N9"/>
    <mergeCell ref="AC9:AE9"/>
    <mergeCell ref="AF9:AH9"/>
    <mergeCell ref="B8:B10"/>
    <mergeCell ref="C8:T8"/>
    <mergeCell ref="V8:V10"/>
    <mergeCell ref="W8:AH8"/>
    <mergeCell ref="U3:AL3"/>
    <mergeCell ref="AJ7:AK7"/>
    <mergeCell ref="AI8:AL9"/>
    <mergeCell ref="C9:E9"/>
    <mergeCell ref="F9:H9"/>
    <mergeCell ref="I9:K9"/>
    <mergeCell ref="O9:Q9"/>
    <mergeCell ref="R9:T9"/>
    <mergeCell ref="W9:Y9"/>
    <mergeCell ref="Z9:AB9"/>
  </mergeCells>
  <printOptions horizontalCentered="1"/>
  <pageMargins left="0" right="0" top="0" bottom="0" header="0" footer="0"/>
  <pageSetup horizontalDpi="300" verticalDpi="300" orientation="landscape" paperSize="8" scale="70" r:id="rId1"/>
  <colBreaks count="1" manualBreakCount="1">
    <brk id="2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B37" sqref="B37"/>
    </sheetView>
  </sheetViews>
  <sheetFormatPr defaultColWidth="4.875" defaultRowHeight="12.75"/>
  <cols>
    <col min="1" max="1" width="4.875" style="73" customWidth="1"/>
    <col min="2" max="2" width="64.25390625" style="73" customWidth="1"/>
    <col min="3" max="3" width="17.375" style="73" customWidth="1"/>
    <col min="4" max="4" width="17.875" style="73" customWidth="1"/>
    <col min="5" max="5" width="16.625" style="73" customWidth="1"/>
    <col min="6" max="6" width="16.875" style="73" customWidth="1"/>
    <col min="7" max="7" width="17.75390625" style="73" customWidth="1"/>
    <col min="8" max="255" width="9.125" style="73" customWidth="1"/>
    <col min="256" max="16384" width="4.875" style="73" customWidth="1"/>
  </cols>
  <sheetData>
    <row r="1" spans="2:7" ht="15.75">
      <c r="B1" s="666" t="s">
        <v>757</v>
      </c>
      <c r="C1" s="666"/>
      <c r="D1" s="666"/>
      <c r="E1" s="666"/>
      <c r="F1" s="666"/>
      <c r="G1" s="666"/>
    </row>
    <row r="2" spans="1:5" ht="12.75">
      <c r="A2" s="79"/>
      <c r="B2" s="79"/>
      <c r="C2" s="79"/>
      <c r="D2" s="79"/>
      <c r="E2" s="79"/>
    </row>
    <row r="3" spans="1:7" ht="22.5">
      <c r="A3" s="921" t="s">
        <v>556</v>
      </c>
      <c r="B3" s="921"/>
      <c r="C3" s="921"/>
      <c r="D3" s="921"/>
      <c r="E3" s="921"/>
      <c r="F3" s="921"/>
      <c r="G3" s="921"/>
    </row>
    <row r="4" spans="1:7" ht="22.5">
      <c r="A4" s="920" t="s">
        <v>653</v>
      </c>
      <c r="B4" s="920"/>
      <c r="C4" s="920"/>
      <c r="D4" s="920"/>
      <c r="E4" s="920"/>
      <c r="F4" s="920"/>
      <c r="G4" s="920"/>
    </row>
    <row r="5" spans="1:9" ht="16.5" customHeight="1">
      <c r="A5" s="516"/>
      <c r="D5" s="517"/>
      <c r="F5" s="513"/>
      <c r="G5" s="513"/>
      <c r="H5" s="513"/>
      <c r="I5" s="513"/>
    </row>
    <row r="6" spans="1:7" ht="18.75">
      <c r="A6" s="922" t="s">
        <v>512</v>
      </c>
      <c r="B6" s="922"/>
      <c r="C6" s="922"/>
      <c r="D6" s="922"/>
      <c r="E6" s="922"/>
      <c r="F6" s="922"/>
      <c r="G6" s="922"/>
    </row>
    <row r="7" spans="1:4" ht="18.75">
      <c r="A7" s="431"/>
      <c r="B7" s="431"/>
      <c r="C7" s="431"/>
      <c r="D7" s="431"/>
    </row>
    <row r="8" spans="1:7" ht="18.75">
      <c r="A8" s="431"/>
      <c r="B8" s="431"/>
      <c r="C8" s="431"/>
      <c r="G8" s="58" t="s">
        <v>39</v>
      </c>
    </row>
    <row r="9" ht="12.75">
      <c r="A9" s="422"/>
    </row>
    <row r="10" spans="1:7" ht="13.5" thickBot="1">
      <c r="A10" s="514"/>
      <c r="B10" s="631" t="s">
        <v>3</v>
      </c>
      <c r="C10" s="527" t="s">
        <v>4</v>
      </c>
      <c r="D10" s="527" t="s">
        <v>5</v>
      </c>
      <c r="E10" s="632" t="s">
        <v>6</v>
      </c>
      <c r="F10" s="632" t="s">
        <v>7</v>
      </c>
      <c r="G10" s="632" t="s">
        <v>8</v>
      </c>
    </row>
    <row r="11" spans="1:7" ht="18.75">
      <c r="A11" s="964" t="s">
        <v>92</v>
      </c>
      <c r="B11" s="959" t="s">
        <v>660</v>
      </c>
      <c r="C11" s="832" t="s">
        <v>730</v>
      </c>
      <c r="D11" s="832"/>
      <c r="E11" s="832" t="s">
        <v>731</v>
      </c>
      <c r="F11" s="832" t="s">
        <v>732</v>
      </c>
      <c r="G11" s="962" t="s">
        <v>733</v>
      </c>
    </row>
    <row r="12" spans="1:7" ht="37.5">
      <c r="A12" s="965"/>
      <c r="B12" s="960"/>
      <c r="C12" s="633" t="s">
        <v>734</v>
      </c>
      <c r="D12" s="634" t="s">
        <v>57</v>
      </c>
      <c r="E12" s="961"/>
      <c r="F12" s="961"/>
      <c r="G12" s="963"/>
    </row>
    <row r="13" spans="1:7" ht="15.75">
      <c r="A13" s="526" t="s">
        <v>93</v>
      </c>
      <c r="B13" s="528" t="s">
        <v>661</v>
      </c>
      <c r="C13" s="635">
        <v>455500</v>
      </c>
      <c r="D13" s="62">
        <v>521082</v>
      </c>
      <c r="E13" s="636">
        <v>518480</v>
      </c>
      <c r="F13" s="636">
        <v>500000</v>
      </c>
      <c r="G13" s="532">
        <v>500000</v>
      </c>
    </row>
    <row r="14" spans="1:7" ht="15.75">
      <c r="A14" s="526" t="s">
        <v>94</v>
      </c>
      <c r="B14" s="605" t="s">
        <v>684</v>
      </c>
      <c r="C14" s="637">
        <v>2000</v>
      </c>
      <c r="D14" s="62">
        <v>6077</v>
      </c>
      <c r="E14" s="636">
        <v>3200</v>
      </c>
      <c r="F14" s="636">
        <v>3000</v>
      </c>
      <c r="G14" s="532">
        <v>3000</v>
      </c>
    </row>
    <row r="15" spans="1:7" ht="15.75">
      <c r="A15" s="526" t="s">
        <v>95</v>
      </c>
      <c r="B15" s="605" t="s">
        <v>685</v>
      </c>
      <c r="C15" s="637">
        <v>2000</v>
      </c>
      <c r="D15" s="62">
        <v>2809</v>
      </c>
      <c r="E15" s="636">
        <v>2800</v>
      </c>
      <c r="F15" s="636">
        <v>2000</v>
      </c>
      <c r="G15" s="532">
        <v>2000</v>
      </c>
    </row>
    <row r="16" spans="1:7" ht="15.75">
      <c r="A16" s="526" t="s">
        <v>96</v>
      </c>
      <c r="B16" s="606" t="s">
        <v>688</v>
      </c>
      <c r="C16" s="62">
        <v>2000</v>
      </c>
      <c r="D16" s="62">
        <v>1621</v>
      </c>
      <c r="E16" s="636">
        <v>1500</v>
      </c>
      <c r="F16" s="636">
        <v>1500</v>
      </c>
      <c r="G16" s="532">
        <v>1500</v>
      </c>
    </row>
    <row r="17" spans="1:7" ht="15.75">
      <c r="A17" s="526" t="s">
        <v>97</v>
      </c>
      <c r="B17" s="606" t="s">
        <v>689</v>
      </c>
      <c r="C17" s="62">
        <v>500</v>
      </c>
      <c r="D17" s="62">
        <v>1068</v>
      </c>
      <c r="E17" s="636">
        <v>1124</v>
      </c>
      <c r="F17" s="636">
        <v>1000</v>
      </c>
      <c r="G17" s="532">
        <v>1000</v>
      </c>
    </row>
    <row r="18" spans="1:7" ht="15.75">
      <c r="A18" s="526" t="s">
        <v>99</v>
      </c>
      <c r="B18" s="605" t="s">
        <v>735</v>
      </c>
      <c r="C18" s="637">
        <v>500</v>
      </c>
      <c r="D18" s="62">
        <v>3877</v>
      </c>
      <c r="E18" s="636">
        <v>500</v>
      </c>
      <c r="F18" s="636">
        <v>500</v>
      </c>
      <c r="G18" s="532">
        <v>500</v>
      </c>
    </row>
    <row r="19" spans="1:7" ht="31.5">
      <c r="A19" s="526" t="s">
        <v>100</v>
      </c>
      <c r="B19" s="528" t="s">
        <v>736</v>
      </c>
      <c r="C19" s="635">
        <v>61472</v>
      </c>
      <c r="D19" s="62">
        <v>64008</v>
      </c>
      <c r="E19" s="62">
        <v>123507</v>
      </c>
      <c r="F19" s="636">
        <v>30000</v>
      </c>
      <c r="G19" s="532">
        <v>30000</v>
      </c>
    </row>
    <row r="20" spans="1:7" ht="15.75">
      <c r="A20" s="526" t="s">
        <v>122</v>
      </c>
      <c r="B20" s="605" t="s">
        <v>663</v>
      </c>
      <c r="C20" s="637">
        <v>0</v>
      </c>
      <c r="D20" s="62">
        <v>12114</v>
      </c>
      <c r="E20" s="636">
        <v>0</v>
      </c>
      <c r="F20" s="636">
        <v>0</v>
      </c>
      <c r="G20" s="532">
        <v>0</v>
      </c>
    </row>
    <row r="21" spans="1:7" ht="31.5">
      <c r="A21" s="526" t="s">
        <v>123</v>
      </c>
      <c r="B21" s="528" t="s">
        <v>687</v>
      </c>
      <c r="C21" s="637">
        <v>0</v>
      </c>
      <c r="D21" s="62">
        <v>1679</v>
      </c>
      <c r="E21" s="636">
        <v>0</v>
      </c>
      <c r="F21" s="636">
        <v>10000</v>
      </c>
      <c r="G21" s="532">
        <v>1000</v>
      </c>
    </row>
    <row r="22" spans="1:7" ht="15.75">
      <c r="A22" s="526" t="s">
        <v>124</v>
      </c>
      <c r="B22" s="606" t="s">
        <v>686</v>
      </c>
      <c r="C22" s="62">
        <v>0</v>
      </c>
      <c r="D22" s="62">
        <v>618</v>
      </c>
      <c r="E22" s="636">
        <v>0</v>
      </c>
      <c r="F22" s="636"/>
      <c r="G22" s="532"/>
    </row>
    <row r="23" spans="1:7" ht="15.75">
      <c r="A23" s="526" t="s">
        <v>125</v>
      </c>
      <c r="B23" s="607" t="s">
        <v>513</v>
      </c>
      <c r="C23" s="135">
        <f>SUM(C13:C22)</f>
        <v>523972</v>
      </c>
      <c r="D23" s="135">
        <f>SUM(D13:D22)</f>
        <v>614953</v>
      </c>
      <c r="E23" s="135">
        <f>SUM(E13:E22)</f>
        <v>651111</v>
      </c>
      <c r="F23" s="135">
        <f>SUM(F13:F22)</f>
        <v>548000</v>
      </c>
      <c r="G23" s="63">
        <f>SUM(G13:G22)</f>
        <v>539000</v>
      </c>
    </row>
    <row r="24" spans="1:7" ht="16.5" thickBot="1">
      <c r="A24" s="526" t="s">
        <v>158</v>
      </c>
      <c r="B24" s="608" t="s">
        <v>514</v>
      </c>
      <c r="C24" s="589">
        <f>C23/2</f>
        <v>261986</v>
      </c>
      <c r="D24" s="589">
        <f>D23/2</f>
        <v>307476.5</v>
      </c>
      <c r="E24" s="589">
        <f>E23/2</f>
        <v>325555.5</v>
      </c>
      <c r="F24" s="589">
        <f>F23/2</f>
        <v>274000</v>
      </c>
      <c r="G24" s="70">
        <f>G23/2</f>
        <v>269500</v>
      </c>
    </row>
    <row r="25" spans="1:7" ht="16.5" thickBot="1">
      <c r="A25" s="638"/>
      <c r="B25" s="639"/>
      <c r="C25" s="639"/>
      <c r="D25" s="640"/>
      <c r="E25" s="513"/>
      <c r="F25" s="513"/>
      <c r="G25" s="513"/>
    </row>
    <row r="26" spans="1:7" ht="18.75">
      <c r="A26" s="957" t="s">
        <v>159</v>
      </c>
      <c r="B26" s="959" t="s">
        <v>737</v>
      </c>
      <c r="C26" s="832" t="s">
        <v>730</v>
      </c>
      <c r="D26" s="832"/>
      <c r="E26" s="832" t="s">
        <v>738</v>
      </c>
      <c r="F26" s="832" t="s">
        <v>739</v>
      </c>
      <c r="G26" s="962" t="s">
        <v>740</v>
      </c>
    </row>
    <row r="27" spans="1:7" ht="37.5">
      <c r="A27" s="958"/>
      <c r="B27" s="960"/>
      <c r="C27" s="641" t="s">
        <v>734</v>
      </c>
      <c r="D27" s="634" t="s">
        <v>57</v>
      </c>
      <c r="E27" s="961"/>
      <c r="F27" s="961"/>
      <c r="G27" s="963"/>
    </row>
    <row r="28" spans="1:7" ht="15.75">
      <c r="A28" s="642" t="s">
        <v>160</v>
      </c>
      <c r="B28" s="529" t="s">
        <v>516</v>
      </c>
      <c r="C28" s="643">
        <v>0</v>
      </c>
      <c r="D28" s="644">
        <v>0</v>
      </c>
      <c r="E28" s="645"/>
      <c r="F28" s="645"/>
      <c r="G28" s="646"/>
    </row>
    <row r="29" spans="1:7" ht="15.75">
      <c r="A29" s="642" t="s">
        <v>161</v>
      </c>
      <c r="B29" s="529" t="s">
        <v>517</v>
      </c>
      <c r="C29" s="643">
        <v>0</v>
      </c>
      <c r="D29" s="644">
        <v>0</v>
      </c>
      <c r="E29" s="645"/>
      <c r="F29" s="645"/>
      <c r="G29" s="646"/>
    </row>
    <row r="30" spans="1:7" ht="15.75">
      <c r="A30" s="642" t="s">
        <v>162</v>
      </c>
      <c r="B30" s="529" t="s">
        <v>518</v>
      </c>
      <c r="C30" s="643">
        <v>0</v>
      </c>
      <c r="D30" s="644">
        <v>0</v>
      </c>
      <c r="E30" s="645"/>
      <c r="F30" s="645"/>
      <c r="G30" s="646"/>
    </row>
    <row r="31" spans="1:7" ht="16.5" thickBot="1">
      <c r="A31" s="647" t="s">
        <v>225</v>
      </c>
      <c r="B31" s="533" t="s">
        <v>519</v>
      </c>
      <c r="C31" s="648">
        <v>0</v>
      </c>
      <c r="D31" s="649">
        <f>SUM(D28:D30)</f>
        <v>0</v>
      </c>
      <c r="E31" s="650"/>
      <c r="F31" s="650"/>
      <c r="G31" s="651"/>
    </row>
    <row r="32" ht="12.75">
      <c r="D32" s="515"/>
    </row>
    <row r="33" ht="12.75">
      <c r="D33" s="515"/>
    </row>
    <row r="34" ht="12.75">
      <c r="D34" s="515"/>
    </row>
    <row r="35" ht="12.75">
      <c r="D35" s="515"/>
    </row>
    <row r="36" ht="12.75">
      <c r="D36" s="515"/>
    </row>
    <row r="37" ht="12.75">
      <c r="D37" s="515"/>
    </row>
  </sheetData>
  <sheetProtection/>
  <mergeCells count="16">
    <mergeCell ref="B1:G1"/>
    <mergeCell ref="A3:G3"/>
    <mergeCell ref="A4:G4"/>
    <mergeCell ref="A6:G6"/>
    <mergeCell ref="A11:A12"/>
    <mergeCell ref="B11:B12"/>
    <mergeCell ref="C11:D11"/>
    <mergeCell ref="E11:E12"/>
    <mergeCell ref="F11:F12"/>
    <mergeCell ref="G11:G12"/>
    <mergeCell ref="A26:A27"/>
    <mergeCell ref="B26:B27"/>
    <mergeCell ref="C26:D26"/>
    <mergeCell ref="E26:E27"/>
    <mergeCell ref="F26:F27"/>
    <mergeCell ref="G26:G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="60" zoomScalePageLayoutView="0" workbookViewId="0" topLeftCell="A1">
      <selection activeCell="B1" sqref="B1:P1"/>
    </sheetView>
  </sheetViews>
  <sheetFormatPr defaultColWidth="9.00390625" defaultRowHeight="12.75"/>
  <cols>
    <col min="1" max="1" width="4.00390625" style="265" customWidth="1"/>
    <col min="2" max="2" width="4.375" style="265" customWidth="1"/>
    <col min="3" max="3" width="4.75390625" style="265" customWidth="1"/>
    <col min="4" max="4" width="31.875" style="265" customWidth="1"/>
    <col min="5" max="5" width="9.625" style="265" customWidth="1"/>
    <col min="6" max="6" width="9.00390625" style="265" customWidth="1"/>
    <col min="7" max="7" width="10.625" style="265" customWidth="1"/>
    <col min="8" max="8" width="8.75390625" style="265" customWidth="1"/>
    <col min="9" max="9" width="7.875" style="265" customWidth="1"/>
    <col min="10" max="10" width="8.75390625" style="265" customWidth="1"/>
    <col min="11" max="11" width="7.875" style="265" customWidth="1"/>
    <col min="12" max="12" width="9.125" style="265" customWidth="1"/>
    <col min="13" max="13" width="10.375" style="265" customWidth="1"/>
    <col min="14" max="14" width="8.25390625" style="265" customWidth="1"/>
    <col min="15" max="15" width="7.375" style="265" customWidth="1"/>
    <col min="16" max="16" width="13.00390625" style="265" customWidth="1"/>
    <col min="17" max="16384" width="9.125" style="265" customWidth="1"/>
  </cols>
  <sheetData>
    <row r="1" spans="1:16" ht="23.25" customHeight="1">
      <c r="A1" s="266"/>
      <c r="B1" s="698" t="s">
        <v>712</v>
      </c>
      <c r="C1" s="698"/>
      <c r="D1" s="698"/>
      <c r="E1" s="698"/>
      <c r="F1" s="698"/>
      <c r="G1" s="698"/>
      <c r="H1" s="699"/>
      <c r="I1" s="699"/>
      <c r="J1" s="699"/>
      <c r="K1" s="699"/>
      <c r="L1" s="699"/>
      <c r="M1" s="699"/>
      <c r="N1" s="699"/>
      <c r="O1" s="699"/>
      <c r="P1" s="699"/>
    </row>
    <row r="2" spans="1:7" ht="6" customHeight="1">
      <c r="A2" s="266"/>
      <c r="B2" s="282"/>
      <c r="C2" s="282"/>
      <c r="D2" s="282"/>
      <c r="E2" s="282"/>
      <c r="F2" s="282"/>
      <c r="G2" s="282"/>
    </row>
    <row r="3" ht="6" customHeight="1">
      <c r="A3" s="266"/>
    </row>
    <row r="4" spans="1:16" ht="22.5" customHeight="1">
      <c r="A4" s="266"/>
      <c r="B4" s="702" t="s">
        <v>429</v>
      </c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</row>
    <row r="5" spans="1:17" ht="21.75" customHeight="1">
      <c r="A5" s="266"/>
      <c r="B5" s="702" t="s">
        <v>600</v>
      </c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266"/>
    </row>
    <row r="6" spans="1:17" ht="21.75" customHeight="1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6"/>
    </row>
    <row r="7" spans="1:17" ht="21.75" customHeight="1">
      <c r="A7" s="266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6"/>
    </row>
    <row r="8" spans="1:17" ht="21.75" customHeight="1">
      <c r="A8" s="266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6"/>
    </row>
    <row r="9" spans="1:17" ht="16.5" customHeight="1">
      <c r="A9" s="268"/>
      <c r="B9" s="268" t="s">
        <v>3</v>
      </c>
      <c r="C9" s="269" t="s">
        <v>4</v>
      </c>
      <c r="D9" s="268" t="s">
        <v>5</v>
      </c>
      <c r="E9" s="268" t="s">
        <v>6</v>
      </c>
      <c r="F9" s="268" t="s">
        <v>7</v>
      </c>
      <c r="G9" s="268" t="s">
        <v>8</v>
      </c>
      <c r="H9" s="268" t="s">
        <v>9</v>
      </c>
      <c r="I9" s="268" t="s">
        <v>10</v>
      </c>
      <c r="J9" s="268" t="s">
        <v>11</v>
      </c>
      <c r="K9" s="268" t="s">
        <v>12</v>
      </c>
      <c r="L9" s="268" t="s">
        <v>13</v>
      </c>
      <c r="M9" s="268" t="s">
        <v>14</v>
      </c>
      <c r="N9" s="268" t="s">
        <v>15</v>
      </c>
      <c r="O9" s="268" t="s">
        <v>16</v>
      </c>
      <c r="P9" s="268" t="s">
        <v>17</v>
      </c>
      <c r="Q9" s="266"/>
    </row>
    <row r="10" spans="1:17" ht="16.5" customHeight="1" thickBot="1">
      <c r="A10" s="268" t="s">
        <v>92</v>
      </c>
      <c r="B10" s="703" t="s">
        <v>430</v>
      </c>
      <c r="C10" s="704"/>
      <c r="D10" s="704"/>
      <c r="E10" s="704"/>
      <c r="F10" s="704"/>
      <c r="G10" s="704"/>
      <c r="H10" s="704"/>
      <c r="I10" s="704"/>
      <c r="J10" s="704"/>
      <c r="K10" s="704"/>
      <c r="L10" s="704"/>
      <c r="M10" s="704"/>
      <c r="N10" s="704"/>
      <c r="O10" s="704"/>
      <c r="P10" s="704"/>
      <c r="Q10" s="266"/>
    </row>
    <row r="11" spans="1:17" ht="15.75" customHeight="1" thickBot="1">
      <c r="A11" s="270" t="s">
        <v>93</v>
      </c>
      <c r="B11" s="705" t="s">
        <v>40</v>
      </c>
      <c r="C11" s="706"/>
      <c r="D11" s="706"/>
      <c r="E11" s="714" t="s">
        <v>1</v>
      </c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5"/>
      <c r="Q11" s="266"/>
    </row>
    <row r="12" spans="1:16" ht="19.5" customHeight="1">
      <c r="A12" s="270" t="s">
        <v>94</v>
      </c>
      <c r="B12" s="707"/>
      <c r="C12" s="708"/>
      <c r="D12" s="708"/>
      <c r="E12" s="722" t="s">
        <v>190</v>
      </c>
      <c r="F12" s="723"/>
      <c r="G12" s="723"/>
      <c r="H12" s="724"/>
      <c r="I12" s="722" t="s">
        <v>191</v>
      </c>
      <c r="J12" s="723"/>
      <c r="K12" s="723"/>
      <c r="L12" s="724"/>
      <c r="M12" s="722" t="s">
        <v>57</v>
      </c>
      <c r="N12" s="723"/>
      <c r="O12" s="723"/>
      <c r="P12" s="724"/>
    </row>
    <row r="13" spans="1:16" ht="93" customHeight="1">
      <c r="A13" s="270" t="s">
        <v>95</v>
      </c>
      <c r="B13" s="709"/>
      <c r="C13" s="710"/>
      <c r="D13" s="710"/>
      <c r="E13" s="272" t="s">
        <v>195</v>
      </c>
      <c r="F13" s="273" t="s">
        <v>193</v>
      </c>
      <c r="G13" s="274" t="s">
        <v>171</v>
      </c>
      <c r="H13" s="275" t="s">
        <v>194</v>
      </c>
      <c r="I13" s="272" t="s">
        <v>195</v>
      </c>
      <c r="J13" s="273" t="s">
        <v>193</v>
      </c>
      <c r="K13" s="274" t="s">
        <v>171</v>
      </c>
      <c r="L13" s="275" t="s">
        <v>194</v>
      </c>
      <c r="M13" s="272" t="s">
        <v>192</v>
      </c>
      <c r="N13" s="273" t="s">
        <v>193</v>
      </c>
      <c r="O13" s="274" t="s">
        <v>171</v>
      </c>
      <c r="P13" s="275" t="s">
        <v>194</v>
      </c>
    </row>
    <row r="14" spans="1:16" ht="30" customHeight="1">
      <c r="A14" s="270" t="s">
        <v>96</v>
      </c>
      <c r="B14" s="711" t="s">
        <v>60</v>
      </c>
      <c r="C14" s="712"/>
      <c r="D14" s="713"/>
      <c r="E14" s="283">
        <v>82</v>
      </c>
      <c r="F14" s="284">
        <v>8</v>
      </c>
      <c r="G14" s="294">
        <f aca="true" t="shared" si="0" ref="G14:G19">SUM(E14:F14)</f>
        <v>90</v>
      </c>
      <c r="H14" s="285">
        <v>86</v>
      </c>
      <c r="I14" s="283">
        <v>82</v>
      </c>
      <c r="J14" s="284">
        <v>8</v>
      </c>
      <c r="K14" s="294">
        <f aca="true" t="shared" si="1" ref="K14:K19">SUM(I14:J14)</f>
        <v>90</v>
      </c>
      <c r="L14" s="285">
        <v>86</v>
      </c>
      <c r="M14" s="286">
        <v>82</v>
      </c>
      <c r="N14" s="287">
        <v>8</v>
      </c>
      <c r="O14" s="558">
        <v>90</v>
      </c>
      <c r="P14" s="288">
        <v>86</v>
      </c>
    </row>
    <row r="15" spans="1:16" ht="21" customHeight="1">
      <c r="A15" s="270" t="s">
        <v>97</v>
      </c>
      <c r="B15" s="711" t="s">
        <v>172</v>
      </c>
      <c r="C15" s="712"/>
      <c r="D15" s="713"/>
      <c r="E15" s="289">
        <v>33</v>
      </c>
      <c r="F15" s="290">
        <v>1</v>
      </c>
      <c r="G15" s="294">
        <f t="shared" si="0"/>
        <v>34</v>
      </c>
      <c r="H15" s="285">
        <v>33</v>
      </c>
      <c r="I15" s="289">
        <v>33</v>
      </c>
      <c r="J15" s="290">
        <v>1</v>
      </c>
      <c r="K15" s="294">
        <f t="shared" si="1"/>
        <v>34</v>
      </c>
      <c r="L15" s="285">
        <v>33</v>
      </c>
      <c r="M15" s="289">
        <v>33</v>
      </c>
      <c r="N15" s="290">
        <v>1</v>
      </c>
      <c r="O15" s="558">
        <v>34</v>
      </c>
      <c r="P15" s="288">
        <v>33</v>
      </c>
    </row>
    <row r="16" spans="1:16" ht="21.75" customHeight="1">
      <c r="A16" s="270" t="s">
        <v>99</v>
      </c>
      <c r="B16" s="711" t="s">
        <v>62</v>
      </c>
      <c r="C16" s="712"/>
      <c r="D16" s="713"/>
      <c r="E16" s="283">
        <v>3</v>
      </c>
      <c r="F16" s="284">
        <v>6</v>
      </c>
      <c r="G16" s="294">
        <f t="shared" si="0"/>
        <v>9</v>
      </c>
      <c r="H16" s="285">
        <v>6</v>
      </c>
      <c r="I16" s="283">
        <v>3</v>
      </c>
      <c r="J16" s="284">
        <v>6</v>
      </c>
      <c r="K16" s="294">
        <f t="shared" si="1"/>
        <v>9</v>
      </c>
      <c r="L16" s="285">
        <v>6</v>
      </c>
      <c r="M16" s="286">
        <v>3</v>
      </c>
      <c r="N16" s="287">
        <v>6</v>
      </c>
      <c r="O16" s="558">
        <v>9</v>
      </c>
      <c r="P16" s="288">
        <v>6</v>
      </c>
    </row>
    <row r="17" spans="1:16" ht="21.75" customHeight="1">
      <c r="A17" s="270" t="s">
        <v>100</v>
      </c>
      <c r="B17" s="711" t="s">
        <v>63</v>
      </c>
      <c r="C17" s="712"/>
      <c r="D17" s="713"/>
      <c r="E17" s="283">
        <v>9</v>
      </c>
      <c r="F17" s="284">
        <v>2</v>
      </c>
      <c r="G17" s="294">
        <f t="shared" si="0"/>
        <v>11</v>
      </c>
      <c r="H17" s="285">
        <v>10</v>
      </c>
      <c r="I17" s="283">
        <v>9</v>
      </c>
      <c r="J17" s="284">
        <v>2</v>
      </c>
      <c r="K17" s="294">
        <f t="shared" si="1"/>
        <v>11</v>
      </c>
      <c r="L17" s="285">
        <v>10</v>
      </c>
      <c r="M17" s="286">
        <v>9</v>
      </c>
      <c r="N17" s="287">
        <v>2</v>
      </c>
      <c r="O17" s="558">
        <v>11</v>
      </c>
      <c r="P17" s="288">
        <v>10</v>
      </c>
    </row>
    <row r="18" spans="1:16" ht="25.5" customHeight="1">
      <c r="A18" s="270" t="s">
        <v>122</v>
      </c>
      <c r="B18" s="711" t="s">
        <v>64</v>
      </c>
      <c r="C18" s="712"/>
      <c r="D18" s="713"/>
      <c r="E18" s="291">
        <v>30</v>
      </c>
      <c r="F18" s="281">
        <v>1</v>
      </c>
      <c r="G18" s="303">
        <f t="shared" si="0"/>
        <v>31</v>
      </c>
      <c r="H18" s="292">
        <v>31</v>
      </c>
      <c r="I18" s="291">
        <v>61</v>
      </c>
      <c r="J18" s="281">
        <v>1</v>
      </c>
      <c r="K18" s="303">
        <f t="shared" si="1"/>
        <v>62</v>
      </c>
      <c r="L18" s="292">
        <v>62</v>
      </c>
      <c r="M18" s="291">
        <v>60</v>
      </c>
      <c r="N18" s="281">
        <v>1</v>
      </c>
      <c r="O18" s="303">
        <v>61</v>
      </c>
      <c r="P18" s="292">
        <v>61</v>
      </c>
    </row>
    <row r="19" spans="1:16" ht="25.5" customHeight="1">
      <c r="A19" s="270" t="s">
        <v>123</v>
      </c>
      <c r="B19" s="711" t="s">
        <v>65</v>
      </c>
      <c r="C19" s="712"/>
      <c r="D19" s="713"/>
      <c r="E19" s="283">
        <v>63</v>
      </c>
      <c r="F19" s="284">
        <v>1</v>
      </c>
      <c r="G19" s="294">
        <f t="shared" si="0"/>
        <v>64</v>
      </c>
      <c r="H19" s="285">
        <v>64</v>
      </c>
      <c r="I19" s="283">
        <v>63</v>
      </c>
      <c r="J19" s="284">
        <v>1</v>
      </c>
      <c r="K19" s="294">
        <f t="shared" si="1"/>
        <v>64</v>
      </c>
      <c r="L19" s="285">
        <v>64</v>
      </c>
      <c r="M19" s="286">
        <v>61</v>
      </c>
      <c r="N19" s="287">
        <v>1</v>
      </c>
      <c r="O19" s="558">
        <v>62</v>
      </c>
      <c r="P19" s="288">
        <v>62</v>
      </c>
    </row>
    <row r="20" spans="1:16" ht="20.25" customHeight="1">
      <c r="A20" s="270" t="s">
        <v>124</v>
      </c>
      <c r="B20" s="716" t="s">
        <v>173</v>
      </c>
      <c r="C20" s="717"/>
      <c r="D20" s="718"/>
      <c r="E20" s="293">
        <f aca="true" t="shared" si="2" ref="E20:P20">SUM(E14:E19)</f>
        <v>220</v>
      </c>
      <c r="F20" s="294">
        <f t="shared" si="2"/>
        <v>19</v>
      </c>
      <c r="G20" s="294">
        <f t="shared" si="2"/>
        <v>239</v>
      </c>
      <c r="H20" s="294">
        <f t="shared" si="2"/>
        <v>230</v>
      </c>
      <c r="I20" s="293">
        <f t="shared" si="2"/>
        <v>251</v>
      </c>
      <c r="J20" s="293">
        <f t="shared" si="2"/>
        <v>19</v>
      </c>
      <c r="K20" s="294">
        <f t="shared" si="2"/>
        <v>270</v>
      </c>
      <c r="L20" s="294">
        <f t="shared" si="2"/>
        <v>261</v>
      </c>
      <c r="M20" s="295">
        <f t="shared" si="2"/>
        <v>248</v>
      </c>
      <c r="N20" s="295">
        <f t="shared" si="2"/>
        <v>19</v>
      </c>
      <c r="O20" s="295">
        <f t="shared" si="2"/>
        <v>267</v>
      </c>
      <c r="P20" s="295">
        <f t="shared" si="2"/>
        <v>258</v>
      </c>
    </row>
    <row r="21" spans="1:16" ht="24" customHeight="1">
      <c r="A21" s="270" t="s">
        <v>125</v>
      </c>
      <c r="B21" s="711" t="s">
        <v>182</v>
      </c>
      <c r="C21" s="712"/>
      <c r="D21" s="713"/>
      <c r="E21" s="283">
        <v>36</v>
      </c>
      <c r="F21" s="284">
        <v>0</v>
      </c>
      <c r="G21" s="294">
        <f>SUM(E21:F21)</f>
        <v>36</v>
      </c>
      <c r="H21" s="285">
        <v>36</v>
      </c>
      <c r="I21" s="283">
        <v>7</v>
      </c>
      <c r="J21" s="284">
        <v>0</v>
      </c>
      <c r="K21" s="294">
        <f>SUM(I21:J21)</f>
        <v>7</v>
      </c>
      <c r="L21" s="285">
        <v>7</v>
      </c>
      <c r="M21" s="286">
        <v>7</v>
      </c>
      <c r="N21" s="287">
        <v>0</v>
      </c>
      <c r="O21" s="558">
        <v>7</v>
      </c>
      <c r="P21" s="285">
        <v>7</v>
      </c>
    </row>
    <row r="22" spans="1:16" ht="25.5" customHeight="1" thickBot="1">
      <c r="A22" s="270" t="s">
        <v>158</v>
      </c>
      <c r="B22" s="719" t="s">
        <v>174</v>
      </c>
      <c r="C22" s="720"/>
      <c r="D22" s="721"/>
      <c r="E22" s="296">
        <f>SUM(E20:E21)</f>
        <v>256</v>
      </c>
      <c r="F22" s="297">
        <f>SUM(F20:F21)</f>
        <v>19</v>
      </c>
      <c r="G22" s="297">
        <f>SUM(E22:F22)</f>
        <v>275</v>
      </c>
      <c r="H22" s="298">
        <f>H20+H21</f>
        <v>266</v>
      </c>
      <c r="I22" s="296">
        <f aca="true" t="shared" si="3" ref="I22:P22">SUM(I20:I21)</f>
        <v>258</v>
      </c>
      <c r="J22" s="297">
        <f t="shared" si="3"/>
        <v>19</v>
      </c>
      <c r="K22" s="297">
        <f t="shared" si="3"/>
        <v>277</v>
      </c>
      <c r="L22" s="298">
        <f t="shared" si="3"/>
        <v>268</v>
      </c>
      <c r="M22" s="296">
        <f t="shared" si="3"/>
        <v>255</v>
      </c>
      <c r="N22" s="296">
        <f t="shared" si="3"/>
        <v>19</v>
      </c>
      <c r="O22" s="296">
        <f t="shared" si="3"/>
        <v>274</v>
      </c>
      <c r="P22" s="296">
        <f t="shared" si="3"/>
        <v>265</v>
      </c>
    </row>
    <row r="23" spans="1:16" ht="16.5" customHeight="1">
      <c r="A23" s="266"/>
      <c r="B23" s="277"/>
      <c r="C23" s="277"/>
      <c r="D23" s="299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1"/>
      <c r="P23" s="300"/>
    </row>
    <row r="24" spans="1:16" ht="16.5" customHeight="1">
      <c r="A24" s="266"/>
      <c r="B24" s="279"/>
      <c r="C24" s="279"/>
      <c r="D24" s="278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80"/>
    </row>
    <row r="25" spans="1:16" ht="16.5" customHeight="1">
      <c r="A25" s="268" t="s">
        <v>159</v>
      </c>
      <c r="B25" s="700" t="s">
        <v>431</v>
      </c>
      <c r="C25" s="701"/>
      <c r="D25" s="701"/>
      <c r="E25" s="701"/>
      <c r="F25" s="701"/>
      <c r="G25" s="701"/>
      <c r="H25" s="701"/>
      <c r="I25" s="701"/>
      <c r="J25" s="701"/>
      <c r="K25" s="701"/>
      <c r="L25" s="701"/>
      <c r="M25" s="701"/>
      <c r="N25" s="701"/>
      <c r="O25" s="701"/>
      <c r="P25" s="701"/>
    </row>
    <row r="26" spans="1:16" ht="24.75" customHeight="1">
      <c r="A26" s="268" t="s">
        <v>160</v>
      </c>
      <c r="B26" s="281" t="s">
        <v>97</v>
      </c>
      <c r="C26" s="281"/>
      <c r="D26" s="271" t="s">
        <v>67</v>
      </c>
      <c r="E26" s="281">
        <v>278</v>
      </c>
      <c r="F26" s="302"/>
      <c r="G26" s="303">
        <f>SUM(E26:F26)</f>
        <v>278</v>
      </c>
      <c r="H26" s="281"/>
      <c r="I26" s="281">
        <v>278</v>
      </c>
      <c r="J26" s="281"/>
      <c r="K26" s="281">
        <f>SUM(I26:J26)</f>
        <v>278</v>
      </c>
      <c r="L26" s="281"/>
      <c r="M26" s="281">
        <v>302</v>
      </c>
      <c r="N26" s="281"/>
      <c r="O26" s="281">
        <v>302</v>
      </c>
      <c r="P26" s="281"/>
    </row>
    <row r="29" ht="16.5" customHeight="1"/>
    <row r="30" ht="15" customHeight="1"/>
  </sheetData>
  <sheetProtection/>
  <mergeCells count="19">
    <mergeCell ref="B20:D20"/>
    <mergeCell ref="B21:D21"/>
    <mergeCell ref="B22:D22"/>
    <mergeCell ref="E12:H12"/>
    <mergeCell ref="I12:L12"/>
    <mergeCell ref="M12:P12"/>
    <mergeCell ref="B17:D17"/>
    <mergeCell ref="B18:D18"/>
    <mergeCell ref="B19:D19"/>
    <mergeCell ref="B1:P1"/>
    <mergeCell ref="B25:P25"/>
    <mergeCell ref="B4:P4"/>
    <mergeCell ref="B5:P5"/>
    <mergeCell ref="B10:P10"/>
    <mergeCell ref="B11:D13"/>
    <mergeCell ref="B14:D14"/>
    <mergeCell ref="B15:D15"/>
    <mergeCell ref="B16:D16"/>
    <mergeCell ref="E11:P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8"/>
  <sheetViews>
    <sheetView view="pageBreakPreview" zoomScale="60" zoomScalePageLayoutView="0" workbookViewId="0" topLeftCell="A1">
      <selection activeCell="K15" sqref="K15"/>
    </sheetView>
  </sheetViews>
  <sheetFormatPr defaultColWidth="9.00390625" defaultRowHeight="12.75"/>
  <cols>
    <col min="1" max="1" width="5.00390625" style="393" customWidth="1"/>
    <col min="2" max="2" width="3.625" style="226" customWidth="1"/>
    <col min="3" max="3" width="4.75390625" style="226" customWidth="1"/>
    <col min="4" max="8" width="9.125" style="226" customWidth="1"/>
    <col min="9" max="9" width="26.75390625" style="226" customWidth="1"/>
    <col min="10" max="10" width="14.125" style="226" customWidth="1"/>
    <col min="11" max="11" width="14.25390625" style="226" customWidth="1"/>
    <col min="12" max="12" width="12.75390625" style="226" customWidth="1"/>
    <col min="13" max="16384" width="9.125" style="226" customWidth="1"/>
  </cols>
  <sheetData>
    <row r="1" spans="1:12" ht="18.75" customHeight="1">
      <c r="A1" s="225"/>
      <c r="C1" s="143"/>
      <c r="D1" s="143"/>
      <c r="E1" s="143"/>
      <c r="F1" s="143"/>
      <c r="G1" s="143"/>
      <c r="H1" s="143"/>
      <c r="I1" s="143"/>
      <c r="J1" s="143"/>
      <c r="K1" s="304"/>
      <c r="L1" s="143" t="s">
        <v>715</v>
      </c>
    </row>
    <row r="2" spans="1:10" ht="18.75" customHeight="1">
      <c r="A2" s="305"/>
      <c r="B2" s="305"/>
      <c r="C2" s="305"/>
      <c r="D2" s="758"/>
      <c r="E2" s="758"/>
      <c r="F2" s="758"/>
      <c r="G2" s="758"/>
      <c r="H2" s="758"/>
      <c r="I2" s="758"/>
      <c r="J2" s="305"/>
    </row>
    <row r="3" spans="1:12" ht="18.75" customHeight="1">
      <c r="A3" s="758"/>
      <c r="B3" s="759" t="s">
        <v>561</v>
      </c>
      <c r="C3" s="759"/>
      <c r="D3" s="759"/>
      <c r="E3" s="759"/>
      <c r="F3" s="759"/>
      <c r="G3" s="759"/>
      <c r="H3" s="759"/>
      <c r="I3" s="759"/>
      <c r="J3" s="759"/>
      <c r="K3" s="759"/>
      <c r="L3" s="759"/>
    </row>
    <row r="4" spans="1:12" ht="18.75" customHeight="1">
      <c r="A4" s="758"/>
      <c r="B4" s="759" t="s">
        <v>545</v>
      </c>
      <c r="C4" s="759"/>
      <c r="D4" s="759"/>
      <c r="E4" s="759"/>
      <c r="F4" s="759"/>
      <c r="G4" s="759"/>
      <c r="H4" s="759"/>
      <c r="I4" s="759"/>
      <c r="J4" s="759"/>
      <c r="K4" s="759"/>
      <c r="L4" s="759"/>
    </row>
    <row r="5" spans="1:12" ht="18.75" customHeight="1">
      <c r="A5" s="758"/>
      <c r="B5" s="759" t="s">
        <v>86</v>
      </c>
      <c r="C5" s="759"/>
      <c r="D5" s="759"/>
      <c r="E5" s="759"/>
      <c r="F5" s="759"/>
      <c r="G5" s="759"/>
      <c r="H5" s="759"/>
      <c r="I5" s="759"/>
      <c r="J5" s="759"/>
      <c r="K5" s="759"/>
      <c r="L5" s="759"/>
    </row>
    <row r="6" spans="1:12" ht="18.75" customHeight="1">
      <c r="A6" s="305"/>
      <c r="B6" s="695" t="s">
        <v>87</v>
      </c>
      <c r="C6" s="760"/>
      <c r="D6" s="760"/>
      <c r="E6" s="760"/>
      <c r="F6" s="760"/>
      <c r="G6" s="760"/>
      <c r="H6" s="760"/>
      <c r="I6" s="760"/>
      <c r="J6" s="760"/>
      <c r="K6" s="760"/>
      <c r="L6" s="760"/>
    </row>
    <row r="7" spans="1:12" ht="34.5" customHeight="1">
      <c r="A7" s="305"/>
      <c r="B7" s="225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s="308" customFormat="1" ht="18.75" customHeight="1">
      <c r="A8" s="306"/>
      <c r="B8" s="307" t="s">
        <v>3</v>
      </c>
      <c r="C8" s="307" t="s">
        <v>4</v>
      </c>
      <c r="D8" s="307" t="s">
        <v>5</v>
      </c>
      <c r="E8" s="307" t="s">
        <v>6</v>
      </c>
      <c r="F8" s="307" t="s">
        <v>7</v>
      </c>
      <c r="G8" s="307" t="s">
        <v>8</v>
      </c>
      <c r="H8" s="307" t="s">
        <v>9</v>
      </c>
      <c r="I8" s="307" t="s">
        <v>10</v>
      </c>
      <c r="J8" s="307" t="s">
        <v>11</v>
      </c>
      <c r="K8" s="307" t="s">
        <v>12</v>
      </c>
      <c r="L8" s="307" t="s">
        <v>13</v>
      </c>
    </row>
    <row r="9" spans="1:12" s="308" customFormat="1" ht="18.75" customHeight="1">
      <c r="A9" s="309">
        <v>1</v>
      </c>
      <c r="B9" s="310"/>
      <c r="C9" s="311"/>
      <c r="D9" s="311"/>
      <c r="E9" s="311"/>
      <c r="F9" s="311"/>
      <c r="G9" s="311"/>
      <c r="H9" s="311"/>
      <c r="I9" s="311"/>
      <c r="J9" s="312"/>
      <c r="K9" s="312"/>
      <c r="L9" s="313" t="s">
        <v>39</v>
      </c>
    </row>
    <row r="10" spans="1:12" s="308" customFormat="1" ht="18.75" customHeight="1">
      <c r="A10" s="306">
        <f aca="true" t="shared" si="0" ref="A10:A57">A9+1</f>
        <v>2</v>
      </c>
      <c r="B10" s="754" t="s">
        <v>40</v>
      </c>
      <c r="C10" s="754"/>
      <c r="D10" s="754"/>
      <c r="E10" s="754"/>
      <c r="F10" s="754"/>
      <c r="G10" s="754"/>
      <c r="H10" s="754"/>
      <c r="I10" s="754"/>
      <c r="J10" s="314" t="s">
        <v>88</v>
      </c>
      <c r="K10" s="314" t="s">
        <v>89</v>
      </c>
      <c r="L10" s="756" t="s">
        <v>57</v>
      </c>
    </row>
    <row r="11" spans="1:12" s="308" customFormat="1" ht="18.75" customHeight="1">
      <c r="A11" s="306">
        <f t="shared" si="0"/>
        <v>3</v>
      </c>
      <c r="B11" s="755"/>
      <c r="C11" s="755"/>
      <c r="D11" s="755"/>
      <c r="E11" s="755"/>
      <c r="F11" s="755"/>
      <c r="G11" s="755"/>
      <c r="H11" s="755"/>
      <c r="I11" s="755"/>
      <c r="J11" s="755" t="s">
        <v>90</v>
      </c>
      <c r="K11" s="755"/>
      <c r="L11" s="757"/>
    </row>
    <row r="12" spans="1:12" s="308" customFormat="1" ht="39.75" customHeight="1">
      <c r="A12" s="306">
        <f t="shared" si="0"/>
        <v>4</v>
      </c>
      <c r="B12" s="315" t="s">
        <v>91</v>
      </c>
      <c r="C12" s="752" t="s">
        <v>562</v>
      </c>
      <c r="D12" s="753"/>
      <c r="E12" s="753"/>
      <c r="F12" s="753"/>
      <c r="G12" s="753"/>
      <c r="H12" s="753"/>
      <c r="I12" s="753"/>
      <c r="J12" s="316"/>
      <c r="K12" s="316"/>
      <c r="L12" s="316"/>
    </row>
    <row r="13" spans="1:12" s="308" customFormat="1" ht="18.75" customHeight="1">
      <c r="A13" s="306">
        <f t="shared" si="0"/>
        <v>5</v>
      </c>
      <c r="B13" s="317"/>
      <c r="C13" s="318" t="s">
        <v>92</v>
      </c>
      <c r="D13" s="731" t="s">
        <v>432</v>
      </c>
      <c r="E13" s="731"/>
      <c r="F13" s="731"/>
      <c r="G13" s="731"/>
      <c r="H13" s="731"/>
      <c r="I13" s="731"/>
      <c r="J13" s="319">
        <v>246981</v>
      </c>
      <c r="K13" s="319">
        <v>206807</v>
      </c>
      <c r="L13" s="319">
        <v>206807</v>
      </c>
    </row>
    <row r="14" spans="1:12" s="308" customFormat="1" ht="18.75" customHeight="1">
      <c r="A14" s="306">
        <f t="shared" si="0"/>
        <v>6</v>
      </c>
      <c r="B14" s="317"/>
      <c r="C14" s="318" t="s">
        <v>93</v>
      </c>
      <c r="D14" s="731" t="s">
        <v>433</v>
      </c>
      <c r="E14" s="731"/>
      <c r="F14" s="731"/>
      <c r="G14" s="731"/>
      <c r="H14" s="731"/>
      <c r="I14" s="731"/>
      <c r="J14" s="319">
        <v>285291</v>
      </c>
      <c r="K14" s="319">
        <v>253252</v>
      </c>
      <c r="L14" s="319">
        <v>253252</v>
      </c>
    </row>
    <row r="15" spans="1:12" s="308" customFormat="1" ht="18.75" customHeight="1">
      <c r="A15" s="306">
        <f t="shared" si="0"/>
        <v>7</v>
      </c>
      <c r="B15" s="317"/>
      <c r="C15" s="318" t="s">
        <v>94</v>
      </c>
      <c r="D15" s="731" t="s">
        <v>434</v>
      </c>
      <c r="E15" s="731"/>
      <c r="F15" s="731"/>
      <c r="G15" s="731"/>
      <c r="H15" s="731"/>
      <c r="I15" s="731"/>
      <c r="J15" s="319">
        <v>102842</v>
      </c>
      <c r="K15" s="319">
        <v>102842</v>
      </c>
      <c r="L15" s="319"/>
    </row>
    <row r="16" spans="1:12" s="308" customFormat="1" ht="18.75" customHeight="1">
      <c r="A16" s="306">
        <f t="shared" si="0"/>
        <v>8</v>
      </c>
      <c r="B16" s="317"/>
      <c r="C16" s="318" t="s">
        <v>95</v>
      </c>
      <c r="D16" s="731" t="s">
        <v>435</v>
      </c>
      <c r="E16" s="731"/>
      <c r="F16" s="731"/>
      <c r="G16" s="731"/>
      <c r="H16" s="731"/>
      <c r="I16" s="731"/>
      <c r="J16" s="319">
        <v>123661</v>
      </c>
      <c r="K16" s="319">
        <v>33950</v>
      </c>
      <c r="L16" s="319">
        <v>33950</v>
      </c>
    </row>
    <row r="17" spans="1:12" s="308" customFormat="1" ht="18.75" customHeight="1">
      <c r="A17" s="306">
        <f t="shared" si="0"/>
        <v>9</v>
      </c>
      <c r="B17" s="317"/>
      <c r="C17" s="318" t="s">
        <v>96</v>
      </c>
      <c r="D17" s="731" t="s">
        <v>98</v>
      </c>
      <c r="E17" s="731"/>
      <c r="F17" s="731"/>
      <c r="G17" s="731"/>
      <c r="H17" s="731"/>
      <c r="I17" s="731"/>
      <c r="J17" s="319">
        <v>69864</v>
      </c>
      <c r="K17" s="319">
        <v>123220</v>
      </c>
      <c r="L17" s="319">
        <v>123220</v>
      </c>
    </row>
    <row r="18" spans="1:12" s="308" customFormat="1" ht="18.75" customHeight="1">
      <c r="A18" s="306">
        <f t="shared" si="0"/>
        <v>10</v>
      </c>
      <c r="B18" s="317"/>
      <c r="C18" s="318" t="s">
        <v>97</v>
      </c>
      <c r="D18" s="731" t="s">
        <v>436</v>
      </c>
      <c r="E18" s="731"/>
      <c r="F18" s="731"/>
      <c r="G18" s="731"/>
      <c r="H18" s="731"/>
      <c r="I18" s="731"/>
      <c r="J18" s="319">
        <v>5477</v>
      </c>
      <c r="K18" s="319">
        <v>5477</v>
      </c>
      <c r="L18" s="319">
        <v>5477</v>
      </c>
    </row>
    <row r="19" spans="1:12" s="308" customFormat="1" ht="18.75" customHeight="1">
      <c r="A19" s="306">
        <f t="shared" si="0"/>
        <v>11</v>
      </c>
      <c r="B19" s="317"/>
      <c r="C19" s="318" t="s">
        <v>99</v>
      </c>
      <c r="D19" s="731" t="s">
        <v>437</v>
      </c>
      <c r="E19" s="731"/>
      <c r="F19" s="731"/>
      <c r="G19" s="731"/>
      <c r="H19" s="731"/>
      <c r="I19" s="731"/>
      <c r="J19" s="319">
        <v>148481</v>
      </c>
      <c r="K19" s="319">
        <v>147447</v>
      </c>
      <c r="L19" s="319">
        <v>147447</v>
      </c>
    </row>
    <row r="20" spans="1:12" s="322" customFormat="1" ht="18.75" customHeight="1">
      <c r="A20" s="306">
        <f t="shared" si="0"/>
        <v>12</v>
      </c>
      <c r="B20" s="320" t="s">
        <v>91</v>
      </c>
      <c r="C20" s="748" t="s">
        <v>438</v>
      </c>
      <c r="D20" s="747"/>
      <c r="E20" s="747"/>
      <c r="F20" s="747"/>
      <c r="G20" s="747"/>
      <c r="H20" s="747"/>
      <c r="I20" s="747"/>
      <c r="J20" s="321">
        <f>SUM(J13:J19)</f>
        <v>982597</v>
      </c>
      <c r="K20" s="321">
        <f>SUM(K13:K19)</f>
        <v>872995</v>
      </c>
      <c r="L20" s="321">
        <f>SUM(L13:L19)</f>
        <v>770153</v>
      </c>
    </row>
    <row r="21" spans="1:12" s="308" customFormat="1" ht="18.75" customHeight="1">
      <c r="A21" s="306">
        <f t="shared" si="0"/>
        <v>13</v>
      </c>
      <c r="B21" s="315" t="s">
        <v>101</v>
      </c>
      <c r="C21" s="748" t="s">
        <v>439</v>
      </c>
      <c r="D21" s="747"/>
      <c r="E21" s="747"/>
      <c r="F21" s="747"/>
      <c r="G21" s="747"/>
      <c r="H21" s="747"/>
      <c r="I21" s="747"/>
      <c r="J21" s="316"/>
      <c r="K21" s="316"/>
      <c r="L21" s="316"/>
    </row>
    <row r="22" spans="1:12" s="308" customFormat="1" ht="18.75" customHeight="1">
      <c r="A22" s="306">
        <f t="shared" si="0"/>
        <v>14</v>
      </c>
      <c r="B22" s="323"/>
      <c r="C22" s="749" t="s">
        <v>102</v>
      </c>
      <c r="D22" s="750"/>
      <c r="E22" s="750"/>
      <c r="F22" s="750"/>
      <c r="G22" s="750"/>
      <c r="H22" s="750"/>
      <c r="I22" s="750"/>
      <c r="J22" s="316"/>
      <c r="K22" s="316"/>
      <c r="L22" s="316"/>
    </row>
    <row r="23" spans="1:12" s="308" customFormat="1" ht="18.75" customHeight="1">
      <c r="A23" s="306">
        <f t="shared" si="0"/>
        <v>15</v>
      </c>
      <c r="B23" s="317"/>
      <c r="C23" s="318" t="s">
        <v>92</v>
      </c>
      <c r="D23" s="731" t="s">
        <v>103</v>
      </c>
      <c r="E23" s="731"/>
      <c r="F23" s="731"/>
      <c r="G23" s="731"/>
      <c r="H23" s="731"/>
      <c r="I23" s="731"/>
      <c r="J23" s="319">
        <v>3429</v>
      </c>
      <c r="K23" s="319"/>
      <c r="L23" s="319"/>
    </row>
    <row r="24" spans="1:12" s="308" customFormat="1" ht="18.75" customHeight="1">
      <c r="A24" s="306">
        <f t="shared" si="0"/>
        <v>16</v>
      </c>
      <c r="B24" s="317"/>
      <c r="C24" s="318" t="s">
        <v>93</v>
      </c>
      <c r="D24" s="731" t="s">
        <v>440</v>
      </c>
      <c r="E24" s="731" t="s">
        <v>104</v>
      </c>
      <c r="F24" s="731"/>
      <c r="G24" s="731"/>
      <c r="H24" s="731"/>
      <c r="I24" s="731"/>
      <c r="J24" s="319">
        <v>5200</v>
      </c>
      <c r="K24" s="319">
        <v>5332</v>
      </c>
      <c r="L24" s="319">
        <v>5332</v>
      </c>
    </row>
    <row r="25" spans="1:12" s="308" customFormat="1" ht="18.75" customHeight="1">
      <c r="A25" s="306">
        <f t="shared" si="0"/>
        <v>17</v>
      </c>
      <c r="B25" s="317"/>
      <c r="C25" s="318" t="s">
        <v>94</v>
      </c>
      <c r="D25" s="731" t="s">
        <v>441</v>
      </c>
      <c r="E25" s="731"/>
      <c r="F25" s="731"/>
      <c r="G25" s="731"/>
      <c r="H25" s="731"/>
      <c r="I25" s="731"/>
      <c r="J25" s="319">
        <v>3999</v>
      </c>
      <c r="K25" s="319"/>
      <c r="L25" s="319"/>
    </row>
    <row r="26" spans="1:12" s="308" customFormat="1" ht="18.75" customHeight="1">
      <c r="A26" s="306">
        <f t="shared" si="0"/>
        <v>18</v>
      </c>
      <c r="B26" s="317"/>
      <c r="C26" s="318" t="s">
        <v>95</v>
      </c>
      <c r="D26" s="731" t="s">
        <v>442</v>
      </c>
      <c r="E26" s="731"/>
      <c r="F26" s="731"/>
      <c r="G26" s="731"/>
      <c r="H26" s="731"/>
      <c r="I26" s="731"/>
      <c r="J26" s="319">
        <v>3000</v>
      </c>
      <c r="K26" s="319"/>
      <c r="L26" s="319"/>
    </row>
    <row r="27" spans="1:12" s="308" customFormat="1" ht="18.75" customHeight="1">
      <c r="A27" s="306">
        <f t="shared" si="0"/>
        <v>19</v>
      </c>
      <c r="B27" s="317"/>
      <c r="C27" s="318" t="s">
        <v>96</v>
      </c>
      <c r="D27" s="731" t="s">
        <v>443</v>
      </c>
      <c r="E27" s="731"/>
      <c r="F27" s="731"/>
      <c r="G27" s="731"/>
      <c r="H27" s="731"/>
      <c r="I27" s="731"/>
      <c r="J27" s="319">
        <v>2000</v>
      </c>
      <c r="K27" s="319"/>
      <c r="L27" s="319"/>
    </row>
    <row r="28" spans="1:12" s="308" customFormat="1" ht="18.75" customHeight="1">
      <c r="A28" s="306">
        <f t="shared" si="0"/>
        <v>20</v>
      </c>
      <c r="B28" s="317"/>
      <c r="C28" s="318" t="s">
        <v>97</v>
      </c>
      <c r="D28" s="731" t="s">
        <v>444</v>
      </c>
      <c r="E28" s="731"/>
      <c r="F28" s="731"/>
      <c r="G28" s="731"/>
      <c r="H28" s="731"/>
      <c r="I28" s="731"/>
      <c r="J28" s="319">
        <v>10000</v>
      </c>
      <c r="K28" s="319">
        <v>1219</v>
      </c>
      <c r="L28" s="319">
        <v>1219</v>
      </c>
    </row>
    <row r="29" spans="1:12" s="308" customFormat="1" ht="18.75" customHeight="1">
      <c r="A29" s="306">
        <f t="shared" si="0"/>
        <v>21</v>
      </c>
      <c r="B29" s="317"/>
      <c r="C29" s="318" t="s">
        <v>99</v>
      </c>
      <c r="D29" s="731" t="s">
        <v>445</v>
      </c>
      <c r="E29" s="731"/>
      <c r="F29" s="731"/>
      <c r="G29" s="731"/>
      <c r="H29" s="731"/>
      <c r="I29" s="731"/>
      <c r="J29" s="319">
        <v>4000</v>
      </c>
      <c r="K29" s="319">
        <v>2720</v>
      </c>
      <c r="L29" s="319">
        <v>2720</v>
      </c>
    </row>
    <row r="30" spans="1:12" s="308" customFormat="1" ht="18.75" customHeight="1">
      <c r="A30" s="306">
        <f t="shared" si="0"/>
        <v>22</v>
      </c>
      <c r="B30" s="317"/>
      <c r="C30" s="318" t="s">
        <v>100</v>
      </c>
      <c r="D30" s="731" t="s">
        <v>446</v>
      </c>
      <c r="E30" s="731"/>
      <c r="F30" s="731"/>
      <c r="G30" s="731"/>
      <c r="H30" s="731"/>
      <c r="I30" s="731"/>
      <c r="J30" s="319">
        <v>1000</v>
      </c>
      <c r="K30" s="319"/>
      <c r="L30" s="319"/>
    </row>
    <row r="31" spans="1:12" s="308" customFormat="1" ht="18.75" customHeight="1">
      <c r="A31" s="306">
        <f t="shared" si="0"/>
        <v>23</v>
      </c>
      <c r="B31" s="317"/>
      <c r="C31" s="318" t="s">
        <v>122</v>
      </c>
      <c r="D31" s="731" t="s">
        <v>447</v>
      </c>
      <c r="E31" s="731"/>
      <c r="F31" s="731"/>
      <c r="G31" s="731"/>
      <c r="H31" s="731"/>
      <c r="I31" s="731"/>
      <c r="J31" s="319">
        <v>1000</v>
      </c>
      <c r="K31" s="319">
        <v>413</v>
      </c>
      <c r="L31" s="319">
        <v>413</v>
      </c>
    </row>
    <row r="32" spans="1:12" s="308" customFormat="1" ht="18.75" customHeight="1">
      <c r="A32" s="306">
        <f t="shared" si="0"/>
        <v>24</v>
      </c>
      <c r="B32" s="317"/>
      <c r="C32" s="318" t="s">
        <v>123</v>
      </c>
      <c r="D32" s="731" t="s">
        <v>563</v>
      </c>
      <c r="E32" s="731"/>
      <c r="F32" s="731"/>
      <c r="G32" s="731"/>
      <c r="H32" s="731"/>
      <c r="I32" s="731"/>
      <c r="J32" s="319">
        <v>500</v>
      </c>
      <c r="K32" s="319">
        <v>357</v>
      </c>
      <c r="L32" s="319">
        <v>357</v>
      </c>
    </row>
    <row r="33" spans="1:12" s="308" customFormat="1" ht="18.75" customHeight="1">
      <c r="A33" s="306">
        <f t="shared" si="0"/>
        <v>25</v>
      </c>
      <c r="B33" s="317"/>
      <c r="C33" s="318" t="s">
        <v>124</v>
      </c>
      <c r="D33" s="731" t="s">
        <v>448</v>
      </c>
      <c r="E33" s="731"/>
      <c r="F33" s="731"/>
      <c r="G33" s="731"/>
      <c r="H33" s="731"/>
      <c r="I33" s="731"/>
      <c r="J33" s="319">
        <v>35900</v>
      </c>
      <c r="K33" s="319">
        <v>318</v>
      </c>
      <c r="L33" s="319">
        <v>318</v>
      </c>
    </row>
    <row r="34" spans="1:12" s="308" customFormat="1" ht="18.75" customHeight="1">
      <c r="A34" s="306">
        <f t="shared" si="0"/>
        <v>26</v>
      </c>
      <c r="B34" s="317"/>
      <c r="C34" s="318" t="s">
        <v>125</v>
      </c>
      <c r="D34" s="731" t="s">
        <v>449</v>
      </c>
      <c r="E34" s="731"/>
      <c r="F34" s="731"/>
      <c r="G34" s="731"/>
      <c r="H34" s="731"/>
      <c r="I34" s="731"/>
      <c r="J34" s="319">
        <v>228</v>
      </c>
      <c r="K34" s="319">
        <v>100</v>
      </c>
      <c r="L34" s="319">
        <v>100</v>
      </c>
    </row>
    <row r="35" spans="1:12" s="308" customFormat="1" ht="18.75" customHeight="1">
      <c r="A35" s="306">
        <f t="shared" si="0"/>
        <v>27</v>
      </c>
      <c r="B35" s="317"/>
      <c r="C35" s="749" t="s">
        <v>120</v>
      </c>
      <c r="D35" s="750"/>
      <c r="E35" s="750"/>
      <c r="F35" s="750"/>
      <c r="G35" s="750"/>
      <c r="H35" s="750"/>
      <c r="I35" s="750"/>
      <c r="J35" s="321">
        <f>SUM(J23:J34)</f>
        <v>70256</v>
      </c>
      <c r="K35" s="321">
        <f>SUM(K23:K34)</f>
        <v>10459</v>
      </c>
      <c r="L35" s="321">
        <f>SUM(L23:L34)</f>
        <v>10459</v>
      </c>
    </row>
    <row r="36" spans="1:12" s="308" customFormat="1" ht="18.75" customHeight="1">
      <c r="A36" s="306">
        <f t="shared" si="0"/>
        <v>28</v>
      </c>
      <c r="B36" s="317"/>
      <c r="C36" s="749" t="s">
        <v>105</v>
      </c>
      <c r="D36" s="750"/>
      <c r="E36" s="750"/>
      <c r="F36" s="750"/>
      <c r="G36" s="750"/>
      <c r="H36" s="750"/>
      <c r="I36" s="750"/>
      <c r="J36" s="319"/>
      <c r="K36" s="319"/>
      <c r="L36" s="319"/>
    </row>
    <row r="37" spans="1:12" s="308" customFormat="1" ht="18.75" customHeight="1">
      <c r="A37" s="306">
        <f t="shared" si="0"/>
        <v>29</v>
      </c>
      <c r="B37" s="317"/>
      <c r="C37" s="318" t="s">
        <v>158</v>
      </c>
      <c r="D37" s="751" t="s">
        <v>106</v>
      </c>
      <c r="E37" s="751"/>
      <c r="F37" s="751"/>
      <c r="G37" s="751"/>
      <c r="H37" s="751"/>
      <c r="I37" s="751"/>
      <c r="J37" s="324">
        <v>750</v>
      </c>
      <c r="K37" s="319">
        <v>750</v>
      </c>
      <c r="L37" s="319"/>
    </row>
    <row r="38" spans="1:12" s="308" customFormat="1" ht="18.75" customHeight="1">
      <c r="A38" s="306">
        <f t="shared" si="0"/>
        <v>30</v>
      </c>
      <c r="B38" s="317"/>
      <c r="C38" s="318" t="s">
        <v>159</v>
      </c>
      <c r="D38" s="751" t="s">
        <v>450</v>
      </c>
      <c r="E38" s="751"/>
      <c r="F38" s="751"/>
      <c r="G38" s="751"/>
      <c r="H38" s="751"/>
      <c r="I38" s="751"/>
      <c r="J38" s="324">
        <v>250</v>
      </c>
      <c r="K38" s="319">
        <v>136</v>
      </c>
      <c r="L38" s="319">
        <v>136</v>
      </c>
    </row>
    <row r="39" spans="1:12" s="308" customFormat="1" ht="18.75" customHeight="1">
      <c r="A39" s="306">
        <f t="shared" si="0"/>
        <v>31</v>
      </c>
      <c r="B39" s="317"/>
      <c r="C39" s="318" t="s">
        <v>160</v>
      </c>
      <c r="D39" s="751" t="s">
        <v>107</v>
      </c>
      <c r="E39" s="751"/>
      <c r="F39" s="751"/>
      <c r="G39" s="751"/>
      <c r="H39" s="751"/>
      <c r="I39" s="751"/>
      <c r="J39" s="324">
        <v>749</v>
      </c>
      <c r="K39" s="319">
        <v>223</v>
      </c>
      <c r="L39" s="319"/>
    </row>
    <row r="40" spans="1:12" s="308" customFormat="1" ht="18.75" customHeight="1">
      <c r="A40" s="306">
        <f t="shared" si="0"/>
        <v>32</v>
      </c>
      <c r="B40" s="317"/>
      <c r="C40" s="749" t="s">
        <v>119</v>
      </c>
      <c r="D40" s="750"/>
      <c r="E40" s="750"/>
      <c r="F40" s="750"/>
      <c r="G40" s="750"/>
      <c r="H40" s="750"/>
      <c r="I40" s="750"/>
      <c r="J40" s="325">
        <f>SUM(J37:J39)</f>
        <v>1749</v>
      </c>
      <c r="K40" s="325">
        <f>SUM(K37:K39)</f>
        <v>1109</v>
      </c>
      <c r="L40" s="325">
        <f>SUM(L37:L39)</f>
        <v>136</v>
      </c>
    </row>
    <row r="41" spans="1:12" s="322" customFormat="1" ht="18.75" customHeight="1">
      <c r="A41" s="306">
        <f t="shared" si="0"/>
        <v>33</v>
      </c>
      <c r="B41" s="320" t="s">
        <v>101</v>
      </c>
      <c r="C41" s="748" t="s">
        <v>451</v>
      </c>
      <c r="D41" s="747"/>
      <c r="E41" s="747"/>
      <c r="F41" s="747"/>
      <c r="G41" s="747"/>
      <c r="H41" s="747"/>
      <c r="I41" s="747"/>
      <c r="J41" s="321">
        <f>J35+J40</f>
        <v>72005</v>
      </c>
      <c r="K41" s="321">
        <f>K35+K40</f>
        <v>11568</v>
      </c>
      <c r="L41" s="321">
        <f>L35+L40</f>
        <v>10595</v>
      </c>
    </row>
    <row r="42" spans="1:12" s="308" customFormat="1" ht="18.75" customHeight="1">
      <c r="A42" s="306">
        <f t="shared" si="0"/>
        <v>34</v>
      </c>
      <c r="B42" s="323" t="s">
        <v>108</v>
      </c>
      <c r="C42" s="747" t="s">
        <v>80</v>
      </c>
      <c r="D42" s="747"/>
      <c r="E42" s="747"/>
      <c r="F42" s="747"/>
      <c r="G42" s="747"/>
      <c r="H42" s="747"/>
      <c r="I42" s="747"/>
      <c r="J42" s="316"/>
      <c r="K42" s="319"/>
      <c r="L42" s="319"/>
    </row>
    <row r="43" spans="1:12" s="308" customFormat="1" ht="18.75" customHeight="1">
      <c r="A43" s="306">
        <f t="shared" si="0"/>
        <v>35</v>
      </c>
      <c r="B43" s="317"/>
      <c r="C43" s="318" t="s">
        <v>92</v>
      </c>
      <c r="D43" s="731" t="s">
        <v>109</v>
      </c>
      <c r="E43" s="731"/>
      <c r="F43" s="731"/>
      <c r="G43" s="731"/>
      <c r="H43" s="731"/>
      <c r="I43" s="731"/>
      <c r="J43" s="319">
        <v>10000</v>
      </c>
      <c r="K43" s="319">
        <v>10000</v>
      </c>
      <c r="L43" s="319">
        <v>7754</v>
      </c>
    </row>
    <row r="44" spans="1:12" s="308" customFormat="1" ht="18.75" customHeight="1">
      <c r="A44" s="306">
        <f t="shared" si="0"/>
        <v>36</v>
      </c>
      <c r="B44" s="317"/>
      <c r="C44" s="318" t="s">
        <v>93</v>
      </c>
      <c r="D44" s="733" t="s">
        <v>110</v>
      </c>
      <c r="E44" s="733"/>
      <c r="F44" s="733"/>
      <c r="G44" s="733"/>
      <c r="H44" s="733"/>
      <c r="I44" s="733"/>
      <c r="J44" s="319">
        <v>1000</v>
      </c>
      <c r="K44" s="319">
        <v>850</v>
      </c>
      <c r="L44" s="319"/>
    </row>
    <row r="45" spans="1:14" s="308" customFormat="1" ht="18.75" customHeight="1">
      <c r="A45" s="306">
        <f t="shared" si="0"/>
        <v>37</v>
      </c>
      <c r="B45" s="317"/>
      <c r="C45" s="318" t="s">
        <v>94</v>
      </c>
      <c r="D45" s="733" t="s">
        <v>111</v>
      </c>
      <c r="E45" s="733"/>
      <c r="F45" s="733"/>
      <c r="G45" s="733"/>
      <c r="H45" s="733"/>
      <c r="I45" s="733"/>
      <c r="J45" s="319">
        <v>5000</v>
      </c>
      <c r="K45" s="319">
        <v>5000</v>
      </c>
      <c r="L45" s="319">
        <v>1300</v>
      </c>
      <c r="N45" s="308" t="s">
        <v>112</v>
      </c>
    </row>
    <row r="46" spans="1:12" s="322" customFormat="1" ht="18.75" customHeight="1">
      <c r="A46" s="309">
        <f t="shared" si="0"/>
        <v>38</v>
      </c>
      <c r="B46" s="320" t="s">
        <v>108</v>
      </c>
      <c r="C46" s="748" t="s">
        <v>666</v>
      </c>
      <c r="D46" s="747"/>
      <c r="E46" s="747"/>
      <c r="F46" s="747"/>
      <c r="G46" s="747"/>
      <c r="H46" s="747"/>
      <c r="I46" s="747"/>
      <c r="J46" s="321">
        <f>SUM(J43:J45)</f>
        <v>16000</v>
      </c>
      <c r="K46" s="321">
        <f>SUM(K43:K45)</f>
        <v>15850</v>
      </c>
      <c r="L46" s="321">
        <f>SUM(L43:L45)</f>
        <v>9054</v>
      </c>
    </row>
    <row r="47" spans="1:12" s="322" customFormat="1" ht="18.75" customHeight="1">
      <c r="A47" s="306">
        <f t="shared" si="0"/>
        <v>39</v>
      </c>
      <c r="B47" s="315" t="s">
        <v>452</v>
      </c>
      <c r="C47" s="738" t="s">
        <v>564</v>
      </c>
      <c r="D47" s="739"/>
      <c r="E47" s="739"/>
      <c r="F47" s="739"/>
      <c r="G47" s="739"/>
      <c r="H47" s="739"/>
      <c r="I47" s="740"/>
      <c r="J47" s="321"/>
      <c r="K47" s="321"/>
      <c r="L47" s="321"/>
    </row>
    <row r="48" spans="1:12" s="322" customFormat="1" ht="18.75" customHeight="1">
      <c r="A48" s="306">
        <f t="shared" si="0"/>
        <v>40</v>
      </c>
      <c r="B48" s="323"/>
      <c r="C48" s="318" t="s">
        <v>92</v>
      </c>
      <c r="D48" s="731" t="s">
        <v>453</v>
      </c>
      <c r="E48" s="731"/>
      <c r="F48" s="731"/>
      <c r="G48" s="731"/>
      <c r="H48" s="731"/>
      <c r="I48" s="731"/>
      <c r="J48" s="319">
        <v>3000</v>
      </c>
      <c r="K48" s="319">
        <v>1100</v>
      </c>
      <c r="L48" s="319">
        <v>1100</v>
      </c>
    </row>
    <row r="49" spans="1:12" s="322" customFormat="1" ht="18.75" customHeight="1">
      <c r="A49" s="306">
        <f t="shared" si="0"/>
        <v>41</v>
      </c>
      <c r="B49" s="323"/>
      <c r="C49" s="318" t="s">
        <v>93</v>
      </c>
      <c r="D49" s="731" t="s">
        <v>454</v>
      </c>
      <c r="E49" s="731"/>
      <c r="F49" s="731"/>
      <c r="G49" s="731"/>
      <c r="H49" s="731"/>
      <c r="I49" s="731"/>
      <c r="J49" s="319">
        <v>1000</v>
      </c>
      <c r="K49" s="319">
        <v>27</v>
      </c>
      <c r="L49" s="319">
        <v>27</v>
      </c>
    </row>
    <row r="50" spans="1:12" s="322" customFormat="1" ht="18.75" customHeight="1">
      <c r="A50" s="306">
        <f t="shared" si="0"/>
        <v>42</v>
      </c>
      <c r="B50" s="323"/>
      <c r="C50" s="318" t="s">
        <v>94</v>
      </c>
      <c r="D50" s="731" t="s">
        <v>455</v>
      </c>
      <c r="E50" s="731"/>
      <c r="F50" s="731"/>
      <c r="G50" s="731"/>
      <c r="H50" s="731"/>
      <c r="I50" s="731"/>
      <c r="J50" s="319">
        <v>100</v>
      </c>
      <c r="K50" s="319"/>
      <c r="L50" s="319"/>
    </row>
    <row r="51" spans="1:12" s="322" customFormat="1" ht="18.75" customHeight="1">
      <c r="A51" s="306">
        <f t="shared" si="0"/>
        <v>43</v>
      </c>
      <c r="B51" s="323"/>
      <c r="C51" s="318" t="s">
        <v>95</v>
      </c>
      <c r="D51" s="731" t="s">
        <v>456</v>
      </c>
      <c r="E51" s="731"/>
      <c r="F51" s="731"/>
      <c r="G51" s="731"/>
      <c r="H51" s="731"/>
      <c r="I51" s="731"/>
      <c r="J51" s="319">
        <v>508</v>
      </c>
      <c r="K51" s="319"/>
      <c r="L51" s="319"/>
    </row>
    <row r="52" spans="1:12" s="322" customFormat="1" ht="18.75" customHeight="1">
      <c r="A52" s="306">
        <f t="shared" si="0"/>
        <v>44</v>
      </c>
      <c r="B52" s="323"/>
      <c r="C52" s="318" t="s">
        <v>96</v>
      </c>
      <c r="D52" s="731" t="s">
        <v>457</v>
      </c>
      <c r="E52" s="731"/>
      <c r="F52" s="731"/>
      <c r="G52" s="731"/>
      <c r="H52" s="731"/>
      <c r="I52" s="731"/>
      <c r="J52" s="319">
        <v>180</v>
      </c>
      <c r="K52" s="319">
        <v>306</v>
      </c>
      <c r="L52" s="319">
        <v>306</v>
      </c>
    </row>
    <row r="53" spans="1:12" s="322" customFormat="1" ht="18.75" customHeight="1">
      <c r="A53" s="306">
        <f t="shared" si="0"/>
        <v>45</v>
      </c>
      <c r="B53" s="323"/>
      <c r="C53" s="318" t="s">
        <v>97</v>
      </c>
      <c r="D53" s="731" t="s">
        <v>458</v>
      </c>
      <c r="E53" s="731"/>
      <c r="F53" s="731"/>
      <c r="G53" s="731"/>
      <c r="H53" s="731"/>
      <c r="I53" s="731"/>
      <c r="J53" s="319">
        <v>3228</v>
      </c>
      <c r="K53" s="319">
        <v>3740</v>
      </c>
      <c r="L53" s="319">
        <v>3740</v>
      </c>
    </row>
    <row r="54" spans="1:12" s="322" customFormat="1" ht="18.75" customHeight="1">
      <c r="A54" s="306">
        <f t="shared" si="0"/>
        <v>46</v>
      </c>
      <c r="B54" s="323"/>
      <c r="C54" s="318" t="s">
        <v>99</v>
      </c>
      <c r="D54" s="731" t="s">
        <v>459</v>
      </c>
      <c r="E54" s="731"/>
      <c r="F54" s="731"/>
      <c r="G54" s="731"/>
      <c r="H54" s="731"/>
      <c r="I54" s="731"/>
      <c r="J54" s="319">
        <v>2946</v>
      </c>
      <c r="K54" s="319">
        <v>9368</v>
      </c>
      <c r="L54" s="319">
        <v>9368</v>
      </c>
    </row>
    <row r="55" spans="1:12" s="322" customFormat="1" ht="18.75" customHeight="1">
      <c r="A55" s="306">
        <f t="shared" si="0"/>
        <v>47</v>
      </c>
      <c r="B55" s="326" t="s">
        <v>452</v>
      </c>
      <c r="C55" s="738" t="s">
        <v>460</v>
      </c>
      <c r="D55" s="739"/>
      <c r="E55" s="739"/>
      <c r="F55" s="739"/>
      <c r="G55" s="739"/>
      <c r="H55" s="739"/>
      <c r="I55" s="740"/>
      <c r="J55" s="321">
        <f>SUM(J48:J54)</f>
        <v>10962</v>
      </c>
      <c r="K55" s="321">
        <f>SUM(K48:K54)</f>
        <v>14541</v>
      </c>
      <c r="L55" s="321">
        <f>SUM(L48:L54)</f>
        <v>14541</v>
      </c>
    </row>
    <row r="56" spans="1:12" s="322" customFormat="1" ht="18.75" customHeight="1">
      <c r="A56" s="306">
        <f t="shared" si="0"/>
        <v>48</v>
      </c>
      <c r="B56" s="327" t="s">
        <v>2</v>
      </c>
      <c r="C56" s="328" t="s">
        <v>92</v>
      </c>
      <c r="D56" s="731" t="s">
        <v>461</v>
      </c>
      <c r="E56" s="731"/>
      <c r="F56" s="731"/>
      <c r="G56" s="731"/>
      <c r="H56" s="731"/>
      <c r="I56" s="731"/>
      <c r="J56" s="319">
        <v>1028</v>
      </c>
      <c r="K56" s="319">
        <v>1753</v>
      </c>
      <c r="L56" s="319">
        <v>1753</v>
      </c>
    </row>
    <row r="57" spans="1:12" s="322" customFormat="1" ht="18.75" customHeight="1">
      <c r="A57" s="306">
        <f t="shared" si="0"/>
        <v>49</v>
      </c>
      <c r="B57" s="329" t="s">
        <v>113</v>
      </c>
      <c r="C57" s="741" t="s">
        <v>114</v>
      </c>
      <c r="D57" s="742"/>
      <c r="E57" s="743"/>
      <c r="F57" s="743"/>
      <c r="G57" s="743"/>
      <c r="H57" s="743"/>
      <c r="I57" s="744"/>
      <c r="J57" s="330">
        <f>SUM(J20+J41+J46+J55+J56)</f>
        <v>1082592</v>
      </c>
      <c r="K57" s="330">
        <f>SUM(K20+K41+K46+K55+K56)</f>
        <v>916707</v>
      </c>
      <c r="L57" s="330">
        <f>SUM(L20+L41+L46+L55+L56)</f>
        <v>806096</v>
      </c>
    </row>
    <row r="58" spans="1:12" s="322" customFormat="1" ht="18.75" customHeight="1">
      <c r="A58" s="331"/>
      <c r="B58" s="332"/>
      <c r="C58" s="332"/>
      <c r="D58" s="333"/>
      <c r="E58" s="333"/>
      <c r="F58" s="333"/>
      <c r="G58" s="333"/>
      <c r="H58" s="333"/>
      <c r="I58" s="737" t="str">
        <f>L1</f>
        <v>4. melléklet a 14/2015. (V. 04.) önkormányzati rendelethez</v>
      </c>
      <c r="J58" s="699"/>
      <c r="K58" s="699"/>
      <c r="L58" s="699"/>
    </row>
    <row r="59" spans="1:12" s="322" customFormat="1" ht="18.75" customHeight="1">
      <c r="A59" s="331"/>
      <c r="B59" s="332"/>
      <c r="C59" s="332"/>
      <c r="D59" s="333"/>
      <c r="E59" s="333"/>
      <c r="F59" s="333"/>
      <c r="G59" s="333"/>
      <c r="H59" s="333"/>
      <c r="I59" s="333"/>
      <c r="J59" s="333"/>
      <c r="K59" s="334"/>
      <c r="L59" s="334"/>
    </row>
    <row r="60" spans="1:12" s="322" customFormat="1" ht="18.75" customHeight="1">
      <c r="A60" s="306"/>
      <c r="B60" s="306" t="s">
        <v>3</v>
      </c>
      <c r="C60" s="306" t="s">
        <v>4</v>
      </c>
      <c r="D60" s="306" t="s">
        <v>5</v>
      </c>
      <c r="E60" s="306" t="s">
        <v>6</v>
      </c>
      <c r="F60" s="306" t="s">
        <v>7</v>
      </c>
      <c r="G60" s="306" t="s">
        <v>8</v>
      </c>
      <c r="H60" s="306" t="s">
        <v>9</v>
      </c>
      <c r="I60" s="306" t="s">
        <v>10</v>
      </c>
      <c r="J60" s="306" t="s">
        <v>11</v>
      </c>
      <c r="K60" s="306" t="s">
        <v>12</v>
      </c>
      <c r="L60" s="306" t="s">
        <v>13</v>
      </c>
    </row>
    <row r="61" spans="1:12" s="322" customFormat="1" ht="18.75" customHeight="1">
      <c r="A61" s="335">
        <f>A57+1</f>
        <v>50</v>
      </c>
      <c r="B61" s="336"/>
      <c r="C61" s="336"/>
      <c r="D61" s="337"/>
      <c r="E61" s="337"/>
      <c r="F61" s="337"/>
      <c r="G61" s="337"/>
      <c r="H61" s="337"/>
      <c r="I61" s="337"/>
      <c r="J61" s="337"/>
      <c r="K61" s="338"/>
      <c r="L61" s="339" t="str">
        <f>L9</f>
        <v>ezer Ft-ban</v>
      </c>
    </row>
    <row r="62" spans="1:12" s="342" customFormat="1" ht="18.75" customHeight="1">
      <c r="A62" s="335">
        <f aca="true" t="shared" si="1" ref="A62:A72">A61+1</f>
        <v>51</v>
      </c>
      <c r="B62" s="340" t="s">
        <v>115</v>
      </c>
      <c r="C62" s="745" t="s">
        <v>116</v>
      </c>
      <c r="D62" s="745"/>
      <c r="E62" s="746"/>
      <c r="F62" s="746"/>
      <c r="G62" s="746"/>
      <c r="H62" s="746"/>
      <c r="I62" s="746"/>
      <c r="J62" s="330"/>
      <c r="K62" s="341"/>
      <c r="L62" s="341"/>
    </row>
    <row r="63" spans="1:12" s="342" customFormat="1" ht="18.75" customHeight="1">
      <c r="A63" s="335">
        <f t="shared" si="1"/>
        <v>52</v>
      </c>
      <c r="B63" s="343"/>
      <c r="C63" s="730" t="s">
        <v>117</v>
      </c>
      <c r="D63" s="730"/>
      <c r="E63" s="731"/>
      <c r="F63" s="731"/>
      <c r="G63" s="731"/>
      <c r="H63" s="731"/>
      <c r="I63" s="731"/>
      <c r="J63" s="341"/>
      <c r="K63" s="345">
        <f>SUM(K64:K72)</f>
        <v>7474</v>
      </c>
      <c r="L63" s="345">
        <f>SUM(L64:L72)</f>
        <v>7474</v>
      </c>
    </row>
    <row r="64" spans="1:12" s="342" customFormat="1" ht="18.75" customHeight="1">
      <c r="A64" s="335">
        <f t="shared" si="1"/>
        <v>53</v>
      </c>
      <c r="B64" s="343"/>
      <c r="C64" s="343" t="s">
        <v>92</v>
      </c>
      <c r="D64" s="726" t="s">
        <v>651</v>
      </c>
      <c r="E64" s="726"/>
      <c r="F64" s="726"/>
      <c r="G64" s="726"/>
      <c r="H64" s="726"/>
      <c r="I64" s="726"/>
      <c r="J64" s="346"/>
      <c r="K64" s="347">
        <v>1265</v>
      </c>
      <c r="L64" s="347">
        <v>1265</v>
      </c>
    </row>
    <row r="65" spans="1:12" s="342" customFormat="1" ht="18.75" customHeight="1">
      <c r="A65" s="335">
        <f t="shared" si="1"/>
        <v>54</v>
      </c>
      <c r="B65" s="425"/>
      <c r="C65" s="425" t="s">
        <v>93</v>
      </c>
      <c r="D65" s="734" t="s">
        <v>462</v>
      </c>
      <c r="E65" s="734"/>
      <c r="F65" s="734"/>
      <c r="G65" s="734"/>
      <c r="H65" s="734"/>
      <c r="I65" s="734"/>
      <c r="J65" s="426"/>
      <c r="K65" s="427">
        <v>305</v>
      </c>
      <c r="L65" s="427">
        <v>305</v>
      </c>
    </row>
    <row r="66" spans="1:12" s="342" customFormat="1" ht="18.75" customHeight="1">
      <c r="A66" s="335">
        <f t="shared" si="1"/>
        <v>55</v>
      </c>
      <c r="B66" s="425"/>
      <c r="C66" s="425" t="s">
        <v>94</v>
      </c>
      <c r="D66" s="734" t="s">
        <v>565</v>
      </c>
      <c r="E66" s="734"/>
      <c r="F66" s="734"/>
      <c r="G66" s="734"/>
      <c r="H66" s="734"/>
      <c r="I66" s="734"/>
      <c r="J66" s="426"/>
      <c r="K66" s="427">
        <v>124</v>
      </c>
      <c r="L66" s="427">
        <v>124</v>
      </c>
    </row>
    <row r="67" spans="1:12" s="342" customFormat="1" ht="18.75" customHeight="1">
      <c r="A67" s="335">
        <f t="shared" si="1"/>
        <v>56</v>
      </c>
      <c r="B67" s="425"/>
      <c r="C67" s="425" t="s">
        <v>95</v>
      </c>
      <c r="D67" s="734" t="s">
        <v>566</v>
      </c>
      <c r="E67" s="734"/>
      <c r="F67" s="734"/>
      <c r="G67" s="734"/>
      <c r="H67" s="734"/>
      <c r="I67" s="734"/>
      <c r="J67" s="426"/>
      <c r="K67" s="427">
        <v>550</v>
      </c>
      <c r="L67" s="427">
        <v>550</v>
      </c>
    </row>
    <row r="68" spans="1:12" s="342" customFormat="1" ht="18.75" customHeight="1">
      <c r="A68" s="335">
        <f t="shared" si="1"/>
        <v>57</v>
      </c>
      <c r="B68" s="425"/>
      <c r="C68" s="425" t="s">
        <v>96</v>
      </c>
      <c r="D68" s="734" t="s">
        <v>567</v>
      </c>
      <c r="E68" s="734"/>
      <c r="F68" s="734"/>
      <c r="G68" s="734"/>
      <c r="H68" s="734"/>
      <c r="I68" s="734"/>
      <c r="J68" s="426"/>
      <c r="K68" s="427">
        <v>518</v>
      </c>
      <c r="L68" s="427">
        <v>518</v>
      </c>
    </row>
    <row r="69" spans="1:12" s="342" customFormat="1" ht="18.75" customHeight="1">
      <c r="A69" s="335">
        <f t="shared" si="1"/>
        <v>58</v>
      </c>
      <c r="B69" s="425"/>
      <c r="C69" s="425" t="s">
        <v>97</v>
      </c>
      <c r="D69" s="734" t="s">
        <v>568</v>
      </c>
      <c r="E69" s="734"/>
      <c r="F69" s="734"/>
      <c r="G69" s="734"/>
      <c r="H69" s="734"/>
      <c r="I69" s="734"/>
      <c r="J69" s="426"/>
      <c r="K69" s="427">
        <v>285</v>
      </c>
      <c r="L69" s="427">
        <v>285</v>
      </c>
    </row>
    <row r="70" spans="1:12" s="342" customFormat="1" ht="18.75" customHeight="1">
      <c r="A70" s="335">
        <f t="shared" si="1"/>
        <v>59</v>
      </c>
      <c r="B70" s="425"/>
      <c r="C70" s="425" t="s">
        <v>99</v>
      </c>
      <c r="D70" s="734" t="s">
        <v>569</v>
      </c>
      <c r="E70" s="734"/>
      <c r="F70" s="734"/>
      <c r="G70" s="734"/>
      <c r="H70" s="734"/>
      <c r="I70" s="734"/>
      <c r="J70" s="426"/>
      <c r="K70" s="427">
        <v>3408</v>
      </c>
      <c r="L70" s="427">
        <v>3408</v>
      </c>
    </row>
    <row r="71" spans="1:12" s="342" customFormat="1" ht="18.75" customHeight="1">
      <c r="A71" s="335">
        <f t="shared" si="1"/>
        <v>60</v>
      </c>
      <c r="B71" s="425"/>
      <c r="C71" s="425" t="s">
        <v>100</v>
      </c>
      <c r="D71" s="734" t="s">
        <v>570</v>
      </c>
      <c r="E71" s="734"/>
      <c r="F71" s="734"/>
      <c r="G71" s="734"/>
      <c r="H71" s="734"/>
      <c r="I71" s="734"/>
      <c r="J71" s="426"/>
      <c r="K71" s="427">
        <v>578</v>
      </c>
      <c r="L71" s="427">
        <v>578</v>
      </c>
    </row>
    <row r="72" spans="1:12" s="342" customFormat="1" ht="18.75" customHeight="1">
      <c r="A72" s="335">
        <f t="shared" si="1"/>
        <v>61</v>
      </c>
      <c r="B72" s="425"/>
      <c r="C72" s="425" t="s">
        <v>122</v>
      </c>
      <c r="D72" s="734" t="s">
        <v>571</v>
      </c>
      <c r="E72" s="734"/>
      <c r="F72" s="734"/>
      <c r="G72" s="734"/>
      <c r="H72" s="734"/>
      <c r="I72" s="734"/>
      <c r="J72" s="426"/>
      <c r="K72" s="427">
        <v>441</v>
      </c>
      <c r="L72" s="427">
        <v>441</v>
      </c>
    </row>
    <row r="73" spans="1:12" s="342" customFormat="1" ht="18.75" customHeight="1">
      <c r="A73" s="335">
        <v>62</v>
      </c>
      <c r="B73" s="348"/>
      <c r="C73" s="730" t="s">
        <v>118</v>
      </c>
      <c r="D73" s="730"/>
      <c r="E73" s="731"/>
      <c r="F73" s="731"/>
      <c r="G73" s="731"/>
      <c r="H73" s="731"/>
      <c r="I73" s="731"/>
      <c r="J73" s="344"/>
      <c r="K73" s="349">
        <f>SUM(K74:K90)</f>
        <v>7153</v>
      </c>
      <c r="L73" s="349">
        <f>SUM(L74:L90)</f>
        <v>7153</v>
      </c>
    </row>
    <row r="74" spans="1:12" s="342" customFormat="1" ht="18.75" customHeight="1">
      <c r="A74" s="335">
        <f aca="true" t="shared" si="2" ref="A74:A106">A73+1</f>
        <v>63</v>
      </c>
      <c r="B74" s="343"/>
      <c r="C74" s="343" t="s">
        <v>92</v>
      </c>
      <c r="D74" s="726" t="s">
        <v>651</v>
      </c>
      <c r="E74" s="726"/>
      <c r="F74" s="726"/>
      <c r="G74" s="726"/>
      <c r="H74" s="726"/>
      <c r="I74" s="726"/>
      <c r="J74" s="346"/>
      <c r="K74" s="347">
        <v>2034</v>
      </c>
      <c r="L74" s="347">
        <v>2034</v>
      </c>
    </row>
    <row r="75" spans="1:12" s="342" customFormat="1" ht="18.75" customHeight="1">
      <c r="A75" s="335">
        <f t="shared" si="2"/>
        <v>64</v>
      </c>
      <c r="B75" s="425"/>
      <c r="C75" s="343" t="s">
        <v>93</v>
      </c>
      <c r="D75" s="734" t="s">
        <v>463</v>
      </c>
      <c r="E75" s="734"/>
      <c r="F75" s="734"/>
      <c r="G75" s="734"/>
      <c r="H75" s="734"/>
      <c r="I75" s="734"/>
      <c r="J75" s="428"/>
      <c r="K75" s="429">
        <v>101</v>
      </c>
      <c r="L75" s="429">
        <v>101</v>
      </c>
    </row>
    <row r="76" spans="1:12" s="342" customFormat="1" ht="18.75" customHeight="1">
      <c r="A76" s="335">
        <f t="shared" si="2"/>
        <v>65</v>
      </c>
      <c r="B76" s="425"/>
      <c r="C76" s="343" t="s">
        <v>94</v>
      </c>
      <c r="D76" s="734" t="s">
        <v>464</v>
      </c>
      <c r="E76" s="734"/>
      <c r="F76" s="734"/>
      <c r="G76" s="734"/>
      <c r="H76" s="734"/>
      <c r="I76" s="734"/>
      <c r="J76" s="428"/>
      <c r="K76" s="429">
        <v>176</v>
      </c>
      <c r="L76" s="429">
        <v>176</v>
      </c>
    </row>
    <row r="77" spans="1:12" s="342" customFormat="1" ht="18.75" customHeight="1">
      <c r="A77" s="335">
        <f t="shared" si="2"/>
        <v>66</v>
      </c>
      <c r="B77" s="425"/>
      <c r="C77" s="343" t="s">
        <v>95</v>
      </c>
      <c r="D77" s="734" t="s">
        <v>465</v>
      </c>
      <c r="E77" s="734"/>
      <c r="F77" s="734"/>
      <c r="G77" s="734"/>
      <c r="H77" s="734"/>
      <c r="I77" s="734"/>
      <c r="J77" s="428"/>
      <c r="K77" s="429">
        <v>456</v>
      </c>
      <c r="L77" s="429">
        <v>456</v>
      </c>
    </row>
    <row r="78" spans="1:12" s="342" customFormat="1" ht="18.75" customHeight="1">
      <c r="A78" s="335">
        <f t="shared" si="2"/>
        <v>67</v>
      </c>
      <c r="B78" s="425"/>
      <c r="C78" s="343" t="s">
        <v>96</v>
      </c>
      <c r="D78" s="734" t="s">
        <v>466</v>
      </c>
      <c r="E78" s="734"/>
      <c r="F78" s="734"/>
      <c r="G78" s="734"/>
      <c r="H78" s="734"/>
      <c r="I78" s="734"/>
      <c r="J78" s="428"/>
      <c r="K78" s="429">
        <v>165</v>
      </c>
      <c r="L78" s="429">
        <v>165</v>
      </c>
    </row>
    <row r="79" spans="1:12" s="342" customFormat="1" ht="18.75" customHeight="1">
      <c r="A79" s="335">
        <f t="shared" si="2"/>
        <v>68</v>
      </c>
      <c r="B79" s="425"/>
      <c r="C79" s="343" t="s">
        <v>97</v>
      </c>
      <c r="D79" s="734" t="s">
        <v>667</v>
      </c>
      <c r="E79" s="734"/>
      <c r="F79" s="734"/>
      <c r="G79" s="734"/>
      <c r="H79" s="734"/>
      <c r="I79" s="734"/>
      <c r="J79" s="428"/>
      <c r="K79" s="429">
        <v>127</v>
      </c>
      <c r="L79" s="429">
        <v>127</v>
      </c>
    </row>
    <row r="80" spans="1:12" s="342" customFormat="1" ht="18.75" customHeight="1">
      <c r="A80" s="335">
        <f t="shared" si="2"/>
        <v>69</v>
      </c>
      <c r="B80" s="425"/>
      <c r="C80" s="343" t="s">
        <v>99</v>
      </c>
      <c r="D80" s="734" t="s">
        <v>464</v>
      </c>
      <c r="E80" s="734"/>
      <c r="F80" s="734"/>
      <c r="G80" s="734"/>
      <c r="H80" s="734"/>
      <c r="I80" s="734"/>
      <c r="J80" s="428"/>
      <c r="K80" s="429">
        <v>192</v>
      </c>
      <c r="L80" s="429">
        <v>192</v>
      </c>
    </row>
    <row r="81" spans="1:12" s="342" customFormat="1" ht="18.75" customHeight="1">
      <c r="A81" s="335">
        <f t="shared" si="2"/>
        <v>70</v>
      </c>
      <c r="B81" s="425"/>
      <c r="C81" s="343" t="s">
        <v>100</v>
      </c>
      <c r="D81" s="734" t="s">
        <v>572</v>
      </c>
      <c r="E81" s="734"/>
      <c r="F81" s="734"/>
      <c r="G81" s="734"/>
      <c r="H81" s="734"/>
      <c r="I81" s="734"/>
      <c r="J81" s="428"/>
      <c r="K81" s="429">
        <v>746</v>
      </c>
      <c r="L81" s="429">
        <v>746</v>
      </c>
    </row>
    <row r="82" spans="1:12" s="342" customFormat="1" ht="18.75" customHeight="1">
      <c r="A82" s="335">
        <f t="shared" si="2"/>
        <v>71</v>
      </c>
      <c r="B82" s="425"/>
      <c r="C82" s="343" t="s">
        <v>122</v>
      </c>
      <c r="D82" s="734" t="s">
        <v>573</v>
      </c>
      <c r="E82" s="734"/>
      <c r="F82" s="734"/>
      <c r="G82" s="734"/>
      <c r="H82" s="734"/>
      <c r="I82" s="734"/>
      <c r="J82" s="428"/>
      <c r="K82" s="429">
        <v>519</v>
      </c>
      <c r="L82" s="429">
        <v>519</v>
      </c>
    </row>
    <row r="83" spans="1:12" s="342" customFormat="1" ht="18.75" customHeight="1">
      <c r="A83" s="335">
        <f t="shared" si="2"/>
        <v>72</v>
      </c>
      <c r="B83" s="425"/>
      <c r="C83" s="343" t="s">
        <v>123</v>
      </c>
      <c r="D83" s="734" t="s">
        <v>574</v>
      </c>
      <c r="E83" s="734"/>
      <c r="F83" s="734"/>
      <c r="G83" s="734"/>
      <c r="H83" s="734"/>
      <c r="I83" s="734"/>
      <c r="J83" s="428"/>
      <c r="K83" s="429">
        <v>608</v>
      </c>
      <c r="L83" s="429">
        <v>608</v>
      </c>
    </row>
    <row r="84" spans="1:12" s="342" customFormat="1" ht="18.75" customHeight="1">
      <c r="A84" s="335">
        <f t="shared" si="2"/>
        <v>73</v>
      </c>
      <c r="B84" s="425"/>
      <c r="C84" s="343" t="s">
        <v>124</v>
      </c>
      <c r="D84" s="734" t="s">
        <v>575</v>
      </c>
      <c r="E84" s="734"/>
      <c r="F84" s="734"/>
      <c r="G84" s="734"/>
      <c r="H84" s="734"/>
      <c r="I84" s="734"/>
      <c r="J84" s="428"/>
      <c r="K84" s="429">
        <v>400</v>
      </c>
      <c r="L84" s="429">
        <v>400</v>
      </c>
    </row>
    <row r="85" spans="1:12" s="342" customFormat="1" ht="18.75" customHeight="1">
      <c r="A85" s="335">
        <f t="shared" si="2"/>
        <v>74</v>
      </c>
      <c r="B85" s="425"/>
      <c r="C85" s="343" t="s">
        <v>125</v>
      </c>
      <c r="D85" s="734" t="s">
        <v>576</v>
      </c>
      <c r="E85" s="734"/>
      <c r="F85" s="734"/>
      <c r="G85" s="734"/>
      <c r="H85" s="734"/>
      <c r="I85" s="734"/>
      <c r="J85" s="428"/>
      <c r="K85" s="429">
        <v>660</v>
      </c>
      <c r="L85" s="429">
        <v>660</v>
      </c>
    </row>
    <row r="86" spans="1:12" s="342" customFormat="1" ht="18.75" customHeight="1">
      <c r="A86" s="335">
        <f t="shared" si="2"/>
        <v>75</v>
      </c>
      <c r="B86" s="425"/>
      <c r="C86" s="343" t="s">
        <v>158</v>
      </c>
      <c r="D86" s="734" t="s">
        <v>577</v>
      </c>
      <c r="E86" s="734"/>
      <c r="F86" s="734"/>
      <c r="G86" s="734"/>
      <c r="H86" s="734"/>
      <c r="I86" s="734"/>
      <c r="J86" s="428"/>
      <c r="K86" s="429">
        <v>110</v>
      </c>
      <c r="L86" s="429">
        <v>110</v>
      </c>
    </row>
    <row r="87" spans="1:12" s="342" customFormat="1" ht="18.75" customHeight="1">
      <c r="A87" s="335">
        <f t="shared" si="2"/>
        <v>76</v>
      </c>
      <c r="B87" s="425"/>
      <c r="C87" s="343" t="s">
        <v>159</v>
      </c>
      <c r="D87" s="734" t="s">
        <v>578</v>
      </c>
      <c r="E87" s="734"/>
      <c r="F87" s="734"/>
      <c r="G87" s="734"/>
      <c r="H87" s="734"/>
      <c r="I87" s="734"/>
      <c r="J87" s="428"/>
      <c r="K87" s="429">
        <v>315</v>
      </c>
      <c r="L87" s="429">
        <v>315</v>
      </c>
    </row>
    <row r="88" spans="1:12" s="342" customFormat="1" ht="18.75" customHeight="1">
      <c r="A88" s="335">
        <f t="shared" si="2"/>
        <v>77</v>
      </c>
      <c r="B88" s="425"/>
      <c r="C88" s="343" t="s">
        <v>160</v>
      </c>
      <c r="D88" s="734" t="s">
        <v>579</v>
      </c>
      <c r="E88" s="734"/>
      <c r="F88" s="734"/>
      <c r="G88" s="734"/>
      <c r="H88" s="734"/>
      <c r="I88" s="734"/>
      <c r="J88" s="428"/>
      <c r="K88" s="429">
        <v>130</v>
      </c>
      <c r="L88" s="429">
        <v>130</v>
      </c>
    </row>
    <row r="89" spans="1:12" s="342" customFormat="1" ht="18.75" customHeight="1">
      <c r="A89" s="335">
        <f t="shared" si="2"/>
        <v>78</v>
      </c>
      <c r="B89" s="425"/>
      <c r="C89" s="343" t="s">
        <v>161</v>
      </c>
      <c r="D89" s="734" t="s">
        <v>580</v>
      </c>
      <c r="E89" s="734"/>
      <c r="F89" s="734"/>
      <c r="G89" s="734"/>
      <c r="H89" s="734"/>
      <c r="I89" s="734"/>
      <c r="J89" s="428"/>
      <c r="K89" s="429">
        <v>199</v>
      </c>
      <c r="L89" s="429">
        <v>199</v>
      </c>
    </row>
    <row r="90" spans="1:12" s="342" customFormat="1" ht="18.75" customHeight="1">
      <c r="A90" s="335">
        <f t="shared" si="2"/>
        <v>79</v>
      </c>
      <c r="B90" s="425"/>
      <c r="C90" s="343" t="s">
        <v>162</v>
      </c>
      <c r="D90" s="734" t="s">
        <v>568</v>
      </c>
      <c r="E90" s="734"/>
      <c r="F90" s="734"/>
      <c r="G90" s="734"/>
      <c r="H90" s="734"/>
      <c r="I90" s="734"/>
      <c r="J90" s="428"/>
      <c r="K90" s="429">
        <v>215</v>
      </c>
      <c r="L90" s="429">
        <v>215</v>
      </c>
    </row>
    <row r="91" spans="1:12" s="342" customFormat="1" ht="18.75" customHeight="1">
      <c r="A91" s="335">
        <f t="shared" si="2"/>
        <v>80</v>
      </c>
      <c r="B91" s="352"/>
      <c r="C91" s="735" t="s">
        <v>62</v>
      </c>
      <c r="D91" s="735"/>
      <c r="E91" s="736"/>
      <c r="F91" s="736"/>
      <c r="G91" s="736"/>
      <c r="H91" s="736"/>
      <c r="I91" s="736"/>
      <c r="J91" s="350"/>
      <c r="K91" s="349">
        <f>SUM(K92:K97)</f>
        <v>6720</v>
      </c>
      <c r="L91" s="349">
        <f>SUM(L92:L97)</f>
        <v>6720</v>
      </c>
    </row>
    <row r="92" spans="1:12" s="342" customFormat="1" ht="18.75" customHeight="1">
      <c r="A92" s="335">
        <f t="shared" si="2"/>
        <v>81</v>
      </c>
      <c r="B92" s="343"/>
      <c r="C92" s="343" t="s">
        <v>92</v>
      </c>
      <c r="D92" s="726" t="s">
        <v>467</v>
      </c>
      <c r="E92" s="726"/>
      <c r="F92" s="726"/>
      <c r="G92" s="726"/>
      <c r="H92" s="726"/>
      <c r="I92" s="726"/>
      <c r="J92" s="350"/>
      <c r="K92" s="351">
        <v>2531</v>
      </c>
      <c r="L92" s="351">
        <v>2531</v>
      </c>
    </row>
    <row r="93" spans="1:12" s="342" customFormat="1" ht="18.75" customHeight="1">
      <c r="A93" s="335">
        <f t="shared" si="2"/>
        <v>82</v>
      </c>
      <c r="B93" s="343"/>
      <c r="C93" s="343" t="s">
        <v>93</v>
      </c>
      <c r="D93" s="726" t="s">
        <v>468</v>
      </c>
      <c r="E93" s="726"/>
      <c r="F93" s="726"/>
      <c r="G93" s="726"/>
      <c r="H93" s="726"/>
      <c r="I93" s="726"/>
      <c r="J93" s="350"/>
      <c r="K93" s="351">
        <v>1081</v>
      </c>
      <c r="L93" s="351">
        <v>1081</v>
      </c>
    </row>
    <row r="94" spans="1:12" s="342" customFormat="1" ht="18.75" customHeight="1">
      <c r="A94" s="335">
        <f t="shared" si="2"/>
        <v>83</v>
      </c>
      <c r="B94" s="343"/>
      <c r="C94" s="343" t="s">
        <v>94</v>
      </c>
      <c r="D94" s="726" t="s">
        <v>469</v>
      </c>
      <c r="E94" s="726"/>
      <c r="F94" s="726"/>
      <c r="G94" s="726"/>
      <c r="H94" s="726"/>
      <c r="I94" s="726"/>
      <c r="J94" s="350"/>
      <c r="K94" s="351">
        <v>299</v>
      </c>
      <c r="L94" s="351">
        <v>299</v>
      </c>
    </row>
    <row r="95" spans="1:12" s="342" customFormat="1" ht="18.75" customHeight="1">
      <c r="A95" s="335">
        <f t="shared" si="2"/>
        <v>84</v>
      </c>
      <c r="B95" s="343"/>
      <c r="C95" s="343" t="s">
        <v>95</v>
      </c>
      <c r="D95" s="726" t="s">
        <v>581</v>
      </c>
      <c r="E95" s="726"/>
      <c r="F95" s="726"/>
      <c r="G95" s="726"/>
      <c r="H95" s="726"/>
      <c r="I95" s="726"/>
      <c r="J95" s="350"/>
      <c r="K95" s="351">
        <v>1295</v>
      </c>
      <c r="L95" s="351">
        <v>1295</v>
      </c>
    </row>
    <row r="96" spans="1:12" s="342" customFormat="1" ht="18.75" customHeight="1">
      <c r="A96" s="335">
        <f t="shared" si="2"/>
        <v>85</v>
      </c>
      <c r="B96" s="343"/>
      <c r="C96" s="343" t="s">
        <v>96</v>
      </c>
      <c r="D96" s="726" t="s">
        <v>582</v>
      </c>
      <c r="E96" s="726"/>
      <c r="F96" s="726"/>
      <c r="G96" s="726"/>
      <c r="H96" s="726"/>
      <c r="I96" s="726"/>
      <c r="J96" s="350"/>
      <c r="K96" s="351">
        <v>349</v>
      </c>
      <c r="L96" s="351">
        <v>349</v>
      </c>
    </row>
    <row r="97" spans="1:12" s="342" customFormat="1" ht="18.75" customHeight="1">
      <c r="A97" s="335">
        <f t="shared" si="2"/>
        <v>86</v>
      </c>
      <c r="B97" s="343"/>
      <c r="C97" s="343" t="s">
        <v>97</v>
      </c>
      <c r="D97" s="726" t="s">
        <v>581</v>
      </c>
      <c r="E97" s="726"/>
      <c r="F97" s="726"/>
      <c r="G97" s="726"/>
      <c r="H97" s="726"/>
      <c r="I97" s="726"/>
      <c r="J97" s="350"/>
      <c r="K97" s="351">
        <v>1165</v>
      </c>
      <c r="L97" s="351">
        <v>1165</v>
      </c>
    </row>
    <row r="98" spans="1:12" s="342" customFormat="1" ht="18.75" customHeight="1">
      <c r="A98" s="335">
        <f t="shared" si="2"/>
        <v>87</v>
      </c>
      <c r="B98" s="343"/>
      <c r="C98" s="735" t="s">
        <v>63</v>
      </c>
      <c r="D98" s="735"/>
      <c r="E98" s="736"/>
      <c r="F98" s="736"/>
      <c r="G98" s="736"/>
      <c r="H98" s="736"/>
      <c r="I98" s="736"/>
      <c r="J98" s="350"/>
      <c r="K98" s="349">
        <f>K99</f>
        <v>120</v>
      </c>
      <c r="L98" s="349">
        <f>L99</f>
        <v>120</v>
      </c>
    </row>
    <row r="99" spans="1:12" s="342" customFormat="1" ht="18.75" customHeight="1">
      <c r="A99" s="335">
        <f t="shared" si="2"/>
        <v>88</v>
      </c>
      <c r="B99" s="343"/>
      <c r="C99" s="343" t="s">
        <v>92</v>
      </c>
      <c r="D99" s="726" t="s">
        <v>583</v>
      </c>
      <c r="E99" s="726"/>
      <c r="F99" s="726"/>
      <c r="G99" s="726"/>
      <c r="H99" s="726"/>
      <c r="I99" s="726"/>
      <c r="J99" s="350"/>
      <c r="K99" s="351">
        <v>120</v>
      </c>
      <c r="L99" s="351">
        <v>120</v>
      </c>
    </row>
    <row r="100" spans="1:12" s="342" customFormat="1" ht="18.75" customHeight="1">
      <c r="A100" s="335">
        <f t="shared" si="2"/>
        <v>89</v>
      </c>
      <c r="B100" s="352"/>
      <c r="C100" s="735" t="s">
        <v>426</v>
      </c>
      <c r="D100" s="735"/>
      <c r="E100" s="736"/>
      <c r="F100" s="736"/>
      <c r="G100" s="736"/>
      <c r="H100" s="736"/>
      <c r="I100" s="736"/>
      <c r="J100" s="353"/>
      <c r="K100" s="354">
        <f>SUM(K101:K102)</f>
        <v>4554</v>
      </c>
      <c r="L100" s="354">
        <f>SUM(L101:L102)</f>
        <v>4539</v>
      </c>
    </row>
    <row r="101" spans="1:12" s="342" customFormat="1" ht="18.75" customHeight="1">
      <c r="A101" s="335">
        <f t="shared" si="2"/>
        <v>90</v>
      </c>
      <c r="B101" s="343"/>
      <c r="C101" s="343" t="s">
        <v>92</v>
      </c>
      <c r="D101" s="726" t="s">
        <v>668</v>
      </c>
      <c r="E101" s="726"/>
      <c r="F101" s="726"/>
      <c r="G101" s="726"/>
      <c r="H101" s="726"/>
      <c r="I101" s="726"/>
      <c r="J101" s="350"/>
      <c r="K101" s="351">
        <v>328</v>
      </c>
      <c r="L101" s="351">
        <v>328</v>
      </c>
    </row>
    <row r="102" spans="1:12" s="430" customFormat="1" ht="18.75" customHeight="1">
      <c r="A102" s="335">
        <f t="shared" si="2"/>
        <v>91</v>
      </c>
      <c r="B102" s="425"/>
      <c r="C102" s="343" t="s">
        <v>93</v>
      </c>
      <c r="D102" s="734" t="s">
        <v>584</v>
      </c>
      <c r="E102" s="734"/>
      <c r="F102" s="734"/>
      <c r="G102" s="734"/>
      <c r="H102" s="734"/>
      <c r="I102" s="734"/>
      <c r="J102" s="428"/>
      <c r="K102" s="429">
        <v>4226</v>
      </c>
      <c r="L102" s="429">
        <v>4211</v>
      </c>
    </row>
    <row r="103" spans="1:12" s="342" customFormat="1" ht="18.75" customHeight="1">
      <c r="A103" s="335">
        <f t="shared" si="2"/>
        <v>92</v>
      </c>
      <c r="B103" s="352"/>
      <c r="C103" s="735" t="s">
        <v>119</v>
      </c>
      <c r="D103" s="735"/>
      <c r="E103" s="736"/>
      <c r="F103" s="736"/>
      <c r="G103" s="736"/>
      <c r="H103" s="736"/>
      <c r="I103" s="736"/>
      <c r="J103" s="353"/>
      <c r="K103" s="354">
        <f>SUM(K104:K106)</f>
        <v>3467</v>
      </c>
      <c r="L103" s="354">
        <f>SUM(L104:L106)</f>
        <v>3467</v>
      </c>
    </row>
    <row r="104" spans="1:12" s="342" customFormat="1" ht="18.75" customHeight="1">
      <c r="A104" s="335">
        <f t="shared" si="2"/>
        <v>93</v>
      </c>
      <c r="B104" s="343"/>
      <c r="C104" s="343" t="s">
        <v>92</v>
      </c>
      <c r="D104" s="726" t="s">
        <v>470</v>
      </c>
      <c r="E104" s="726"/>
      <c r="F104" s="726"/>
      <c r="G104" s="726"/>
      <c r="H104" s="726"/>
      <c r="I104" s="726"/>
      <c r="J104" s="346"/>
      <c r="K104" s="347">
        <v>254</v>
      </c>
      <c r="L104" s="347">
        <v>254</v>
      </c>
    </row>
    <row r="105" spans="1:12" s="342" customFormat="1" ht="18.75" customHeight="1">
      <c r="A105" s="335">
        <f t="shared" si="2"/>
        <v>94</v>
      </c>
      <c r="B105" s="343"/>
      <c r="C105" s="343" t="s">
        <v>93</v>
      </c>
      <c r="D105" s="726" t="s">
        <v>585</v>
      </c>
      <c r="E105" s="726"/>
      <c r="F105" s="726"/>
      <c r="G105" s="726"/>
      <c r="H105" s="726"/>
      <c r="I105" s="726"/>
      <c r="J105" s="346"/>
      <c r="K105" s="347">
        <v>597</v>
      </c>
      <c r="L105" s="347">
        <v>597</v>
      </c>
    </row>
    <row r="106" spans="1:12" s="342" customFormat="1" ht="18.75" customHeight="1">
      <c r="A106" s="335">
        <f t="shared" si="2"/>
        <v>95</v>
      </c>
      <c r="B106" s="343"/>
      <c r="C106" s="343" t="s">
        <v>94</v>
      </c>
      <c r="D106" s="726" t="s">
        <v>471</v>
      </c>
      <c r="E106" s="726"/>
      <c r="F106" s="726"/>
      <c r="G106" s="726"/>
      <c r="H106" s="726"/>
      <c r="I106" s="726"/>
      <c r="J106" s="346"/>
      <c r="K106" s="347">
        <v>2616</v>
      </c>
      <c r="L106" s="347">
        <v>2616</v>
      </c>
    </row>
    <row r="107" spans="1:12" s="342" customFormat="1" ht="18.75" customHeight="1">
      <c r="A107" s="331"/>
      <c r="B107" s="332"/>
      <c r="C107" s="332"/>
      <c r="D107" s="333"/>
      <c r="E107" s="333"/>
      <c r="F107" s="333"/>
      <c r="G107" s="333"/>
      <c r="H107" s="333"/>
      <c r="I107" s="737"/>
      <c r="J107" s="699"/>
      <c r="K107" s="699"/>
      <c r="L107" s="699"/>
    </row>
    <row r="108" spans="1:12" s="342" customFormat="1" ht="18.75" customHeight="1">
      <c r="A108" s="331"/>
      <c r="B108" s="332"/>
      <c r="C108" s="332"/>
      <c r="D108" s="333"/>
      <c r="E108" s="333"/>
      <c r="F108" s="737" t="s">
        <v>709</v>
      </c>
      <c r="G108" s="737"/>
      <c r="H108" s="737"/>
      <c r="I108" s="737"/>
      <c r="J108" s="737"/>
      <c r="K108" s="737"/>
      <c r="L108" s="737"/>
    </row>
    <row r="109" spans="1:12" s="342" customFormat="1" ht="18.75" customHeight="1">
      <c r="A109" s="331"/>
      <c r="B109" s="332"/>
      <c r="C109" s="332"/>
      <c r="D109" s="333"/>
      <c r="E109" s="333"/>
      <c r="F109" s="333"/>
      <c r="G109" s="333"/>
      <c r="H109" s="333"/>
      <c r="I109" s="333"/>
      <c r="J109" s="333"/>
      <c r="K109" s="334"/>
      <c r="L109" s="334"/>
    </row>
    <row r="110" spans="1:12" s="342" customFormat="1" ht="18.75" customHeight="1">
      <c r="A110" s="306"/>
      <c r="B110" s="306" t="s">
        <v>3</v>
      </c>
      <c r="C110" s="306" t="s">
        <v>4</v>
      </c>
      <c r="D110" s="306" t="s">
        <v>5</v>
      </c>
      <c r="E110" s="306" t="s">
        <v>6</v>
      </c>
      <c r="F110" s="306" t="s">
        <v>7</v>
      </c>
      <c r="G110" s="306" t="s">
        <v>8</v>
      </c>
      <c r="H110" s="306" t="s">
        <v>9</v>
      </c>
      <c r="I110" s="306" t="s">
        <v>10</v>
      </c>
      <c r="J110" s="306" t="s">
        <v>11</v>
      </c>
      <c r="K110" s="306" t="s">
        <v>12</v>
      </c>
      <c r="L110" s="306" t="s">
        <v>13</v>
      </c>
    </row>
    <row r="111" spans="1:12" s="342" customFormat="1" ht="18.75" customHeight="1">
      <c r="A111" s="335">
        <f>A106+1</f>
        <v>96</v>
      </c>
      <c r="B111" s="343"/>
      <c r="C111" s="730" t="s">
        <v>120</v>
      </c>
      <c r="D111" s="730"/>
      <c r="E111" s="731"/>
      <c r="F111" s="731"/>
      <c r="G111" s="731"/>
      <c r="H111" s="731"/>
      <c r="I111" s="731"/>
      <c r="J111" s="344"/>
      <c r="K111" s="355">
        <f>SUM(K112:K128)</f>
        <v>184391</v>
      </c>
      <c r="L111" s="355">
        <f>SUM(L112:L128)</f>
        <v>184391</v>
      </c>
    </row>
    <row r="112" spans="1:12" s="342" customFormat="1" ht="18.75" customHeight="1">
      <c r="A112" s="335">
        <f aca="true" t="shared" si="3" ref="A112:A146">A111+1</f>
        <v>97</v>
      </c>
      <c r="B112" s="343"/>
      <c r="C112" s="343" t="s">
        <v>92</v>
      </c>
      <c r="D112" s="726" t="s">
        <v>472</v>
      </c>
      <c r="E112" s="726"/>
      <c r="F112" s="726"/>
      <c r="G112" s="726"/>
      <c r="H112" s="726"/>
      <c r="I112" s="726"/>
      <c r="J112" s="346"/>
      <c r="K112" s="347">
        <v>4966</v>
      </c>
      <c r="L112" s="356">
        <v>4966</v>
      </c>
    </row>
    <row r="113" spans="1:12" s="342" customFormat="1" ht="18.75" customHeight="1">
      <c r="A113" s="335">
        <f t="shared" si="3"/>
        <v>98</v>
      </c>
      <c r="B113" s="343"/>
      <c r="C113" s="343" t="s">
        <v>93</v>
      </c>
      <c r="D113" s="726" t="s">
        <v>669</v>
      </c>
      <c r="E113" s="726"/>
      <c r="F113" s="726"/>
      <c r="G113" s="726"/>
      <c r="H113" s="726"/>
      <c r="I113" s="726"/>
      <c r="J113" s="346"/>
      <c r="K113" s="347">
        <v>42608</v>
      </c>
      <c r="L113" s="356">
        <v>42608</v>
      </c>
    </row>
    <row r="114" spans="1:12" s="342" customFormat="1" ht="18.75" customHeight="1">
      <c r="A114" s="335">
        <f t="shared" si="3"/>
        <v>99</v>
      </c>
      <c r="B114" s="343"/>
      <c r="C114" s="343" t="s">
        <v>94</v>
      </c>
      <c r="D114" s="726" t="s">
        <v>473</v>
      </c>
      <c r="E114" s="726"/>
      <c r="F114" s="726"/>
      <c r="G114" s="726"/>
      <c r="H114" s="726"/>
      <c r="I114" s="726"/>
      <c r="J114" s="346"/>
      <c r="K114" s="347">
        <v>381</v>
      </c>
      <c r="L114" s="356">
        <v>381</v>
      </c>
    </row>
    <row r="115" spans="1:12" s="342" customFormat="1" ht="18.75" customHeight="1">
      <c r="A115" s="335">
        <f t="shared" si="3"/>
        <v>100</v>
      </c>
      <c r="B115" s="343"/>
      <c r="C115" s="343" t="s">
        <v>95</v>
      </c>
      <c r="D115" s="726" t="s">
        <v>474</v>
      </c>
      <c r="E115" s="726"/>
      <c r="F115" s="726"/>
      <c r="G115" s="726"/>
      <c r="H115" s="726"/>
      <c r="I115" s="726"/>
      <c r="J115" s="346"/>
      <c r="K115" s="347">
        <v>70</v>
      </c>
      <c r="L115" s="356">
        <v>70</v>
      </c>
    </row>
    <row r="116" spans="1:12" s="342" customFormat="1" ht="18.75" customHeight="1">
      <c r="A116" s="335">
        <f t="shared" si="3"/>
        <v>101</v>
      </c>
      <c r="B116" s="343"/>
      <c r="C116" s="343" t="s">
        <v>96</v>
      </c>
      <c r="D116" s="726" t="s">
        <v>475</v>
      </c>
      <c r="E116" s="726"/>
      <c r="F116" s="726"/>
      <c r="G116" s="726"/>
      <c r="H116" s="726"/>
      <c r="I116" s="726"/>
      <c r="J116" s="346"/>
      <c r="K116" s="347">
        <v>172</v>
      </c>
      <c r="L116" s="356">
        <v>172</v>
      </c>
    </row>
    <row r="117" spans="1:12" s="342" customFormat="1" ht="18.75" customHeight="1">
      <c r="A117" s="335">
        <f t="shared" si="3"/>
        <v>102</v>
      </c>
      <c r="B117" s="343"/>
      <c r="C117" s="343" t="s">
        <v>97</v>
      </c>
      <c r="D117" s="726" t="s">
        <v>476</v>
      </c>
      <c r="E117" s="726"/>
      <c r="F117" s="726"/>
      <c r="G117" s="726"/>
      <c r="H117" s="726"/>
      <c r="I117" s="726"/>
      <c r="J117" s="346"/>
      <c r="K117" s="347">
        <v>353</v>
      </c>
      <c r="L117" s="356">
        <v>353</v>
      </c>
    </row>
    <row r="118" spans="1:12" s="342" customFormat="1" ht="18.75" customHeight="1">
      <c r="A118" s="335">
        <f t="shared" si="3"/>
        <v>103</v>
      </c>
      <c r="B118" s="343"/>
      <c r="C118" s="343" t="s">
        <v>99</v>
      </c>
      <c r="D118" s="726" t="s">
        <v>586</v>
      </c>
      <c r="E118" s="726"/>
      <c r="F118" s="726"/>
      <c r="G118" s="726"/>
      <c r="H118" s="726"/>
      <c r="I118" s="726"/>
      <c r="J118" s="346"/>
      <c r="K118" s="347">
        <v>80894</v>
      </c>
      <c r="L118" s="356">
        <v>80894</v>
      </c>
    </row>
    <row r="119" spans="1:12" s="342" customFormat="1" ht="18.75" customHeight="1">
      <c r="A119" s="335">
        <f t="shared" si="3"/>
        <v>104</v>
      </c>
      <c r="B119" s="343"/>
      <c r="C119" s="343" t="s">
        <v>100</v>
      </c>
      <c r="D119" s="726" t="s">
        <v>121</v>
      </c>
      <c r="E119" s="726"/>
      <c r="F119" s="726"/>
      <c r="G119" s="726"/>
      <c r="H119" s="726"/>
      <c r="I119" s="726"/>
      <c r="J119" s="346"/>
      <c r="K119" s="347">
        <v>26716</v>
      </c>
      <c r="L119" s="356">
        <v>26716</v>
      </c>
    </row>
    <row r="120" spans="1:12" s="342" customFormat="1" ht="18.75" customHeight="1">
      <c r="A120" s="335">
        <f t="shared" si="3"/>
        <v>105</v>
      </c>
      <c r="B120" s="343"/>
      <c r="C120" s="343" t="s">
        <v>122</v>
      </c>
      <c r="D120" s="726" t="s">
        <v>477</v>
      </c>
      <c r="E120" s="726"/>
      <c r="F120" s="726"/>
      <c r="G120" s="726"/>
      <c r="H120" s="726"/>
      <c r="I120" s="726"/>
      <c r="J120" s="346"/>
      <c r="K120" s="347">
        <v>248</v>
      </c>
      <c r="L120" s="356">
        <v>248</v>
      </c>
    </row>
    <row r="121" spans="1:12" s="342" customFormat="1" ht="18.75" customHeight="1">
      <c r="A121" s="335">
        <f t="shared" si="3"/>
        <v>106</v>
      </c>
      <c r="B121" s="343"/>
      <c r="C121" s="343" t="s">
        <v>123</v>
      </c>
      <c r="D121" s="726" t="s">
        <v>478</v>
      </c>
      <c r="E121" s="726"/>
      <c r="F121" s="726"/>
      <c r="G121" s="726"/>
      <c r="H121" s="726"/>
      <c r="I121" s="726"/>
      <c r="J121" s="346"/>
      <c r="K121" s="347">
        <v>2112</v>
      </c>
      <c r="L121" s="356">
        <v>2112</v>
      </c>
    </row>
    <row r="122" spans="1:12" s="342" customFormat="1" ht="18.75" customHeight="1">
      <c r="A122" s="335">
        <f t="shared" si="3"/>
        <v>107</v>
      </c>
      <c r="B122" s="343"/>
      <c r="C122" s="343" t="s">
        <v>124</v>
      </c>
      <c r="D122" s="726" t="s">
        <v>479</v>
      </c>
      <c r="E122" s="726"/>
      <c r="F122" s="726"/>
      <c r="G122" s="726"/>
      <c r="H122" s="726"/>
      <c r="I122" s="726"/>
      <c r="J122" s="346"/>
      <c r="K122" s="347">
        <v>636</v>
      </c>
      <c r="L122" s="356">
        <v>636</v>
      </c>
    </row>
    <row r="123" spans="1:12" s="342" customFormat="1" ht="18.75" customHeight="1">
      <c r="A123" s="335">
        <f t="shared" si="3"/>
        <v>108</v>
      </c>
      <c r="B123" s="343"/>
      <c r="C123" s="343" t="s">
        <v>125</v>
      </c>
      <c r="D123" s="726" t="s">
        <v>480</v>
      </c>
      <c r="E123" s="726"/>
      <c r="F123" s="726"/>
      <c r="G123" s="726"/>
      <c r="H123" s="726"/>
      <c r="I123" s="726"/>
      <c r="J123" s="346"/>
      <c r="K123" s="347">
        <v>2000</v>
      </c>
      <c r="L123" s="356">
        <v>2000</v>
      </c>
    </row>
    <row r="124" spans="1:12" s="342" customFormat="1" ht="18.75" customHeight="1">
      <c r="A124" s="335">
        <f t="shared" si="3"/>
        <v>109</v>
      </c>
      <c r="B124" s="343"/>
      <c r="C124" s="343" t="s">
        <v>158</v>
      </c>
      <c r="D124" s="726" t="s">
        <v>587</v>
      </c>
      <c r="E124" s="726"/>
      <c r="F124" s="726"/>
      <c r="G124" s="726"/>
      <c r="H124" s="726"/>
      <c r="I124" s="726"/>
      <c r="J124" s="346"/>
      <c r="K124" s="347">
        <v>190</v>
      </c>
      <c r="L124" s="356">
        <v>190</v>
      </c>
    </row>
    <row r="125" spans="1:12" s="342" customFormat="1" ht="18.75" customHeight="1">
      <c r="A125" s="335">
        <f t="shared" si="3"/>
        <v>110</v>
      </c>
      <c r="B125" s="343"/>
      <c r="C125" s="343" t="s">
        <v>159</v>
      </c>
      <c r="D125" s="726" t="s">
        <v>588</v>
      </c>
      <c r="E125" s="726"/>
      <c r="F125" s="726"/>
      <c r="G125" s="726"/>
      <c r="H125" s="726"/>
      <c r="I125" s="726"/>
      <c r="J125" s="346"/>
      <c r="K125" s="347">
        <v>5000</v>
      </c>
      <c r="L125" s="356">
        <v>5000</v>
      </c>
    </row>
    <row r="126" spans="1:12" s="342" customFormat="1" ht="18.75" customHeight="1">
      <c r="A126" s="335">
        <f t="shared" si="3"/>
        <v>111</v>
      </c>
      <c r="B126" s="343"/>
      <c r="C126" s="343" t="s">
        <v>160</v>
      </c>
      <c r="D126" s="726" t="s">
        <v>589</v>
      </c>
      <c r="E126" s="726"/>
      <c r="F126" s="726"/>
      <c r="G126" s="726"/>
      <c r="H126" s="726"/>
      <c r="I126" s="726"/>
      <c r="J126" s="346"/>
      <c r="K126" s="347">
        <v>6500</v>
      </c>
      <c r="L126" s="356">
        <v>6500</v>
      </c>
    </row>
    <row r="127" spans="1:12" s="342" customFormat="1" ht="18.75" customHeight="1">
      <c r="A127" s="335">
        <f t="shared" si="3"/>
        <v>112</v>
      </c>
      <c r="B127" s="343"/>
      <c r="C127" s="343" t="s">
        <v>161</v>
      </c>
      <c r="D127" s="726" t="s">
        <v>670</v>
      </c>
      <c r="E127" s="726"/>
      <c r="F127" s="726"/>
      <c r="G127" s="726"/>
      <c r="H127" s="726"/>
      <c r="I127" s="726"/>
      <c r="J127" s="346"/>
      <c r="K127" s="347">
        <v>896</v>
      </c>
      <c r="L127" s="356">
        <v>896</v>
      </c>
    </row>
    <row r="128" spans="1:12" s="342" customFormat="1" ht="18.75" customHeight="1">
      <c r="A128" s="335">
        <f t="shared" si="3"/>
        <v>113</v>
      </c>
      <c r="B128" s="343"/>
      <c r="C128" s="343" t="s">
        <v>162</v>
      </c>
      <c r="D128" s="726" t="s">
        <v>590</v>
      </c>
      <c r="E128" s="726"/>
      <c r="F128" s="726"/>
      <c r="G128" s="726"/>
      <c r="H128" s="726"/>
      <c r="I128" s="726"/>
      <c r="J128" s="346"/>
      <c r="K128" s="347">
        <v>10649</v>
      </c>
      <c r="L128" s="356">
        <v>10649</v>
      </c>
    </row>
    <row r="129" spans="1:12" s="342" customFormat="1" ht="18.75" customHeight="1">
      <c r="A129" s="335">
        <f t="shared" si="3"/>
        <v>114</v>
      </c>
      <c r="B129" s="340" t="s">
        <v>115</v>
      </c>
      <c r="C129" s="730" t="s">
        <v>126</v>
      </c>
      <c r="D129" s="730"/>
      <c r="E129" s="731"/>
      <c r="F129" s="731"/>
      <c r="G129" s="731"/>
      <c r="H129" s="731"/>
      <c r="I129" s="731"/>
      <c r="J129" s="346"/>
      <c r="K129" s="349">
        <f>SUM(K63+K73+K91+K98+K100+K103+K111)</f>
        <v>213879</v>
      </c>
      <c r="L129" s="349">
        <f>SUM(L63+L73+L91+L98+L100+L103+L111)</f>
        <v>213864</v>
      </c>
    </row>
    <row r="130" spans="1:12" s="342" customFormat="1" ht="18.75" customHeight="1">
      <c r="A130" s="335">
        <f t="shared" si="3"/>
        <v>115</v>
      </c>
      <c r="B130" s="357" t="s">
        <v>127</v>
      </c>
      <c r="C130" s="732" t="s">
        <v>481</v>
      </c>
      <c r="D130" s="732"/>
      <c r="E130" s="733"/>
      <c r="F130" s="733"/>
      <c r="G130" s="733"/>
      <c r="H130" s="733"/>
      <c r="I130" s="733"/>
      <c r="J130" s="346"/>
      <c r="K130" s="349"/>
      <c r="L130" s="349"/>
    </row>
    <row r="131" spans="1:12" s="342" customFormat="1" ht="18.75" customHeight="1">
      <c r="A131" s="335">
        <f t="shared" si="3"/>
        <v>116</v>
      </c>
      <c r="B131" s="348"/>
      <c r="C131" s="730" t="s">
        <v>120</v>
      </c>
      <c r="D131" s="730"/>
      <c r="E131" s="731"/>
      <c r="F131" s="731"/>
      <c r="G131" s="731"/>
      <c r="H131" s="731"/>
      <c r="I131" s="731"/>
      <c r="J131" s="341"/>
      <c r="K131" s="349">
        <f>SUM(K132:K136)</f>
        <v>72259</v>
      </c>
      <c r="L131" s="349">
        <f>SUM(L132:L136)</f>
        <v>72259</v>
      </c>
    </row>
    <row r="132" spans="1:12" s="342" customFormat="1" ht="18.75" customHeight="1">
      <c r="A132" s="335">
        <f t="shared" si="3"/>
        <v>117</v>
      </c>
      <c r="B132" s="343"/>
      <c r="C132" s="343" t="s">
        <v>92</v>
      </c>
      <c r="D132" s="726" t="s">
        <v>482</v>
      </c>
      <c r="E132" s="726"/>
      <c r="F132" s="726"/>
      <c r="G132" s="726"/>
      <c r="H132" s="726"/>
      <c r="I132" s="726"/>
      <c r="J132" s="358"/>
      <c r="K132" s="347">
        <v>103</v>
      </c>
      <c r="L132" s="347">
        <v>103</v>
      </c>
    </row>
    <row r="133" spans="1:12" s="342" customFormat="1" ht="18.75" customHeight="1">
      <c r="A133" s="335">
        <f t="shared" si="3"/>
        <v>118</v>
      </c>
      <c r="B133" s="343"/>
      <c r="C133" s="343" t="s">
        <v>93</v>
      </c>
      <c r="D133" s="726" t="s">
        <v>128</v>
      </c>
      <c r="E133" s="726"/>
      <c r="F133" s="726"/>
      <c r="G133" s="726"/>
      <c r="H133" s="726"/>
      <c r="I133" s="726"/>
      <c r="J133" s="330"/>
      <c r="K133" s="347">
        <v>121</v>
      </c>
      <c r="L133" s="347">
        <v>121</v>
      </c>
    </row>
    <row r="134" spans="1:12" s="342" customFormat="1" ht="18.75" customHeight="1">
      <c r="A134" s="335">
        <f t="shared" si="3"/>
        <v>119</v>
      </c>
      <c r="B134" s="343"/>
      <c r="C134" s="343" t="s">
        <v>94</v>
      </c>
      <c r="D134" s="726" t="s">
        <v>483</v>
      </c>
      <c r="E134" s="726"/>
      <c r="F134" s="726"/>
      <c r="G134" s="726"/>
      <c r="H134" s="726"/>
      <c r="I134" s="726"/>
      <c r="J134" s="330"/>
      <c r="K134" s="347">
        <v>65435</v>
      </c>
      <c r="L134" s="347">
        <v>65435</v>
      </c>
    </row>
    <row r="135" spans="1:12" s="342" customFormat="1" ht="18.75" customHeight="1">
      <c r="A135" s="335">
        <f t="shared" si="3"/>
        <v>120</v>
      </c>
      <c r="B135" s="343"/>
      <c r="C135" s="343" t="s">
        <v>95</v>
      </c>
      <c r="D135" s="726" t="s">
        <v>484</v>
      </c>
      <c r="E135" s="726"/>
      <c r="F135" s="726"/>
      <c r="G135" s="726"/>
      <c r="H135" s="726"/>
      <c r="I135" s="726"/>
      <c r="J135" s="330"/>
      <c r="K135" s="347">
        <v>1600</v>
      </c>
      <c r="L135" s="347">
        <v>1600</v>
      </c>
    </row>
    <row r="136" spans="1:12" s="342" customFormat="1" ht="18.75" customHeight="1">
      <c r="A136" s="335">
        <f t="shared" si="3"/>
        <v>121</v>
      </c>
      <c r="B136" s="343"/>
      <c r="C136" s="343" t="s">
        <v>96</v>
      </c>
      <c r="D136" s="726" t="s">
        <v>591</v>
      </c>
      <c r="E136" s="726"/>
      <c r="F136" s="726"/>
      <c r="G136" s="726"/>
      <c r="H136" s="726"/>
      <c r="I136" s="726"/>
      <c r="J136" s="330"/>
      <c r="K136" s="347">
        <v>5000</v>
      </c>
      <c r="L136" s="347">
        <v>5000</v>
      </c>
    </row>
    <row r="137" spans="1:12" s="342" customFormat="1" ht="35.25" customHeight="1">
      <c r="A137" s="335">
        <f t="shared" si="3"/>
        <v>122</v>
      </c>
      <c r="B137" s="357" t="s">
        <v>127</v>
      </c>
      <c r="C137" s="727" t="s">
        <v>129</v>
      </c>
      <c r="D137" s="728"/>
      <c r="E137" s="728"/>
      <c r="F137" s="728"/>
      <c r="G137" s="728"/>
      <c r="H137" s="728"/>
      <c r="I137" s="728"/>
      <c r="J137" s="330"/>
      <c r="K137" s="349">
        <f>K131</f>
        <v>72259</v>
      </c>
      <c r="L137" s="349">
        <f>L131</f>
        <v>72259</v>
      </c>
    </row>
    <row r="138" spans="1:12" s="342" customFormat="1" ht="35.25" customHeight="1">
      <c r="A138" s="335">
        <f t="shared" si="3"/>
        <v>123</v>
      </c>
      <c r="B138" s="348" t="s">
        <v>592</v>
      </c>
      <c r="C138" s="727" t="s">
        <v>593</v>
      </c>
      <c r="D138" s="728"/>
      <c r="E138" s="728"/>
      <c r="F138" s="728"/>
      <c r="G138" s="728"/>
      <c r="H138" s="728"/>
      <c r="I138" s="728"/>
      <c r="J138" s="330"/>
      <c r="K138" s="347"/>
      <c r="L138" s="347"/>
    </row>
    <row r="139" spans="1:12" s="342" customFormat="1" ht="18.75" customHeight="1">
      <c r="A139" s="335">
        <f t="shared" si="3"/>
        <v>124</v>
      </c>
      <c r="B139" s="348"/>
      <c r="C139" s="730" t="s">
        <v>120</v>
      </c>
      <c r="D139" s="730"/>
      <c r="E139" s="731"/>
      <c r="F139" s="731"/>
      <c r="G139" s="731"/>
      <c r="H139" s="731"/>
      <c r="I139" s="731"/>
      <c r="J139" s="341"/>
      <c r="K139" s="349">
        <f>SUM(K140:K144)</f>
        <v>80012</v>
      </c>
      <c r="L139" s="349"/>
    </row>
    <row r="140" spans="1:12" s="342" customFormat="1" ht="19.5" customHeight="1">
      <c r="A140" s="335">
        <f t="shared" si="3"/>
        <v>125</v>
      </c>
      <c r="B140" s="343"/>
      <c r="C140" s="343" t="s">
        <v>92</v>
      </c>
      <c r="D140" s="726" t="s">
        <v>121</v>
      </c>
      <c r="E140" s="726"/>
      <c r="F140" s="726"/>
      <c r="G140" s="726"/>
      <c r="H140" s="726"/>
      <c r="I140" s="726"/>
      <c r="J140" s="358"/>
      <c r="K140" s="347">
        <v>2573</v>
      </c>
      <c r="L140" s="347"/>
    </row>
    <row r="141" spans="1:12" s="342" customFormat="1" ht="19.5" customHeight="1">
      <c r="A141" s="335">
        <f t="shared" si="3"/>
        <v>126</v>
      </c>
      <c r="B141" s="343"/>
      <c r="C141" s="343" t="s">
        <v>93</v>
      </c>
      <c r="D141" s="726" t="s">
        <v>594</v>
      </c>
      <c r="E141" s="726"/>
      <c r="F141" s="726"/>
      <c r="G141" s="726"/>
      <c r="H141" s="726"/>
      <c r="I141" s="726"/>
      <c r="J141" s="358"/>
      <c r="K141" s="347">
        <v>1015</v>
      </c>
      <c r="L141" s="347"/>
    </row>
    <row r="142" spans="1:12" s="342" customFormat="1" ht="19.5" customHeight="1">
      <c r="A142" s="335">
        <f t="shared" si="3"/>
        <v>127</v>
      </c>
      <c r="B142" s="343"/>
      <c r="C142" s="343" t="s">
        <v>94</v>
      </c>
      <c r="D142" s="726" t="s">
        <v>595</v>
      </c>
      <c r="E142" s="726"/>
      <c r="F142" s="726"/>
      <c r="G142" s="726"/>
      <c r="H142" s="726"/>
      <c r="I142" s="726"/>
      <c r="J142" s="358"/>
      <c r="K142" s="347">
        <v>1053</v>
      </c>
      <c r="L142" s="347"/>
    </row>
    <row r="143" spans="1:12" s="342" customFormat="1" ht="19.5" customHeight="1">
      <c r="A143" s="335">
        <f t="shared" si="3"/>
        <v>128</v>
      </c>
      <c r="B143" s="343"/>
      <c r="C143" s="343" t="s">
        <v>95</v>
      </c>
      <c r="D143" s="726" t="s">
        <v>596</v>
      </c>
      <c r="E143" s="726"/>
      <c r="F143" s="726"/>
      <c r="G143" s="726"/>
      <c r="H143" s="726"/>
      <c r="I143" s="726"/>
      <c r="J143" s="358"/>
      <c r="K143" s="347">
        <v>74146</v>
      </c>
      <c r="L143" s="347"/>
    </row>
    <row r="144" spans="1:12" s="342" customFormat="1" ht="19.5" customHeight="1">
      <c r="A144" s="335">
        <f t="shared" si="3"/>
        <v>129</v>
      </c>
      <c r="B144" s="343"/>
      <c r="C144" s="343" t="s">
        <v>96</v>
      </c>
      <c r="D144" s="726" t="s">
        <v>597</v>
      </c>
      <c r="E144" s="726"/>
      <c r="F144" s="726"/>
      <c r="G144" s="726"/>
      <c r="H144" s="726"/>
      <c r="I144" s="726"/>
      <c r="J144" s="358"/>
      <c r="K144" s="347">
        <v>1225</v>
      </c>
      <c r="L144" s="347"/>
    </row>
    <row r="145" spans="1:12" s="342" customFormat="1" ht="35.25" customHeight="1">
      <c r="A145" s="335">
        <f t="shared" si="3"/>
        <v>130</v>
      </c>
      <c r="B145" s="348" t="s">
        <v>592</v>
      </c>
      <c r="C145" s="727" t="s">
        <v>598</v>
      </c>
      <c r="D145" s="728"/>
      <c r="E145" s="728"/>
      <c r="F145" s="728"/>
      <c r="G145" s="728"/>
      <c r="H145" s="728"/>
      <c r="I145" s="728"/>
      <c r="J145" s="330"/>
      <c r="K145" s="349">
        <f>K139</f>
        <v>80012</v>
      </c>
      <c r="L145" s="347"/>
    </row>
    <row r="146" spans="1:12" s="342" customFormat="1" ht="18.75" customHeight="1">
      <c r="A146" s="335">
        <f t="shared" si="3"/>
        <v>131</v>
      </c>
      <c r="B146" s="343"/>
      <c r="C146" s="343"/>
      <c r="D146" s="729" t="s">
        <v>599</v>
      </c>
      <c r="E146" s="729"/>
      <c r="F146" s="729"/>
      <c r="G146" s="729"/>
      <c r="H146" s="729"/>
      <c r="I146" s="729"/>
      <c r="J146" s="349">
        <f>J57</f>
        <v>1082592</v>
      </c>
      <c r="K146" s="349">
        <f>K57+K129+K137+K145</f>
        <v>1282857</v>
      </c>
      <c r="L146" s="349">
        <f>L57+L129+L137</f>
        <v>1092219</v>
      </c>
    </row>
    <row r="147" spans="1:12" s="342" customFormat="1" ht="18.75" customHeight="1">
      <c r="A147" s="359"/>
      <c r="B147" s="332"/>
      <c r="C147" s="332"/>
      <c r="D147" s="360"/>
      <c r="E147" s="360"/>
      <c r="F147" s="360"/>
      <c r="G147" s="360"/>
      <c r="H147" s="361"/>
      <c r="I147" s="361"/>
      <c r="J147" s="362"/>
      <c r="K147" s="363"/>
      <c r="L147" s="363"/>
    </row>
    <row r="148" spans="1:12" s="342" customFormat="1" ht="18.75" customHeight="1">
      <c r="A148" s="359"/>
      <c r="B148" s="364"/>
      <c r="C148" s="365"/>
      <c r="D148" s="365"/>
      <c r="E148" s="365"/>
      <c r="F148" s="365"/>
      <c r="G148" s="365"/>
      <c r="H148" s="365"/>
      <c r="I148" s="365"/>
      <c r="J148" s="366"/>
      <c r="K148" s="363"/>
      <c r="L148" s="363"/>
    </row>
    <row r="149" spans="1:12" s="342" customFormat="1" ht="18.75" customHeight="1">
      <c r="A149" s="359"/>
      <c r="B149" s="367"/>
      <c r="C149" s="368"/>
      <c r="D149" s="368"/>
      <c r="E149" s="368"/>
      <c r="F149" s="368"/>
      <c r="G149" s="368"/>
      <c r="H149" s="368"/>
      <c r="I149" s="368"/>
      <c r="J149" s="363"/>
      <c r="K149" s="363"/>
      <c r="L149" s="363"/>
    </row>
    <row r="150" spans="1:12" s="342" customFormat="1" ht="18.75" customHeight="1">
      <c r="A150" s="359"/>
      <c r="B150" s="369"/>
      <c r="C150" s="370"/>
      <c r="D150" s="370"/>
      <c r="E150" s="370"/>
      <c r="F150" s="370"/>
      <c r="G150" s="370"/>
      <c r="H150" s="365"/>
      <c r="I150" s="365"/>
      <c r="J150" s="371"/>
      <c r="K150" s="363"/>
      <c r="L150" s="363"/>
    </row>
    <row r="151" spans="1:12" s="342" customFormat="1" ht="18.75" customHeight="1">
      <c r="A151" s="359"/>
      <c r="B151" s="372"/>
      <c r="C151" s="373"/>
      <c r="D151" s="373"/>
      <c r="E151" s="373"/>
      <c r="F151" s="373"/>
      <c r="G151" s="373"/>
      <c r="H151" s="373"/>
      <c r="I151" s="373"/>
      <c r="J151" s="363"/>
      <c r="K151" s="363"/>
      <c r="L151" s="363"/>
    </row>
    <row r="152" spans="1:12" s="380" customFormat="1" ht="18.75" customHeight="1">
      <c r="A152" s="374"/>
      <c r="B152" s="375"/>
      <c r="C152" s="375"/>
      <c r="D152" s="376"/>
      <c r="E152" s="376"/>
      <c r="F152" s="376"/>
      <c r="G152" s="376"/>
      <c r="H152" s="377"/>
      <c r="I152" s="377"/>
      <c r="J152" s="378"/>
      <c r="K152" s="379"/>
      <c r="L152" s="379"/>
    </row>
    <row r="153" spans="1:12" s="380" customFormat="1" ht="18.75" customHeight="1">
      <c r="A153" s="374"/>
      <c r="B153" s="381"/>
      <c r="C153" s="382"/>
      <c r="D153" s="382"/>
      <c r="E153" s="382"/>
      <c r="F153" s="382"/>
      <c r="G153" s="382"/>
      <c r="H153" s="383"/>
      <c r="I153" s="383"/>
      <c r="J153" s="384"/>
      <c r="K153" s="379"/>
      <c r="L153" s="379"/>
    </row>
    <row r="154" spans="1:12" s="380" customFormat="1" ht="18.75" customHeight="1">
      <c r="A154" s="374"/>
      <c r="B154" s="375"/>
      <c r="C154" s="375"/>
      <c r="D154" s="385"/>
      <c r="E154" s="385"/>
      <c r="F154" s="385"/>
      <c r="G154" s="385"/>
      <c r="H154" s="386"/>
      <c r="I154" s="386"/>
      <c r="J154" s="378"/>
      <c r="K154" s="379"/>
      <c r="L154" s="379"/>
    </row>
    <row r="155" spans="1:12" s="380" customFormat="1" ht="18.75" customHeight="1">
      <c r="A155" s="374"/>
      <c r="B155" s="375"/>
      <c r="C155" s="375"/>
      <c r="D155" s="376"/>
      <c r="E155" s="376"/>
      <c r="F155" s="376"/>
      <c r="G155" s="376"/>
      <c r="H155" s="377"/>
      <c r="I155" s="377"/>
      <c r="J155" s="378"/>
      <c r="K155" s="379"/>
      <c r="L155" s="379"/>
    </row>
    <row r="156" spans="1:12" s="380" customFormat="1" ht="18.75" customHeight="1">
      <c r="A156" s="374"/>
      <c r="B156" s="375"/>
      <c r="C156" s="375"/>
      <c r="D156" s="376"/>
      <c r="E156" s="376"/>
      <c r="F156" s="376"/>
      <c r="G156" s="376"/>
      <c r="H156" s="377"/>
      <c r="I156" s="377"/>
      <c r="J156" s="378"/>
      <c r="K156" s="379"/>
      <c r="L156" s="379"/>
    </row>
    <row r="157" spans="1:12" s="380" customFormat="1" ht="18.75" customHeight="1">
      <c r="A157" s="374"/>
      <c r="B157" s="387"/>
      <c r="C157" s="383"/>
      <c r="D157" s="383"/>
      <c r="E157" s="383"/>
      <c r="F157" s="383"/>
      <c r="G157" s="383"/>
      <c r="H157" s="383"/>
      <c r="I157" s="383"/>
      <c r="J157" s="388"/>
      <c r="K157" s="379"/>
      <c r="L157" s="379"/>
    </row>
    <row r="158" spans="1:12" s="380" customFormat="1" ht="18.75" customHeight="1">
      <c r="A158" s="374"/>
      <c r="B158" s="389"/>
      <c r="C158" s="390"/>
      <c r="D158" s="390"/>
      <c r="E158" s="390"/>
      <c r="F158" s="390"/>
      <c r="G158" s="390"/>
      <c r="H158" s="390"/>
      <c r="I158" s="390"/>
      <c r="J158" s="388"/>
      <c r="K158" s="379"/>
      <c r="L158" s="379"/>
    </row>
    <row r="159" spans="1:12" s="380" customFormat="1" ht="18.75" customHeight="1">
      <c r="A159" s="374"/>
      <c r="B159" s="225"/>
      <c r="C159" s="391"/>
      <c r="D159" s="391"/>
      <c r="E159" s="391"/>
      <c r="F159" s="391"/>
      <c r="G159" s="391"/>
      <c r="H159" s="391"/>
      <c r="I159" s="391"/>
      <c r="J159" s="378"/>
      <c r="K159" s="379"/>
      <c r="L159" s="379"/>
    </row>
    <row r="160" spans="1:12" s="380" customFormat="1" ht="18.75" customHeight="1">
      <c r="A160" s="374"/>
      <c r="B160" s="375"/>
      <c r="C160" s="375"/>
      <c r="D160" s="376"/>
      <c r="E160" s="376"/>
      <c r="F160" s="376"/>
      <c r="G160" s="376"/>
      <c r="H160" s="377"/>
      <c r="I160" s="377"/>
      <c r="J160" s="378"/>
      <c r="K160" s="379"/>
      <c r="L160" s="379"/>
    </row>
    <row r="161" spans="1:12" s="380" customFormat="1" ht="18.75" customHeight="1">
      <c r="A161" s="374"/>
      <c r="B161" s="375"/>
      <c r="C161" s="375"/>
      <c r="D161" s="385"/>
      <c r="E161" s="379"/>
      <c r="F161" s="379"/>
      <c r="G161" s="379"/>
      <c r="H161" s="379"/>
      <c r="I161" s="379"/>
      <c r="J161" s="378"/>
      <c r="K161" s="379"/>
      <c r="L161" s="379"/>
    </row>
    <row r="162" spans="1:12" s="380" customFormat="1" ht="18.75" customHeight="1">
      <c r="A162" s="374"/>
      <c r="B162" s="375"/>
      <c r="C162" s="375"/>
      <c r="D162" s="385"/>
      <c r="E162" s="379"/>
      <c r="F162" s="379"/>
      <c r="G162" s="379"/>
      <c r="H162" s="379"/>
      <c r="I162" s="379"/>
      <c r="J162" s="378"/>
      <c r="K162" s="379"/>
      <c r="L162" s="379"/>
    </row>
    <row r="163" spans="1:12" s="380" customFormat="1" ht="18.75" customHeight="1">
      <c r="A163" s="374"/>
      <c r="B163" s="381"/>
      <c r="C163" s="382"/>
      <c r="D163" s="379"/>
      <c r="E163" s="379"/>
      <c r="F163" s="379"/>
      <c r="G163" s="379"/>
      <c r="H163" s="379"/>
      <c r="I163" s="379"/>
      <c r="J163" s="392"/>
      <c r="K163" s="379"/>
      <c r="L163" s="379"/>
    </row>
    <row r="164" spans="1:12" s="380" customFormat="1" ht="18.75" customHeight="1">
      <c r="A164" s="374"/>
      <c r="B164" s="225"/>
      <c r="C164" s="225"/>
      <c r="D164" s="377"/>
      <c r="E164" s="377"/>
      <c r="F164" s="377"/>
      <c r="G164" s="377"/>
      <c r="H164" s="377"/>
      <c r="I164" s="377"/>
      <c r="J164" s="379"/>
      <c r="K164" s="379"/>
      <c r="L164" s="379"/>
    </row>
    <row r="165" spans="1:12" s="380" customFormat="1" ht="18.75" customHeight="1">
      <c r="A165" s="374"/>
      <c r="B165" s="225"/>
      <c r="C165" s="225"/>
      <c r="D165" s="377"/>
      <c r="E165" s="377"/>
      <c r="F165" s="377"/>
      <c r="G165" s="377"/>
      <c r="H165" s="377"/>
      <c r="I165" s="377"/>
      <c r="J165" s="379"/>
      <c r="K165" s="379"/>
      <c r="L165" s="379"/>
    </row>
    <row r="166" spans="1:12" s="380" customFormat="1" ht="18.75" customHeight="1">
      <c r="A166" s="374"/>
      <c r="B166" s="225"/>
      <c r="C166" s="225"/>
      <c r="D166" s="377"/>
      <c r="E166" s="377"/>
      <c r="F166" s="377"/>
      <c r="G166" s="377"/>
      <c r="H166" s="377"/>
      <c r="I166" s="377"/>
      <c r="J166" s="379"/>
      <c r="K166" s="379"/>
      <c r="L166" s="379"/>
    </row>
    <row r="167" spans="1:12" s="380" customFormat="1" ht="18.75" customHeight="1">
      <c r="A167" s="374"/>
      <c r="B167" s="225"/>
      <c r="C167" s="225"/>
      <c r="D167" s="377"/>
      <c r="E167" s="377"/>
      <c r="F167" s="377"/>
      <c r="G167" s="377"/>
      <c r="H167" s="377"/>
      <c r="I167" s="377"/>
      <c r="J167" s="379"/>
      <c r="K167" s="379"/>
      <c r="L167" s="379"/>
    </row>
    <row r="168" spans="1:12" s="380" customFormat="1" ht="18.75" customHeight="1">
      <c r="A168" s="374"/>
      <c r="B168" s="225"/>
      <c r="C168" s="225"/>
      <c r="D168" s="377"/>
      <c r="E168" s="377"/>
      <c r="F168" s="377"/>
      <c r="G168" s="377"/>
      <c r="H168" s="377"/>
      <c r="I168" s="377"/>
      <c r="J168" s="379"/>
      <c r="K168" s="379"/>
      <c r="L168" s="379"/>
    </row>
    <row r="169" spans="1:12" s="380" customFormat="1" ht="18.75" customHeight="1">
      <c r="A169" s="374"/>
      <c r="B169" s="225"/>
      <c r="C169" s="225"/>
      <c r="D169" s="377"/>
      <c r="E169" s="377"/>
      <c r="F169" s="377"/>
      <c r="G169" s="377"/>
      <c r="H169" s="377"/>
      <c r="I169" s="377"/>
      <c r="J169" s="379"/>
      <c r="K169" s="379"/>
      <c r="L169" s="379"/>
    </row>
    <row r="170" spans="1:12" s="380" customFormat="1" ht="18.75" customHeight="1">
      <c r="A170" s="374"/>
      <c r="B170" s="225"/>
      <c r="C170" s="225"/>
      <c r="D170" s="377"/>
      <c r="E170" s="377"/>
      <c r="F170" s="377"/>
      <c r="G170" s="377"/>
      <c r="H170" s="377"/>
      <c r="I170" s="377"/>
      <c r="J170" s="379"/>
      <c r="K170" s="379"/>
      <c r="L170" s="379"/>
    </row>
    <row r="171" spans="1:12" s="380" customFormat="1" ht="18.75" customHeight="1">
      <c r="A171" s="374"/>
      <c r="B171" s="225"/>
      <c r="C171" s="225"/>
      <c r="D171" s="377"/>
      <c r="E171" s="377"/>
      <c r="F171" s="377"/>
      <c r="G171" s="377"/>
      <c r="H171" s="377"/>
      <c r="I171" s="377"/>
      <c r="J171" s="379"/>
      <c r="K171" s="379"/>
      <c r="L171" s="379"/>
    </row>
    <row r="172" spans="1:12" s="380" customFormat="1" ht="18.75" customHeight="1">
      <c r="A172" s="374"/>
      <c r="B172" s="225"/>
      <c r="C172" s="225"/>
      <c r="D172" s="377"/>
      <c r="E172" s="377"/>
      <c r="F172" s="377"/>
      <c r="G172" s="377"/>
      <c r="H172" s="377"/>
      <c r="I172" s="377"/>
      <c r="J172" s="379"/>
      <c r="K172" s="379"/>
      <c r="L172" s="379"/>
    </row>
    <row r="173" spans="1:12" s="380" customFormat="1" ht="18.75" customHeight="1">
      <c r="A173" s="374"/>
      <c r="B173" s="225"/>
      <c r="C173" s="225"/>
      <c r="D173" s="377"/>
      <c r="E173" s="377"/>
      <c r="F173" s="377"/>
      <c r="G173" s="377"/>
      <c r="H173" s="377"/>
      <c r="I173" s="377"/>
      <c r="J173" s="379"/>
      <c r="K173" s="379"/>
      <c r="L173" s="379"/>
    </row>
    <row r="174" spans="1:12" s="380" customFormat="1" ht="18.75" customHeight="1">
      <c r="A174" s="305"/>
      <c r="B174" s="225"/>
      <c r="C174" s="225"/>
      <c r="D174" s="377"/>
      <c r="E174" s="377"/>
      <c r="F174" s="377"/>
      <c r="G174" s="377"/>
      <c r="H174" s="377"/>
      <c r="I174" s="377"/>
      <c r="J174" s="379"/>
      <c r="K174" s="379"/>
      <c r="L174" s="379"/>
    </row>
    <row r="175" spans="1:12" s="380" customFormat="1" ht="18.75" customHeight="1">
      <c r="A175" s="225"/>
      <c r="B175" s="225"/>
      <c r="C175" s="225"/>
      <c r="D175" s="377"/>
      <c r="E175" s="377"/>
      <c r="F175" s="377"/>
      <c r="G175" s="377"/>
      <c r="H175" s="377"/>
      <c r="I175" s="377"/>
      <c r="J175" s="379"/>
      <c r="K175" s="379"/>
      <c r="L175" s="379"/>
    </row>
    <row r="176" spans="1:12" s="380" customFormat="1" ht="18.75" customHeight="1">
      <c r="A176" s="225"/>
      <c r="B176" s="225"/>
      <c r="C176" s="225"/>
      <c r="D176" s="377"/>
      <c r="E176" s="377"/>
      <c r="F176" s="377"/>
      <c r="G176" s="377"/>
      <c r="H176" s="377"/>
      <c r="I176" s="377"/>
      <c r="J176" s="379"/>
      <c r="K176" s="379"/>
      <c r="L176" s="379"/>
    </row>
    <row r="177" spans="1:12" s="380" customFormat="1" ht="18.75" customHeight="1">
      <c r="A177" s="225"/>
      <c r="B177" s="225"/>
      <c r="C177" s="225"/>
      <c r="D177" s="377"/>
      <c r="E177" s="377"/>
      <c r="F177" s="377"/>
      <c r="G177" s="377"/>
      <c r="H177" s="377"/>
      <c r="I177" s="377"/>
      <c r="J177" s="379"/>
      <c r="K177" s="379"/>
      <c r="L177" s="379"/>
    </row>
    <row r="178" spans="1:12" s="380" customFormat="1" ht="18.75" customHeight="1">
      <c r="A178" s="225"/>
      <c r="B178" s="225"/>
      <c r="C178" s="225"/>
      <c r="D178" s="377"/>
      <c r="E178" s="377"/>
      <c r="F178" s="377"/>
      <c r="G178" s="377"/>
      <c r="H178" s="377"/>
      <c r="I178" s="377"/>
      <c r="J178" s="379"/>
      <c r="K178" s="379"/>
      <c r="L178" s="379"/>
    </row>
    <row r="179" spans="1:12" s="380" customFormat="1" ht="18.75" customHeight="1">
      <c r="A179" s="225"/>
      <c r="B179" s="225"/>
      <c r="C179" s="225"/>
      <c r="D179" s="377"/>
      <c r="E179" s="377"/>
      <c r="F179" s="377"/>
      <c r="G179" s="377"/>
      <c r="H179" s="377"/>
      <c r="I179" s="377"/>
      <c r="J179" s="379"/>
      <c r="K179" s="379"/>
      <c r="L179" s="379"/>
    </row>
    <row r="180" spans="1:12" s="380" customFormat="1" ht="18.75" customHeight="1">
      <c r="A180" s="225"/>
      <c r="B180" s="225"/>
      <c r="C180" s="225"/>
      <c r="D180" s="377"/>
      <c r="E180" s="377"/>
      <c r="F180" s="377"/>
      <c r="G180" s="377"/>
      <c r="H180" s="377"/>
      <c r="I180" s="377"/>
      <c r="J180" s="379"/>
      <c r="K180" s="379"/>
      <c r="L180" s="379"/>
    </row>
    <row r="181" spans="1:12" s="380" customFormat="1" ht="18.75" customHeight="1">
      <c r="A181" s="225"/>
      <c r="B181" s="225"/>
      <c r="C181" s="225"/>
      <c r="D181" s="377"/>
      <c r="E181" s="377"/>
      <c r="F181" s="377"/>
      <c r="G181" s="377"/>
      <c r="H181" s="377"/>
      <c r="I181" s="377"/>
      <c r="J181" s="379"/>
      <c r="K181" s="379"/>
      <c r="L181" s="379"/>
    </row>
    <row r="182" spans="1:12" s="380" customFormat="1" ht="18.75" customHeight="1">
      <c r="A182" s="225"/>
      <c r="B182" s="225"/>
      <c r="C182" s="225"/>
      <c r="D182" s="377"/>
      <c r="E182" s="377"/>
      <c r="F182" s="377"/>
      <c r="G182" s="377"/>
      <c r="H182" s="377"/>
      <c r="I182" s="377"/>
      <c r="J182" s="379"/>
      <c r="K182" s="379"/>
      <c r="L182" s="379"/>
    </row>
    <row r="183" spans="1:12" s="380" customFormat="1" ht="18.75" customHeight="1">
      <c r="A183" s="225"/>
      <c r="B183" s="225"/>
      <c r="C183" s="225"/>
      <c r="D183" s="377"/>
      <c r="E183" s="377"/>
      <c r="F183" s="377"/>
      <c r="G183" s="377"/>
      <c r="H183" s="377"/>
      <c r="I183" s="377"/>
      <c r="J183" s="379"/>
      <c r="K183" s="379"/>
      <c r="L183" s="379"/>
    </row>
    <row r="184" spans="1:12" s="380" customFormat="1" ht="18.75" customHeight="1">
      <c r="A184" s="225"/>
      <c r="B184" s="225"/>
      <c r="C184" s="225"/>
      <c r="D184" s="377"/>
      <c r="E184" s="377"/>
      <c r="F184" s="377"/>
      <c r="G184" s="377"/>
      <c r="H184" s="377"/>
      <c r="I184" s="377"/>
      <c r="J184" s="379"/>
      <c r="K184" s="379"/>
      <c r="L184" s="379"/>
    </row>
    <row r="185" spans="1:12" s="380" customFormat="1" ht="18.75" customHeight="1">
      <c r="A185" s="225"/>
      <c r="B185" s="225"/>
      <c r="C185" s="225"/>
      <c r="D185" s="377"/>
      <c r="E185" s="377"/>
      <c r="F185" s="377"/>
      <c r="G185" s="377"/>
      <c r="H185" s="377"/>
      <c r="I185" s="377"/>
      <c r="J185" s="379"/>
      <c r="K185" s="379"/>
      <c r="L185" s="379"/>
    </row>
    <row r="186" spans="1:12" s="380" customFormat="1" ht="18.75" customHeight="1">
      <c r="A186" s="225"/>
      <c r="B186" s="225"/>
      <c r="C186" s="225"/>
      <c r="D186" s="377"/>
      <c r="E186" s="377"/>
      <c r="F186" s="377"/>
      <c r="G186" s="377"/>
      <c r="H186" s="377"/>
      <c r="I186" s="377"/>
      <c r="J186" s="379"/>
      <c r="K186" s="379"/>
      <c r="L186" s="379"/>
    </row>
    <row r="187" spans="1:12" s="380" customFormat="1" ht="18.75" customHeight="1">
      <c r="A187" s="225"/>
      <c r="B187" s="225"/>
      <c r="C187" s="225"/>
      <c r="D187" s="377"/>
      <c r="E187" s="377"/>
      <c r="F187" s="377"/>
      <c r="G187" s="377"/>
      <c r="H187" s="377"/>
      <c r="I187" s="377"/>
      <c r="J187" s="379"/>
      <c r="K187" s="379"/>
      <c r="L187" s="379"/>
    </row>
    <row r="188" spans="1:12" s="380" customFormat="1" ht="18.75" customHeight="1">
      <c r="A188" s="225"/>
      <c r="B188" s="225"/>
      <c r="C188" s="225"/>
      <c r="D188" s="377"/>
      <c r="E188" s="377"/>
      <c r="F188" s="377"/>
      <c r="G188" s="377"/>
      <c r="H188" s="377"/>
      <c r="I188" s="377"/>
      <c r="J188" s="379"/>
      <c r="K188" s="379"/>
      <c r="L188" s="379"/>
    </row>
    <row r="189" spans="1:9" s="380" customFormat="1" ht="18.75" customHeight="1">
      <c r="A189" s="225"/>
      <c r="B189" s="225"/>
      <c r="C189" s="225"/>
      <c r="D189" s="725"/>
      <c r="E189" s="725"/>
      <c r="F189" s="725"/>
      <c r="G189" s="725"/>
      <c r="H189" s="725"/>
      <c r="I189" s="725"/>
    </row>
    <row r="190" spans="1:9" s="380" customFormat="1" ht="18.75" customHeight="1">
      <c r="A190" s="225"/>
      <c r="B190" s="225"/>
      <c r="C190" s="225"/>
      <c r="D190" s="725"/>
      <c r="E190" s="725"/>
      <c r="F190" s="725"/>
      <c r="G190" s="725"/>
      <c r="H190" s="725"/>
      <c r="I190" s="725"/>
    </row>
    <row r="191" spans="1:9" s="380" customFormat="1" ht="18.75" customHeight="1">
      <c r="A191" s="225"/>
      <c r="B191" s="225"/>
      <c r="C191" s="225"/>
      <c r="D191" s="725"/>
      <c r="E191" s="725"/>
      <c r="F191" s="725"/>
      <c r="G191" s="725"/>
      <c r="H191" s="725"/>
      <c r="I191" s="725"/>
    </row>
    <row r="192" spans="1:9" s="380" customFormat="1" ht="18.75" customHeight="1">
      <c r="A192" s="225"/>
      <c r="B192" s="225"/>
      <c r="C192" s="225"/>
      <c r="D192" s="725"/>
      <c r="E192" s="725"/>
      <c r="F192" s="725"/>
      <c r="G192" s="725"/>
      <c r="H192" s="725"/>
      <c r="I192" s="725"/>
    </row>
    <row r="193" spans="1:9" s="380" customFormat="1" ht="18.75" customHeight="1">
      <c r="A193" s="225"/>
      <c r="B193" s="225"/>
      <c r="C193" s="225"/>
      <c r="D193" s="725"/>
      <c r="E193" s="725"/>
      <c r="F193" s="725"/>
      <c r="G193" s="725"/>
      <c r="H193" s="725"/>
      <c r="I193" s="725"/>
    </row>
    <row r="194" spans="1:9" s="380" customFormat="1" ht="18.75" customHeight="1">
      <c r="A194" s="225"/>
      <c r="B194" s="225"/>
      <c r="C194" s="225"/>
      <c r="D194" s="725"/>
      <c r="E194" s="725"/>
      <c r="F194" s="725"/>
      <c r="G194" s="725"/>
      <c r="H194" s="725"/>
      <c r="I194" s="725"/>
    </row>
    <row r="195" spans="1:9" s="380" customFormat="1" ht="18.75" customHeight="1">
      <c r="A195" s="225"/>
      <c r="B195" s="225"/>
      <c r="C195" s="225"/>
      <c r="D195" s="725"/>
      <c r="E195" s="725"/>
      <c r="F195" s="725"/>
      <c r="G195" s="725"/>
      <c r="H195" s="725"/>
      <c r="I195" s="725"/>
    </row>
    <row r="196" spans="1:9" s="380" customFormat="1" ht="18.75" customHeight="1">
      <c r="A196" s="225"/>
      <c r="B196" s="225"/>
      <c r="C196" s="225"/>
      <c r="D196" s="725"/>
      <c r="E196" s="725"/>
      <c r="F196" s="725"/>
      <c r="G196" s="725"/>
      <c r="H196" s="725"/>
      <c r="I196" s="725"/>
    </row>
    <row r="197" spans="1:9" s="380" customFormat="1" ht="18.75" customHeight="1">
      <c r="A197" s="225"/>
      <c r="B197" s="225"/>
      <c r="C197" s="225"/>
      <c r="D197" s="725"/>
      <c r="E197" s="725"/>
      <c r="F197" s="725"/>
      <c r="G197" s="725"/>
      <c r="H197" s="725"/>
      <c r="I197" s="725"/>
    </row>
    <row r="198" spans="1:9" s="380" customFormat="1" ht="18.75" customHeight="1">
      <c r="A198" s="225"/>
      <c r="B198" s="225"/>
      <c r="C198" s="225"/>
      <c r="D198" s="725"/>
      <c r="E198" s="725"/>
      <c r="F198" s="725"/>
      <c r="G198" s="725"/>
      <c r="H198" s="725"/>
      <c r="I198" s="725"/>
    </row>
    <row r="199" spans="1:9" s="380" customFormat="1" ht="18.75" customHeight="1">
      <c r="A199" s="225"/>
      <c r="B199" s="225"/>
      <c r="C199" s="225"/>
      <c r="D199" s="725"/>
      <c r="E199" s="725"/>
      <c r="F199" s="725"/>
      <c r="G199" s="725"/>
      <c r="H199" s="725"/>
      <c r="I199" s="725"/>
    </row>
    <row r="200" s="380" customFormat="1" ht="18.75" customHeight="1">
      <c r="A200" s="225"/>
    </row>
    <row r="201" s="380" customFormat="1" ht="18.75" customHeight="1">
      <c r="A201" s="225"/>
    </row>
    <row r="202" s="380" customFormat="1" ht="18.75" customHeight="1">
      <c r="A202" s="225"/>
    </row>
    <row r="203" s="380" customFormat="1" ht="18.75" customHeight="1">
      <c r="A203" s="225"/>
    </row>
    <row r="204" s="380" customFormat="1" ht="18.75" customHeight="1">
      <c r="A204" s="225"/>
    </row>
    <row r="205" s="380" customFormat="1" ht="18.75" customHeight="1">
      <c r="A205" s="225"/>
    </row>
    <row r="206" s="380" customFormat="1" ht="18.75" customHeight="1">
      <c r="A206" s="225"/>
    </row>
    <row r="207" s="380" customFormat="1" ht="18.75" customHeight="1">
      <c r="A207" s="225"/>
    </row>
    <row r="208" s="380" customFormat="1" ht="18.75" customHeight="1">
      <c r="A208" s="225"/>
    </row>
    <row r="209" s="380" customFormat="1" ht="18.75" customHeight="1">
      <c r="A209" s="225"/>
    </row>
    <row r="210" s="380" customFormat="1" ht="18.75" customHeight="1">
      <c r="A210" s="225"/>
    </row>
    <row r="211" s="380" customFormat="1" ht="18.75" customHeight="1">
      <c r="A211" s="225"/>
    </row>
    <row r="212" s="380" customFormat="1" ht="18.75" customHeight="1">
      <c r="A212" s="225"/>
    </row>
    <row r="213" s="380" customFormat="1" ht="18.75" customHeight="1">
      <c r="A213" s="225"/>
    </row>
    <row r="214" s="380" customFormat="1" ht="18.75" customHeight="1">
      <c r="A214" s="225"/>
    </row>
    <row r="215" s="380" customFormat="1" ht="18.75" customHeight="1">
      <c r="A215" s="225"/>
    </row>
    <row r="216" s="380" customFormat="1" ht="18.75" customHeight="1">
      <c r="A216" s="225"/>
    </row>
    <row r="217" s="380" customFormat="1" ht="18.75" customHeight="1">
      <c r="A217" s="225"/>
    </row>
    <row r="218" s="380" customFormat="1" ht="18.75" customHeight="1">
      <c r="A218" s="225"/>
    </row>
    <row r="219" s="380" customFormat="1" ht="18.75" customHeight="1">
      <c r="A219" s="225"/>
    </row>
    <row r="220" s="380" customFormat="1" ht="18.75" customHeight="1">
      <c r="A220" s="225"/>
    </row>
    <row r="221" s="380" customFormat="1" ht="18.75" customHeight="1">
      <c r="A221" s="225"/>
    </row>
    <row r="222" s="380" customFormat="1" ht="18.75" customHeight="1">
      <c r="A222" s="225"/>
    </row>
    <row r="223" s="380" customFormat="1" ht="18.75" customHeight="1">
      <c r="A223" s="225"/>
    </row>
    <row r="224" s="380" customFormat="1" ht="18.75" customHeight="1">
      <c r="A224" s="225"/>
    </row>
    <row r="225" s="380" customFormat="1" ht="18.75" customHeight="1">
      <c r="A225" s="225"/>
    </row>
    <row r="226" s="380" customFormat="1" ht="18.75" customHeight="1">
      <c r="A226" s="225"/>
    </row>
    <row r="227" s="380" customFormat="1" ht="18.75" customHeight="1">
      <c r="A227" s="225"/>
    </row>
    <row r="228" s="380" customFormat="1" ht="18.75" customHeight="1">
      <c r="A228" s="225"/>
    </row>
    <row r="229" s="380" customFormat="1" ht="18.75" customHeight="1">
      <c r="A229" s="225"/>
    </row>
    <row r="230" s="380" customFormat="1" ht="18.75" customHeight="1">
      <c r="A230" s="225"/>
    </row>
    <row r="231" s="380" customFormat="1" ht="18.75" customHeight="1">
      <c r="A231" s="225"/>
    </row>
    <row r="232" s="380" customFormat="1" ht="18.75" customHeight="1">
      <c r="A232" s="225"/>
    </row>
    <row r="233" s="380" customFormat="1" ht="18.75" customHeight="1">
      <c r="A233" s="225"/>
    </row>
    <row r="234" s="380" customFormat="1" ht="18.75" customHeight="1">
      <c r="A234" s="225"/>
    </row>
    <row r="235" s="380" customFormat="1" ht="18.75" customHeight="1">
      <c r="A235" s="225"/>
    </row>
    <row r="236" s="380" customFormat="1" ht="18.75" customHeight="1">
      <c r="A236" s="225"/>
    </row>
    <row r="237" s="380" customFormat="1" ht="18.75" customHeight="1">
      <c r="A237" s="225"/>
    </row>
    <row r="238" s="380" customFormat="1" ht="18.75" customHeight="1">
      <c r="A238" s="225"/>
    </row>
    <row r="239" s="380" customFormat="1" ht="18.75" customHeight="1">
      <c r="A239" s="225"/>
    </row>
    <row r="240" s="380" customFormat="1" ht="18.75" customHeight="1">
      <c r="A240" s="225"/>
    </row>
    <row r="241" s="380" customFormat="1" ht="18.75" customHeight="1">
      <c r="A241" s="225"/>
    </row>
    <row r="242" s="380" customFormat="1" ht="18.75" customHeight="1">
      <c r="A242" s="225"/>
    </row>
    <row r="243" s="380" customFormat="1" ht="18.75" customHeight="1">
      <c r="A243" s="225"/>
    </row>
    <row r="244" s="380" customFormat="1" ht="18.75" customHeight="1">
      <c r="A244" s="225"/>
    </row>
    <row r="245" s="380" customFormat="1" ht="18.75" customHeight="1">
      <c r="A245" s="225"/>
    </row>
    <row r="246" s="380" customFormat="1" ht="18.75" customHeight="1">
      <c r="A246" s="225"/>
    </row>
    <row r="247" s="380" customFormat="1" ht="18.75" customHeight="1">
      <c r="A247" s="225"/>
    </row>
    <row r="248" s="380" customFormat="1" ht="18.75" customHeight="1">
      <c r="A248" s="225"/>
    </row>
    <row r="249" s="380" customFormat="1" ht="18.75" customHeight="1">
      <c r="A249" s="225"/>
    </row>
    <row r="250" s="380" customFormat="1" ht="18.75" customHeight="1">
      <c r="A250" s="225"/>
    </row>
    <row r="251" s="380" customFormat="1" ht="18.75" customHeight="1">
      <c r="A251" s="225"/>
    </row>
    <row r="252" s="380" customFormat="1" ht="18.75" customHeight="1">
      <c r="A252" s="225"/>
    </row>
    <row r="253" s="380" customFormat="1" ht="18.75" customHeight="1">
      <c r="A253" s="225"/>
    </row>
    <row r="254" s="380" customFormat="1" ht="18.75" customHeight="1">
      <c r="A254" s="225"/>
    </row>
    <row r="255" s="380" customFormat="1" ht="18.75" customHeight="1">
      <c r="A255" s="225"/>
    </row>
    <row r="256" s="380" customFormat="1" ht="18.75" customHeight="1">
      <c r="A256" s="225"/>
    </row>
    <row r="257" s="380" customFormat="1" ht="18.75" customHeight="1">
      <c r="A257" s="225"/>
    </row>
    <row r="258" s="380" customFormat="1" ht="18.75" customHeight="1">
      <c r="A258" s="225"/>
    </row>
    <row r="259" s="380" customFormat="1" ht="18.75" customHeight="1">
      <c r="A259" s="225"/>
    </row>
    <row r="260" s="380" customFormat="1" ht="18.75" customHeight="1">
      <c r="A260" s="225"/>
    </row>
    <row r="261" s="380" customFormat="1" ht="18.75" customHeight="1">
      <c r="A261" s="225"/>
    </row>
    <row r="262" s="380" customFormat="1" ht="18.75" customHeight="1">
      <c r="A262" s="225"/>
    </row>
    <row r="263" s="380" customFormat="1" ht="18.75" customHeight="1">
      <c r="A263" s="225"/>
    </row>
    <row r="264" s="380" customFormat="1" ht="18.75" customHeight="1">
      <c r="A264" s="225"/>
    </row>
    <row r="265" s="380" customFormat="1" ht="18.75" customHeight="1">
      <c r="A265" s="225"/>
    </row>
    <row r="266" s="380" customFormat="1" ht="18.75" customHeight="1">
      <c r="A266" s="225"/>
    </row>
    <row r="267" s="380" customFormat="1" ht="18.75" customHeight="1">
      <c r="A267" s="225"/>
    </row>
    <row r="268" s="380" customFormat="1" ht="18.75" customHeight="1">
      <c r="A268" s="225"/>
    </row>
    <row r="269" s="380" customFormat="1" ht="18.75" customHeight="1">
      <c r="A269" s="225"/>
    </row>
    <row r="270" s="380" customFormat="1" ht="18.75" customHeight="1">
      <c r="A270" s="225"/>
    </row>
    <row r="271" s="380" customFormat="1" ht="18.75" customHeight="1">
      <c r="A271" s="225"/>
    </row>
    <row r="272" s="380" customFormat="1" ht="18.75" customHeight="1">
      <c r="A272" s="225"/>
    </row>
    <row r="273" s="380" customFormat="1" ht="18.75" customHeight="1">
      <c r="A273" s="225"/>
    </row>
    <row r="274" s="380" customFormat="1" ht="18.75" customHeight="1">
      <c r="A274" s="225"/>
    </row>
    <row r="275" s="380" customFormat="1" ht="18.75" customHeight="1">
      <c r="A275" s="225"/>
    </row>
    <row r="276" s="380" customFormat="1" ht="18.75" customHeight="1">
      <c r="A276" s="225"/>
    </row>
    <row r="277" s="380" customFormat="1" ht="18.75" customHeight="1">
      <c r="A277" s="225"/>
    </row>
    <row r="278" s="380" customFormat="1" ht="18.75" customHeight="1">
      <c r="A278" s="225"/>
    </row>
    <row r="279" s="380" customFormat="1" ht="18.75" customHeight="1">
      <c r="A279" s="225"/>
    </row>
    <row r="280" s="380" customFormat="1" ht="18.75" customHeight="1">
      <c r="A280" s="225"/>
    </row>
    <row r="281" s="380" customFormat="1" ht="18.75" customHeight="1">
      <c r="A281" s="225"/>
    </row>
    <row r="282" s="380" customFormat="1" ht="18.75" customHeight="1">
      <c r="A282" s="225"/>
    </row>
    <row r="283" s="380" customFormat="1" ht="18.75" customHeight="1">
      <c r="A283" s="225"/>
    </row>
    <row r="284" s="380" customFormat="1" ht="18.75" customHeight="1">
      <c r="A284" s="225"/>
    </row>
    <row r="285" s="380" customFormat="1" ht="18.75" customHeight="1">
      <c r="A285" s="225"/>
    </row>
    <row r="286" s="380" customFormat="1" ht="18.75" customHeight="1">
      <c r="A286" s="225"/>
    </row>
    <row r="287" s="380" customFormat="1" ht="18.75" customHeight="1">
      <c r="A287" s="225"/>
    </row>
    <row r="288" s="380" customFormat="1" ht="18.75" customHeight="1">
      <c r="A288" s="225"/>
    </row>
    <row r="289" s="380" customFormat="1" ht="18.75" customHeight="1">
      <c r="A289" s="225"/>
    </row>
    <row r="290" s="380" customFormat="1" ht="18.75" customHeight="1">
      <c r="A290" s="225"/>
    </row>
    <row r="291" s="380" customFormat="1" ht="18.75" customHeight="1">
      <c r="A291" s="225"/>
    </row>
    <row r="292" s="380" customFormat="1" ht="18.75" customHeight="1">
      <c r="A292" s="225"/>
    </row>
    <row r="293" s="380" customFormat="1" ht="18.75" customHeight="1">
      <c r="A293" s="225"/>
    </row>
    <row r="294" s="380" customFormat="1" ht="18.75" customHeight="1">
      <c r="A294" s="225"/>
    </row>
    <row r="295" s="380" customFormat="1" ht="18.75" customHeight="1">
      <c r="A295" s="225"/>
    </row>
    <row r="296" s="380" customFormat="1" ht="18.75" customHeight="1">
      <c r="A296" s="225"/>
    </row>
    <row r="297" s="380" customFormat="1" ht="18.75" customHeight="1">
      <c r="A297" s="225"/>
    </row>
    <row r="298" s="380" customFormat="1" ht="18.75" customHeight="1">
      <c r="A298" s="225"/>
    </row>
    <row r="299" s="380" customFormat="1" ht="18.75" customHeight="1">
      <c r="A299" s="225"/>
    </row>
    <row r="300" s="380" customFormat="1" ht="18.75" customHeight="1">
      <c r="A300" s="225"/>
    </row>
    <row r="301" s="380" customFormat="1" ht="18.75" customHeight="1">
      <c r="A301" s="225"/>
    </row>
    <row r="302" s="380" customFormat="1" ht="18.75" customHeight="1">
      <c r="A302" s="225"/>
    </row>
    <row r="303" s="380" customFormat="1" ht="18.75" customHeight="1">
      <c r="A303" s="225"/>
    </row>
    <row r="304" s="380" customFormat="1" ht="18.75" customHeight="1">
      <c r="A304" s="225"/>
    </row>
    <row r="305" s="380" customFormat="1" ht="18.75" customHeight="1">
      <c r="A305" s="225"/>
    </row>
    <row r="306" s="380" customFormat="1" ht="18.75" customHeight="1">
      <c r="A306" s="225"/>
    </row>
    <row r="307" s="380" customFormat="1" ht="18.75" customHeight="1">
      <c r="A307" s="225"/>
    </row>
    <row r="308" s="380" customFormat="1" ht="18.75" customHeight="1">
      <c r="A308" s="225"/>
    </row>
  </sheetData>
  <sheetProtection/>
  <mergeCells count="150">
    <mergeCell ref="B10:I11"/>
    <mergeCell ref="L10:L11"/>
    <mergeCell ref="J11:K11"/>
    <mergeCell ref="D2:I2"/>
    <mergeCell ref="A3:A5"/>
    <mergeCell ref="B3:L3"/>
    <mergeCell ref="B4:L4"/>
    <mergeCell ref="B5:L5"/>
    <mergeCell ref="B6:L6"/>
    <mergeCell ref="C12:I12"/>
    <mergeCell ref="D13:I13"/>
    <mergeCell ref="D14:I14"/>
    <mergeCell ref="D15:I15"/>
    <mergeCell ref="D16:I16"/>
    <mergeCell ref="D17:I17"/>
    <mergeCell ref="D18:I18"/>
    <mergeCell ref="D19:I19"/>
    <mergeCell ref="C20:I20"/>
    <mergeCell ref="C21:I21"/>
    <mergeCell ref="C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C35:I35"/>
    <mergeCell ref="C36:I36"/>
    <mergeCell ref="D37:I37"/>
    <mergeCell ref="D38:I38"/>
    <mergeCell ref="D39:I39"/>
    <mergeCell ref="C40:I40"/>
    <mergeCell ref="C41:I41"/>
    <mergeCell ref="C42:I42"/>
    <mergeCell ref="D43:I43"/>
    <mergeCell ref="D44:I44"/>
    <mergeCell ref="D45:I45"/>
    <mergeCell ref="C46:I46"/>
    <mergeCell ref="C47:I47"/>
    <mergeCell ref="D48:I48"/>
    <mergeCell ref="D49:I49"/>
    <mergeCell ref="D50:I50"/>
    <mergeCell ref="D51:I51"/>
    <mergeCell ref="D52:I52"/>
    <mergeCell ref="D53:I53"/>
    <mergeCell ref="D54:I54"/>
    <mergeCell ref="C55:I55"/>
    <mergeCell ref="D56:I56"/>
    <mergeCell ref="C57:I57"/>
    <mergeCell ref="I58:L58"/>
    <mergeCell ref="C62:I62"/>
    <mergeCell ref="C63:I63"/>
    <mergeCell ref="D64:I64"/>
    <mergeCell ref="D65:I65"/>
    <mergeCell ref="D66:I66"/>
    <mergeCell ref="D67:I67"/>
    <mergeCell ref="D68:I68"/>
    <mergeCell ref="D69:I69"/>
    <mergeCell ref="D70:I70"/>
    <mergeCell ref="D71:I71"/>
    <mergeCell ref="D72:I72"/>
    <mergeCell ref="C73:I73"/>
    <mergeCell ref="D74:I74"/>
    <mergeCell ref="D75:I75"/>
    <mergeCell ref="D76:I76"/>
    <mergeCell ref="D77:I77"/>
    <mergeCell ref="D78:I78"/>
    <mergeCell ref="D79:I79"/>
    <mergeCell ref="D80:I80"/>
    <mergeCell ref="D81:I81"/>
    <mergeCell ref="D82:I82"/>
    <mergeCell ref="D83:I83"/>
    <mergeCell ref="D84:I84"/>
    <mergeCell ref="D85:I85"/>
    <mergeCell ref="D86:I86"/>
    <mergeCell ref="D87:I87"/>
    <mergeCell ref="D88:I88"/>
    <mergeCell ref="D89:I89"/>
    <mergeCell ref="D90:I90"/>
    <mergeCell ref="I107:L107"/>
    <mergeCell ref="C91:I91"/>
    <mergeCell ref="D92:I92"/>
    <mergeCell ref="D93:I93"/>
    <mergeCell ref="D94:I94"/>
    <mergeCell ref="D95:I95"/>
    <mergeCell ref="D96:I96"/>
    <mergeCell ref="D97:I97"/>
    <mergeCell ref="C98:I98"/>
    <mergeCell ref="D99:I99"/>
    <mergeCell ref="C100:I100"/>
    <mergeCell ref="D101:I101"/>
    <mergeCell ref="D102:I102"/>
    <mergeCell ref="C103:I103"/>
    <mergeCell ref="D104:I104"/>
    <mergeCell ref="D105:I105"/>
    <mergeCell ref="D106:I106"/>
    <mergeCell ref="C111:I111"/>
    <mergeCell ref="F108:L108"/>
    <mergeCell ref="D112:I112"/>
    <mergeCell ref="D113:I113"/>
    <mergeCell ref="D114:I114"/>
    <mergeCell ref="D115:I115"/>
    <mergeCell ref="D116:I116"/>
    <mergeCell ref="D117:I117"/>
    <mergeCell ref="D118:I118"/>
    <mergeCell ref="D119:I119"/>
    <mergeCell ref="D120:I120"/>
    <mergeCell ref="D121:I121"/>
    <mergeCell ref="D122:I122"/>
    <mergeCell ref="D123:I123"/>
    <mergeCell ref="D124:I124"/>
    <mergeCell ref="D125:I125"/>
    <mergeCell ref="D126:I126"/>
    <mergeCell ref="D127:I127"/>
    <mergeCell ref="D128:I128"/>
    <mergeCell ref="C129:I129"/>
    <mergeCell ref="C130:I130"/>
    <mergeCell ref="C131:I131"/>
    <mergeCell ref="D132:I132"/>
    <mergeCell ref="D133:I133"/>
    <mergeCell ref="D134:I134"/>
    <mergeCell ref="D135:I135"/>
    <mergeCell ref="D136:I136"/>
    <mergeCell ref="C137:I137"/>
    <mergeCell ref="C138:I138"/>
    <mergeCell ref="C139:I139"/>
    <mergeCell ref="D140:I140"/>
    <mergeCell ref="D141:I141"/>
    <mergeCell ref="D142:I142"/>
    <mergeCell ref="D143:I143"/>
    <mergeCell ref="D144:I144"/>
    <mergeCell ref="C145:I145"/>
    <mergeCell ref="D146:I146"/>
    <mergeCell ref="D189:I189"/>
    <mergeCell ref="D190:I190"/>
    <mergeCell ref="D191:I191"/>
    <mergeCell ref="D192:I192"/>
    <mergeCell ref="D199:I199"/>
    <mergeCell ref="D193:I193"/>
    <mergeCell ref="D194:I194"/>
    <mergeCell ref="D195:I195"/>
    <mergeCell ref="D196:I196"/>
    <mergeCell ref="D197:I197"/>
    <mergeCell ref="D198:I19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rowBreaks count="3" manualBreakCount="3">
    <brk id="57" max="11" man="1"/>
    <brk id="107" max="11" man="1"/>
    <brk id="146" max="11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60" zoomScalePageLayoutView="0" workbookViewId="0" topLeftCell="A1">
      <selection activeCell="B1" sqref="B1:F1"/>
    </sheetView>
  </sheetViews>
  <sheetFormatPr defaultColWidth="8.875" defaultRowHeight="12.75"/>
  <cols>
    <col min="1" max="1" width="3.75390625" style="117" customWidth="1"/>
    <col min="2" max="2" width="4.25390625" style="117" customWidth="1"/>
    <col min="3" max="3" width="3.875" style="282" customWidth="1"/>
    <col min="4" max="4" width="73.25390625" style="394" customWidth="1"/>
    <col min="5" max="5" width="14.375" style="395" customWidth="1"/>
    <col min="6" max="6" width="14.625" style="117" customWidth="1"/>
    <col min="7" max="16384" width="8.875" style="117" customWidth="1"/>
  </cols>
  <sheetData>
    <row r="1" spans="2:6" ht="18.75" customHeight="1">
      <c r="B1" s="698" t="s">
        <v>716</v>
      </c>
      <c r="C1" s="698"/>
      <c r="D1" s="698"/>
      <c r="E1" s="698"/>
      <c r="F1" s="698"/>
    </row>
    <row r="2" spans="1:6" ht="18.75" customHeight="1">
      <c r="A2" s="768"/>
      <c r="B2" s="760"/>
      <c r="C2" s="760"/>
      <c r="D2" s="760"/>
      <c r="E2" s="760"/>
      <c r="F2" s="760"/>
    </row>
    <row r="3" ht="18.75" customHeight="1"/>
    <row r="4" spans="1:6" ht="23.25" customHeight="1">
      <c r="A4" s="767" t="s">
        <v>556</v>
      </c>
      <c r="B4" s="760"/>
      <c r="C4" s="760"/>
      <c r="D4" s="760"/>
      <c r="E4" s="760"/>
      <c r="F4" s="760"/>
    </row>
    <row r="5" spans="1:6" ht="24.75" customHeight="1">
      <c r="A5" s="767" t="s">
        <v>485</v>
      </c>
      <c r="B5" s="760"/>
      <c r="C5" s="760"/>
      <c r="D5" s="760"/>
      <c r="E5" s="760"/>
      <c r="F5" s="760"/>
    </row>
    <row r="6" spans="1:6" ht="24.75" customHeight="1">
      <c r="A6" s="397"/>
      <c r="B6" s="767"/>
      <c r="C6" s="760"/>
      <c r="D6" s="760"/>
      <c r="E6" s="760"/>
      <c r="F6" s="760"/>
    </row>
    <row r="7" spans="1:5" ht="24.75" customHeight="1">
      <c r="A7" s="398"/>
      <c r="C7" s="396"/>
      <c r="D7" s="399"/>
      <c r="E7" s="399"/>
    </row>
    <row r="8" spans="1:6" ht="18" customHeight="1">
      <c r="A8" s="400"/>
      <c r="B8" s="401" t="s">
        <v>3</v>
      </c>
      <c r="C8" s="401" t="s">
        <v>4</v>
      </c>
      <c r="D8" s="401" t="s">
        <v>5</v>
      </c>
      <c r="E8" s="402" t="s">
        <v>6</v>
      </c>
      <c r="F8" s="403" t="s">
        <v>7</v>
      </c>
    </row>
    <row r="9" spans="1:6" ht="18.75" customHeight="1">
      <c r="A9" s="401">
        <v>1</v>
      </c>
      <c r="F9" s="395" t="s">
        <v>39</v>
      </c>
    </row>
    <row r="10" spans="1:6" s="405" customFormat="1" ht="48" customHeight="1">
      <c r="A10" s="401">
        <f aca="true" t="shared" si="0" ref="A10:A33">A9+1</f>
        <v>2</v>
      </c>
      <c r="B10" s="764" t="s">
        <v>183</v>
      </c>
      <c r="C10" s="765"/>
      <c r="D10" s="766"/>
      <c r="E10" s="404" t="s">
        <v>55</v>
      </c>
      <c r="F10" s="404" t="s">
        <v>56</v>
      </c>
    </row>
    <row r="11" spans="1:6" s="405" customFormat="1" ht="24.75" customHeight="1">
      <c r="A11" s="401">
        <f t="shared" si="0"/>
        <v>3</v>
      </c>
      <c r="B11" s="764" t="s">
        <v>184</v>
      </c>
      <c r="C11" s="681"/>
      <c r="D11" s="681"/>
      <c r="E11" s="406"/>
      <c r="F11" s="407"/>
    </row>
    <row r="12" spans="1:6" s="405" customFormat="1" ht="24.75" customHeight="1">
      <c r="A12" s="401">
        <f t="shared" si="0"/>
        <v>4</v>
      </c>
      <c r="B12" s="408"/>
      <c r="C12" s="276" t="s">
        <v>92</v>
      </c>
      <c r="D12" s="409" t="s">
        <v>486</v>
      </c>
      <c r="E12" s="410">
        <v>10000</v>
      </c>
      <c r="F12" s="410">
        <v>7857</v>
      </c>
    </row>
    <row r="13" spans="1:6" ht="24.75" customHeight="1">
      <c r="A13" s="401">
        <f t="shared" si="0"/>
        <v>5</v>
      </c>
      <c r="B13" s="411"/>
      <c r="C13" s="276" t="s">
        <v>93</v>
      </c>
      <c r="D13" s="246" t="s">
        <v>487</v>
      </c>
      <c r="E13" s="410">
        <v>150</v>
      </c>
      <c r="F13" s="410">
        <v>47</v>
      </c>
    </row>
    <row r="14" spans="1:6" ht="24.75" customHeight="1">
      <c r="A14" s="401">
        <f t="shared" si="0"/>
        <v>6</v>
      </c>
      <c r="B14" s="411"/>
      <c r="C14" s="276" t="s">
        <v>94</v>
      </c>
      <c r="D14" s="242" t="s">
        <v>488</v>
      </c>
      <c r="E14" s="410">
        <v>500</v>
      </c>
      <c r="F14" s="410">
        <v>500</v>
      </c>
    </row>
    <row r="15" spans="1:6" ht="24.75" customHeight="1">
      <c r="A15" s="401">
        <f t="shared" si="0"/>
        <v>7</v>
      </c>
      <c r="B15" s="411"/>
      <c r="C15" s="276" t="s">
        <v>95</v>
      </c>
      <c r="D15" s="242" t="s">
        <v>489</v>
      </c>
      <c r="E15" s="410">
        <v>19543</v>
      </c>
      <c r="F15" s="410">
        <v>3980</v>
      </c>
    </row>
    <row r="16" spans="1:6" ht="24.75" customHeight="1">
      <c r="A16" s="401">
        <f t="shared" si="0"/>
        <v>8</v>
      </c>
      <c r="B16" s="411"/>
      <c r="C16" s="276" t="s">
        <v>96</v>
      </c>
      <c r="D16" s="242" t="s">
        <v>490</v>
      </c>
      <c r="E16" s="410">
        <v>2800</v>
      </c>
      <c r="F16" s="410">
        <v>175</v>
      </c>
    </row>
    <row r="17" spans="1:6" ht="24.75" customHeight="1">
      <c r="A17" s="401">
        <f t="shared" si="0"/>
        <v>9</v>
      </c>
      <c r="B17" s="411"/>
      <c r="C17" s="276" t="s">
        <v>97</v>
      </c>
      <c r="D17" s="242" t="s">
        <v>491</v>
      </c>
      <c r="E17" s="410">
        <v>15</v>
      </c>
      <c r="F17" s="410">
        <v>15</v>
      </c>
    </row>
    <row r="18" spans="1:6" ht="24.75" customHeight="1">
      <c r="A18" s="401">
        <f t="shared" si="0"/>
        <v>10</v>
      </c>
      <c r="B18" s="411"/>
      <c r="C18" s="276" t="s">
        <v>99</v>
      </c>
      <c r="D18" s="242" t="s">
        <v>492</v>
      </c>
      <c r="E18" s="410"/>
      <c r="F18" s="410">
        <v>147</v>
      </c>
    </row>
    <row r="19" spans="1:6" ht="24.75" customHeight="1">
      <c r="A19" s="401">
        <f t="shared" si="0"/>
        <v>11</v>
      </c>
      <c r="B19" s="411"/>
      <c r="C19" s="276" t="s">
        <v>100</v>
      </c>
      <c r="D19" s="242" t="s">
        <v>493</v>
      </c>
      <c r="E19" s="410"/>
      <c r="F19" s="410">
        <v>5129</v>
      </c>
    </row>
    <row r="20" spans="1:6" ht="24.75" customHeight="1">
      <c r="A20" s="401">
        <f t="shared" si="0"/>
        <v>12</v>
      </c>
      <c r="B20" s="411"/>
      <c r="C20" s="276" t="s">
        <v>122</v>
      </c>
      <c r="D20" s="242" t="s">
        <v>494</v>
      </c>
      <c r="E20" s="410"/>
      <c r="F20" s="410">
        <v>24499</v>
      </c>
    </row>
    <row r="21" spans="1:6" ht="24.75" customHeight="1">
      <c r="A21" s="401">
        <f t="shared" si="0"/>
        <v>13</v>
      </c>
      <c r="B21" s="412"/>
      <c r="C21" s="276" t="s">
        <v>123</v>
      </c>
      <c r="D21" s="413" t="s">
        <v>495</v>
      </c>
      <c r="E21" s="410"/>
      <c r="F21" s="410">
        <v>5032</v>
      </c>
    </row>
    <row r="22" spans="1:6" ht="24.75" customHeight="1">
      <c r="A22" s="401">
        <f t="shared" si="0"/>
        <v>14</v>
      </c>
      <c r="B22" s="412"/>
      <c r="C22" s="276" t="s">
        <v>124</v>
      </c>
      <c r="D22" s="413" t="s">
        <v>557</v>
      </c>
      <c r="E22" s="410"/>
      <c r="F22" s="410">
        <v>60381</v>
      </c>
    </row>
    <row r="23" spans="1:6" s="405" customFormat="1" ht="24.75" customHeight="1">
      <c r="A23" s="401">
        <f t="shared" si="0"/>
        <v>15</v>
      </c>
      <c r="B23" s="414" t="s">
        <v>91</v>
      </c>
      <c r="C23" s="769" t="s">
        <v>558</v>
      </c>
      <c r="D23" s="770"/>
      <c r="E23" s="415">
        <f>SUM(E12:E20)</f>
        <v>33008</v>
      </c>
      <c r="F23" s="415">
        <f>SUM(F12:F22)</f>
        <v>107762</v>
      </c>
    </row>
    <row r="24" spans="1:6" s="405" customFormat="1" ht="24.75" customHeight="1">
      <c r="A24" s="401">
        <f t="shared" si="0"/>
        <v>16</v>
      </c>
      <c r="B24" s="771" t="s">
        <v>185</v>
      </c>
      <c r="C24" s="772"/>
      <c r="D24" s="772"/>
      <c r="E24" s="416"/>
      <c r="F24" s="417"/>
    </row>
    <row r="25" spans="1:6" ht="24.75" customHeight="1">
      <c r="A25" s="401">
        <f t="shared" si="0"/>
        <v>17</v>
      </c>
      <c r="B25" s="411"/>
      <c r="C25" s="276" t="s">
        <v>92</v>
      </c>
      <c r="D25" s="246" t="s">
        <v>496</v>
      </c>
      <c r="E25" s="418">
        <v>20000</v>
      </c>
      <c r="F25" s="410">
        <v>20000</v>
      </c>
    </row>
    <row r="26" spans="1:6" ht="24.75" customHeight="1">
      <c r="A26" s="401">
        <f t="shared" si="0"/>
        <v>18</v>
      </c>
      <c r="B26" s="411"/>
      <c r="C26" s="276" t="s">
        <v>93</v>
      </c>
      <c r="D26" s="246" t="s">
        <v>497</v>
      </c>
      <c r="E26" s="410">
        <v>5000</v>
      </c>
      <c r="F26" s="410">
        <v>5000</v>
      </c>
    </row>
    <row r="27" spans="1:6" ht="24.75" customHeight="1">
      <c r="A27" s="401">
        <f t="shared" si="0"/>
        <v>19</v>
      </c>
      <c r="B27" s="411"/>
      <c r="C27" s="276" t="s">
        <v>94</v>
      </c>
      <c r="D27" s="246" t="s">
        <v>498</v>
      </c>
      <c r="E27" s="410">
        <v>10000</v>
      </c>
      <c r="F27" s="410">
        <v>10000</v>
      </c>
    </row>
    <row r="28" spans="1:6" ht="24.75" customHeight="1">
      <c r="A28" s="401">
        <f t="shared" si="0"/>
        <v>20</v>
      </c>
      <c r="B28" s="411"/>
      <c r="C28" s="276" t="s">
        <v>95</v>
      </c>
      <c r="D28" s="246" t="s">
        <v>499</v>
      </c>
      <c r="E28" s="410">
        <v>200</v>
      </c>
      <c r="F28" s="410">
        <v>200</v>
      </c>
    </row>
    <row r="29" spans="1:6" ht="24.75" customHeight="1">
      <c r="A29" s="401">
        <f t="shared" si="0"/>
        <v>21</v>
      </c>
      <c r="B29" s="411"/>
      <c r="C29" s="276" t="s">
        <v>96</v>
      </c>
      <c r="D29" s="246" t="s">
        <v>500</v>
      </c>
      <c r="E29" s="410">
        <v>2000</v>
      </c>
      <c r="F29" s="410"/>
    </row>
    <row r="30" spans="1:6" ht="24.75" customHeight="1">
      <c r="A30" s="401">
        <f t="shared" si="0"/>
        <v>22</v>
      </c>
      <c r="B30" s="411"/>
      <c r="C30" s="276" t="s">
        <v>97</v>
      </c>
      <c r="D30" s="246" t="s">
        <v>501</v>
      </c>
      <c r="E30" s="410"/>
      <c r="F30" s="410">
        <v>295608</v>
      </c>
    </row>
    <row r="31" spans="1:6" ht="24.75" customHeight="1">
      <c r="A31" s="401">
        <f t="shared" si="0"/>
        <v>23</v>
      </c>
      <c r="B31" s="411"/>
      <c r="C31" s="276" t="s">
        <v>99</v>
      </c>
      <c r="D31" s="246" t="s">
        <v>559</v>
      </c>
      <c r="E31" s="410"/>
      <c r="F31" s="410">
        <v>3645</v>
      </c>
    </row>
    <row r="32" spans="1:6" s="405" customFormat="1" ht="24.75" customHeight="1">
      <c r="A32" s="401">
        <f t="shared" si="0"/>
        <v>24</v>
      </c>
      <c r="B32" s="419" t="s">
        <v>101</v>
      </c>
      <c r="C32" s="761" t="s">
        <v>560</v>
      </c>
      <c r="D32" s="761"/>
      <c r="E32" s="415">
        <f>SUM(E25:E30)</f>
        <v>37200</v>
      </c>
      <c r="F32" s="415">
        <f>SUM(F25:F31)</f>
        <v>334453</v>
      </c>
    </row>
    <row r="33" spans="1:6" s="405" customFormat="1" ht="18.75" customHeight="1">
      <c r="A33" s="401">
        <f t="shared" si="0"/>
        <v>25</v>
      </c>
      <c r="B33" s="420" t="s">
        <v>108</v>
      </c>
      <c r="C33" s="762" t="s">
        <v>186</v>
      </c>
      <c r="D33" s="763"/>
      <c r="E33" s="415">
        <f>E23+E32</f>
        <v>70208</v>
      </c>
      <c r="F33" s="415">
        <f>F23+F32</f>
        <v>442215</v>
      </c>
    </row>
    <row r="34" spans="3:5" ht="18.75" customHeight="1">
      <c r="C34" s="117"/>
      <c r="D34" s="117"/>
      <c r="E34" s="117"/>
    </row>
    <row r="35" spans="3:5" ht="18.75" customHeight="1">
      <c r="C35" s="117"/>
      <c r="D35" s="117"/>
      <c r="E35" s="117"/>
    </row>
    <row r="36" spans="3:5" ht="18.75" customHeight="1">
      <c r="C36" s="117"/>
      <c r="D36" s="117"/>
      <c r="E36" s="117"/>
    </row>
    <row r="37" spans="3:5" ht="18.75" customHeight="1">
      <c r="C37" s="117"/>
      <c r="D37" s="117"/>
      <c r="E37" s="117"/>
    </row>
    <row r="38" spans="3:5" ht="18.75" customHeight="1">
      <c r="C38" s="117"/>
      <c r="D38" s="117"/>
      <c r="E38" s="117"/>
    </row>
    <row r="39" spans="3:5" ht="18.75" customHeight="1">
      <c r="C39" s="117"/>
      <c r="D39" s="117"/>
      <c r="E39" s="117"/>
    </row>
    <row r="40" spans="3:5" ht="18.75" customHeight="1">
      <c r="C40" s="117"/>
      <c r="D40" s="117"/>
      <c r="E40" s="117"/>
    </row>
    <row r="41" spans="3:5" ht="38.25" customHeight="1">
      <c r="C41" s="394"/>
      <c r="D41" s="117"/>
      <c r="E41" s="117"/>
    </row>
    <row r="42" spans="3:5" ht="18.75" customHeight="1">
      <c r="C42" s="117"/>
      <c r="D42" s="117"/>
      <c r="E42" s="117"/>
    </row>
    <row r="43" spans="3:5" ht="18.75" customHeight="1">
      <c r="C43" s="117"/>
      <c r="D43" s="421"/>
      <c r="E43" s="117"/>
    </row>
    <row r="44" spans="3:5" ht="18.75" customHeight="1">
      <c r="C44" s="117"/>
      <c r="D44" s="421"/>
      <c r="E44" s="117"/>
    </row>
    <row r="45" spans="3:5" ht="18.75" customHeight="1">
      <c r="C45" s="117"/>
      <c r="D45" s="117"/>
      <c r="E45" s="117"/>
    </row>
    <row r="46" spans="3:5" ht="18.75" customHeight="1">
      <c r="C46" s="117"/>
      <c r="D46" s="117"/>
      <c r="E46" s="117"/>
    </row>
    <row r="47" spans="3:5" ht="18.75" customHeight="1">
      <c r="C47" s="117"/>
      <c r="D47" s="117"/>
      <c r="E47" s="117"/>
    </row>
    <row r="48" spans="3:5" ht="18.75" customHeight="1">
      <c r="C48" s="117"/>
      <c r="D48" s="117"/>
      <c r="E48" s="117"/>
    </row>
    <row r="49" spans="3:5" ht="18.75" customHeight="1">
      <c r="C49" s="117"/>
      <c r="D49" s="117"/>
      <c r="E49" s="117"/>
    </row>
    <row r="50" spans="3:5" ht="18.75" customHeight="1">
      <c r="C50" s="117"/>
      <c r="D50" s="117"/>
      <c r="E50" s="117"/>
    </row>
    <row r="51" spans="3:5" ht="18.75" customHeight="1">
      <c r="C51" s="117"/>
      <c r="D51" s="117"/>
      <c r="E51" s="117"/>
    </row>
    <row r="52" spans="3:5" ht="18.75" customHeight="1">
      <c r="C52" s="117"/>
      <c r="D52" s="117"/>
      <c r="E52" s="117"/>
    </row>
    <row r="53" spans="3:5" ht="18.75" customHeight="1">
      <c r="C53" s="117"/>
      <c r="D53" s="117"/>
      <c r="E53" s="117"/>
    </row>
    <row r="54" spans="3:5" ht="18.75" customHeight="1">
      <c r="C54" s="117"/>
      <c r="D54" s="117"/>
      <c r="E54" s="117"/>
    </row>
    <row r="55" spans="3:5" ht="18.75" customHeight="1">
      <c r="C55" s="117"/>
      <c r="D55" s="117"/>
      <c r="E55" s="117"/>
    </row>
    <row r="56" spans="3:5" ht="18.75" customHeight="1">
      <c r="C56" s="117"/>
      <c r="D56" s="117"/>
      <c r="E56" s="117"/>
    </row>
    <row r="57" spans="3:5" ht="18.75" customHeight="1">
      <c r="C57" s="117"/>
      <c r="D57" s="117"/>
      <c r="E57" s="117"/>
    </row>
    <row r="58" spans="3:5" ht="18.75" customHeight="1">
      <c r="C58" s="117"/>
      <c r="D58" s="117"/>
      <c r="E58" s="117"/>
    </row>
    <row r="59" spans="3:5" ht="18.75" customHeight="1">
      <c r="C59" s="117"/>
      <c r="D59" s="117"/>
      <c r="E59" s="117"/>
    </row>
    <row r="60" spans="3:5" ht="18.75" customHeight="1">
      <c r="C60" s="117"/>
      <c r="D60" s="117"/>
      <c r="E60" s="117"/>
    </row>
    <row r="61" spans="3:5" ht="18.75" customHeight="1">
      <c r="C61" s="117"/>
      <c r="D61" s="117"/>
      <c r="E61" s="117"/>
    </row>
    <row r="62" spans="3:5" ht="18.75" customHeight="1">
      <c r="C62" s="117"/>
      <c r="D62" s="117"/>
      <c r="E62" s="117"/>
    </row>
    <row r="63" spans="3:5" ht="18.75" customHeight="1">
      <c r="C63" s="117"/>
      <c r="D63" s="117"/>
      <c r="E63" s="117"/>
    </row>
    <row r="64" spans="3:5" ht="18.75" customHeight="1">
      <c r="C64" s="117"/>
      <c r="D64" s="117"/>
      <c r="E64" s="117"/>
    </row>
    <row r="65" spans="3:5" ht="18.75" customHeight="1">
      <c r="C65" s="117"/>
      <c r="D65" s="117"/>
      <c r="E65" s="117"/>
    </row>
    <row r="66" spans="3:5" ht="18.75" customHeight="1">
      <c r="C66" s="117"/>
      <c r="D66" s="117"/>
      <c r="E66" s="117"/>
    </row>
    <row r="67" spans="3:5" ht="18.75" customHeight="1">
      <c r="C67" s="117"/>
      <c r="D67" s="117"/>
      <c r="E67" s="117"/>
    </row>
    <row r="68" spans="3:5" ht="18.75" customHeight="1">
      <c r="C68" s="117"/>
      <c r="D68" s="117"/>
      <c r="E68" s="117"/>
    </row>
    <row r="69" spans="3:5" ht="18.75" customHeight="1">
      <c r="C69" s="117"/>
      <c r="D69" s="117"/>
      <c r="E69" s="117"/>
    </row>
    <row r="70" spans="3:5" ht="18.75" customHeight="1">
      <c r="C70" s="117"/>
      <c r="D70" s="117"/>
      <c r="E70" s="117"/>
    </row>
  </sheetData>
  <sheetProtection/>
  <mergeCells count="11">
    <mergeCell ref="B24:D24"/>
    <mergeCell ref="C32:D32"/>
    <mergeCell ref="C33:D33"/>
    <mergeCell ref="B10:D10"/>
    <mergeCell ref="B6:F6"/>
    <mergeCell ref="B11:D11"/>
    <mergeCell ref="B1:F1"/>
    <mergeCell ref="A2:F2"/>
    <mergeCell ref="A4:F4"/>
    <mergeCell ref="A5:F5"/>
    <mergeCell ref="C23:D23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B3" sqref="B3:E3"/>
    </sheetView>
  </sheetViews>
  <sheetFormatPr defaultColWidth="9.00390625" defaultRowHeight="12.75"/>
  <cols>
    <col min="1" max="1" width="4.375" style="57" customWidth="1"/>
    <col min="2" max="2" width="35.25390625" style="122" customWidth="1"/>
    <col min="3" max="3" width="15.875" style="122" customWidth="1"/>
    <col min="4" max="4" width="30.875" style="122" customWidth="1"/>
    <col min="5" max="5" width="15.875" style="122" customWidth="1"/>
    <col min="6" max="6" width="9.125" style="122" customWidth="1"/>
    <col min="7" max="7" width="15.25390625" style="122" bestFit="1" customWidth="1"/>
    <col min="8" max="16384" width="9.125" style="122" customWidth="1"/>
  </cols>
  <sheetData>
    <row r="1" spans="1:5" ht="15.75">
      <c r="A1" s="121"/>
      <c r="B1" s="121"/>
      <c r="C1" s="121"/>
      <c r="D1" s="121"/>
      <c r="E1" s="121"/>
    </row>
    <row r="2" spans="1:5" ht="15.75">
      <c r="A2" s="123"/>
      <c r="B2" s="123"/>
      <c r="C2" s="123"/>
      <c r="D2" s="123"/>
      <c r="E2" s="123"/>
    </row>
    <row r="3" spans="1:5" ht="15.75">
      <c r="A3" s="123"/>
      <c r="B3" s="667" t="s">
        <v>717</v>
      </c>
      <c r="C3" s="667"/>
      <c r="D3" s="667"/>
      <c r="E3" s="666"/>
    </row>
    <row r="4" spans="1:5" ht="15.75">
      <c r="A4" s="123"/>
      <c r="B4" s="57"/>
      <c r="C4" s="57"/>
      <c r="D4" s="57"/>
      <c r="E4" s="57"/>
    </row>
    <row r="5" spans="1:5" ht="15.75">
      <c r="A5" s="123"/>
      <c r="B5" s="57"/>
      <c r="C5" s="57"/>
      <c r="D5" s="57"/>
      <c r="E5" s="57"/>
    </row>
    <row r="6" spans="1:5" ht="42.75" customHeight="1">
      <c r="A6" s="123"/>
      <c r="B6" s="791" t="s">
        <v>531</v>
      </c>
      <c r="C6" s="791"/>
      <c r="D6" s="791"/>
      <c r="E6" s="791"/>
    </row>
    <row r="7" spans="1:5" ht="15.75">
      <c r="A7" s="123"/>
      <c r="B7" s="57"/>
      <c r="C7" s="57"/>
      <c r="D7" s="57"/>
      <c r="E7" s="57"/>
    </row>
    <row r="8" spans="1:5" ht="16.5" thickBot="1">
      <c r="A8" s="545"/>
      <c r="B8" s="549" t="s">
        <v>3</v>
      </c>
      <c r="C8" s="124" t="s">
        <v>4</v>
      </c>
      <c r="D8" s="124" t="s">
        <v>5</v>
      </c>
      <c r="E8" s="124" t="s">
        <v>6</v>
      </c>
    </row>
    <row r="9" spans="1:5" ht="24.75" customHeight="1">
      <c r="A9" s="125" t="s">
        <v>92</v>
      </c>
      <c r="B9" s="792" t="s">
        <v>520</v>
      </c>
      <c r="C9" s="793"/>
      <c r="D9" s="793"/>
      <c r="E9" s="794"/>
    </row>
    <row r="10" spans="1:5" ht="24" customHeight="1">
      <c r="A10" s="126" t="s">
        <v>93</v>
      </c>
      <c r="B10" s="785" t="s">
        <v>41</v>
      </c>
      <c r="C10" s="786"/>
      <c r="D10" s="786" t="s">
        <v>70</v>
      </c>
      <c r="E10" s="787"/>
    </row>
    <row r="11" spans="1:5" ht="25.5" customHeight="1">
      <c r="A11" s="126" t="s">
        <v>94</v>
      </c>
      <c r="B11" s="120" t="s">
        <v>521</v>
      </c>
      <c r="C11" s="118" t="s">
        <v>214</v>
      </c>
      <c r="D11" s="118" t="s">
        <v>521</v>
      </c>
      <c r="E11" s="119" t="s">
        <v>214</v>
      </c>
    </row>
    <row r="12" spans="1:5" ht="24" customHeight="1">
      <c r="A12" s="126" t="s">
        <v>95</v>
      </c>
      <c r="B12" s="127" t="s">
        <v>47</v>
      </c>
      <c r="C12" s="62">
        <v>882581</v>
      </c>
      <c r="D12" s="128" t="s">
        <v>73</v>
      </c>
      <c r="E12" s="66">
        <v>1020646</v>
      </c>
    </row>
    <row r="13" spans="1:5" ht="24" customHeight="1">
      <c r="A13" s="126" t="s">
        <v>96</v>
      </c>
      <c r="B13" s="127" t="s">
        <v>48</v>
      </c>
      <c r="C13" s="62">
        <v>581369</v>
      </c>
      <c r="D13" s="128" t="s">
        <v>187</v>
      </c>
      <c r="E13" s="66">
        <v>223679</v>
      </c>
    </row>
    <row r="14" spans="1:5" ht="18.75" customHeight="1">
      <c r="A14" s="126" t="s">
        <v>97</v>
      </c>
      <c r="B14" s="127" t="s">
        <v>49</v>
      </c>
      <c r="C14" s="62">
        <v>1340844</v>
      </c>
      <c r="D14" s="128" t="s">
        <v>75</v>
      </c>
      <c r="E14" s="66">
        <v>1849004</v>
      </c>
    </row>
    <row r="15" spans="1:5" ht="25.5" customHeight="1">
      <c r="A15" s="126" t="s">
        <v>99</v>
      </c>
      <c r="B15" s="127" t="s">
        <v>50</v>
      </c>
      <c r="C15" s="62">
        <v>970344</v>
      </c>
      <c r="D15" s="795" t="s">
        <v>76</v>
      </c>
      <c r="E15" s="797">
        <v>306086</v>
      </c>
    </row>
    <row r="16" spans="1:5" ht="36" customHeight="1">
      <c r="A16" s="126" t="s">
        <v>100</v>
      </c>
      <c r="B16" s="127" t="s">
        <v>616</v>
      </c>
      <c r="C16" s="62">
        <v>35832</v>
      </c>
      <c r="D16" s="796"/>
      <c r="E16" s="798"/>
    </row>
    <row r="17" spans="1:5" ht="31.5">
      <c r="A17" s="126" t="s">
        <v>122</v>
      </c>
      <c r="B17" s="127"/>
      <c r="C17" s="62"/>
      <c r="D17" s="128" t="s">
        <v>522</v>
      </c>
      <c r="E17" s="66">
        <v>754953</v>
      </c>
    </row>
    <row r="18" spans="1:5" ht="24.75" customHeight="1">
      <c r="A18" s="126" t="s">
        <v>123</v>
      </c>
      <c r="B18" s="127"/>
      <c r="C18" s="62"/>
      <c r="D18" s="128" t="s">
        <v>523</v>
      </c>
      <c r="E18" s="66"/>
    </row>
    <row r="19" spans="1:5" ht="20.25" customHeight="1">
      <c r="A19" s="126" t="s">
        <v>124</v>
      </c>
      <c r="B19" s="129" t="s">
        <v>188</v>
      </c>
      <c r="C19" s="130">
        <f>SUM(C12:C18)</f>
        <v>3810970</v>
      </c>
      <c r="D19" s="131" t="s">
        <v>524</v>
      </c>
      <c r="E19" s="132">
        <f>SUM(E12:E18)</f>
        <v>4154368</v>
      </c>
    </row>
    <row r="20" spans="1:5" ht="21" customHeight="1">
      <c r="A20" s="126" t="s">
        <v>125</v>
      </c>
      <c r="B20" s="773" t="s">
        <v>525</v>
      </c>
      <c r="C20" s="774"/>
      <c r="D20" s="774"/>
      <c r="E20" s="63">
        <f>C19-E19</f>
        <v>-343398</v>
      </c>
    </row>
    <row r="21" spans="1:5" ht="22.5" customHeight="1">
      <c r="A21" s="126" t="s">
        <v>158</v>
      </c>
      <c r="B21" s="780" t="s">
        <v>617</v>
      </c>
      <c r="C21" s="781"/>
      <c r="D21" s="781"/>
      <c r="E21" s="66">
        <v>709319</v>
      </c>
    </row>
    <row r="22" spans="1:5" ht="27.75" customHeight="1">
      <c r="A22" s="126" t="s">
        <v>159</v>
      </c>
      <c r="B22" s="773" t="s">
        <v>526</v>
      </c>
      <c r="C22" s="774"/>
      <c r="D22" s="774"/>
      <c r="E22" s="63">
        <f>E21+E20</f>
        <v>365921</v>
      </c>
    </row>
    <row r="23" spans="1:5" ht="15.75">
      <c r="A23" s="133"/>
      <c r="B23" s="134"/>
      <c r="C23" s="134"/>
      <c r="D23" s="134"/>
      <c r="E23" s="618"/>
    </row>
    <row r="24" spans="1:5" ht="21" customHeight="1">
      <c r="A24" s="548" t="s">
        <v>160</v>
      </c>
      <c r="B24" s="782" t="s">
        <v>527</v>
      </c>
      <c r="C24" s="783"/>
      <c r="D24" s="783"/>
      <c r="E24" s="784"/>
    </row>
    <row r="25" spans="1:5" ht="20.25" customHeight="1">
      <c r="A25" s="126" t="s">
        <v>161</v>
      </c>
      <c r="B25" s="785" t="s">
        <v>43</v>
      </c>
      <c r="C25" s="786"/>
      <c r="D25" s="786" t="s">
        <v>71</v>
      </c>
      <c r="E25" s="787"/>
    </row>
    <row r="26" spans="1:5" ht="23.25" customHeight="1">
      <c r="A26" s="126" t="s">
        <v>162</v>
      </c>
      <c r="B26" s="120" t="s">
        <v>521</v>
      </c>
      <c r="C26" s="118" t="s">
        <v>214</v>
      </c>
      <c r="D26" s="118" t="s">
        <v>521</v>
      </c>
      <c r="E26" s="119" t="s">
        <v>214</v>
      </c>
    </row>
    <row r="27" spans="1:5" ht="30.75" customHeight="1">
      <c r="A27" s="126" t="s">
        <v>225</v>
      </c>
      <c r="B27" s="127" t="s">
        <v>51</v>
      </c>
      <c r="C27" s="62">
        <v>801312</v>
      </c>
      <c r="D27" s="128" t="s">
        <v>79</v>
      </c>
      <c r="E27" s="66">
        <v>1003780</v>
      </c>
    </row>
    <row r="28" spans="1:5" ht="23.25" customHeight="1">
      <c r="A28" s="126" t="s">
        <v>226</v>
      </c>
      <c r="B28" s="127" t="s">
        <v>52</v>
      </c>
      <c r="C28" s="62">
        <v>66159</v>
      </c>
      <c r="D28" s="128" t="s">
        <v>80</v>
      </c>
      <c r="E28" s="66">
        <v>88439</v>
      </c>
    </row>
    <row r="29" spans="1:5" ht="25.5" customHeight="1">
      <c r="A29" s="126" t="s">
        <v>228</v>
      </c>
      <c r="B29" s="127" t="s">
        <v>618</v>
      </c>
      <c r="C29" s="62">
        <v>9586</v>
      </c>
      <c r="D29" s="128" t="s">
        <v>622</v>
      </c>
      <c r="E29" s="66">
        <v>5115</v>
      </c>
    </row>
    <row r="30" spans="1:5" ht="37.5" customHeight="1">
      <c r="A30" s="126" t="s">
        <v>230</v>
      </c>
      <c r="B30" s="129" t="s">
        <v>528</v>
      </c>
      <c r="C30" s="135">
        <f>SUM(C27:C29)</f>
        <v>877057</v>
      </c>
      <c r="D30" s="131" t="s">
        <v>189</v>
      </c>
      <c r="E30" s="63">
        <f>SUM(E27:E29)</f>
        <v>1097334</v>
      </c>
    </row>
    <row r="31" spans="1:7" ht="25.5" customHeight="1">
      <c r="A31" s="126" t="s">
        <v>232</v>
      </c>
      <c r="B31" s="773" t="s">
        <v>529</v>
      </c>
      <c r="C31" s="774"/>
      <c r="D31" s="774"/>
      <c r="E31" s="63">
        <f>C30-E30</f>
        <v>-220277</v>
      </c>
      <c r="G31" s="136"/>
    </row>
    <row r="32" spans="1:7" ht="23.25" customHeight="1">
      <c r="A32" s="126" t="s">
        <v>233</v>
      </c>
      <c r="B32" s="780" t="s">
        <v>619</v>
      </c>
      <c r="C32" s="781"/>
      <c r="D32" s="781"/>
      <c r="E32" s="66">
        <v>616578</v>
      </c>
      <c r="G32" s="136"/>
    </row>
    <row r="33" spans="1:7" ht="24" customHeight="1">
      <c r="A33" s="126" t="s">
        <v>235</v>
      </c>
      <c r="B33" s="773" t="s">
        <v>530</v>
      </c>
      <c r="C33" s="774"/>
      <c r="D33" s="774"/>
      <c r="E33" s="63">
        <f>E32+E31</f>
        <v>396301</v>
      </c>
      <c r="G33" s="136"/>
    </row>
    <row r="34" spans="1:7" ht="24" customHeight="1">
      <c r="A34" s="126" t="s">
        <v>236</v>
      </c>
      <c r="B34" s="788" t="s">
        <v>620</v>
      </c>
      <c r="C34" s="789"/>
      <c r="D34" s="790"/>
      <c r="E34" s="63">
        <v>77266</v>
      </c>
      <c r="G34" s="136"/>
    </row>
    <row r="35" spans="1:8" ht="25.5" customHeight="1">
      <c r="A35" s="126" t="s">
        <v>238</v>
      </c>
      <c r="B35" s="775" t="s">
        <v>621</v>
      </c>
      <c r="C35" s="776"/>
      <c r="D35" s="777"/>
      <c r="E35" s="63">
        <v>-77266</v>
      </c>
      <c r="G35" s="136"/>
      <c r="H35" s="137"/>
    </row>
    <row r="36" spans="1:7" ht="28.5" customHeight="1" thickBot="1">
      <c r="A36" s="126" t="s">
        <v>240</v>
      </c>
      <c r="B36" s="778" t="s">
        <v>671</v>
      </c>
      <c r="C36" s="779"/>
      <c r="D36" s="779"/>
      <c r="E36" s="138">
        <f>E22+E33+E34+E35</f>
        <v>762222</v>
      </c>
      <c r="G36" s="137"/>
    </row>
    <row r="37" spans="2:5" ht="15.75">
      <c r="B37" s="57"/>
      <c r="C37" s="57"/>
      <c r="D37" s="57"/>
      <c r="E37" s="57"/>
    </row>
    <row r="38" ht="15.75">
      <c r="G38" s="136"/>
    </row>
    <row r="40" ht="15.75">
      <c r="G40" s="136"/>
    </row>
  </sheetData>
  <sheetProtection/>
  <mergeCells count="19">
    <mergeCell ref="B20:D20"/>
    <mergeCell ref="B32:D32"/>
    <mergeCell ref="B3:E3"/>
    <mergeCell ref="B6:E6"/>
    <mergeCell ref="B9:E9"/>
    <mergeCell ref="B10:C10"/>
    <mergeCell ref="D10:E10"/>
    <mergeCell ref="D15:D16"/>
    <mergeCell ref="E15:E16"/>
    <mergeCell ref="B33:D33"/>
    <mergeCell ref="B35:D35"/>
    <mergeCell ref="B36:D36"/>
    <mergeCell ref="B21:D21"/>
    <mergeCell ref="B22:D22"/>
    <mergeCell ref="B24:E24"/>
    <mergeCell ref="B25:C25"/>
    <mergeCell ref="D25:E25"/>
    <mergeCell ref="B31:D31"/>
    <mergeCell ref="B34:D34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Zeros="0" view="pageBreakPreview" zoomScaleSheetLayoutView="100" zoomScalePageLayoutView="0" workbookViewId="0" topLeftCell="A1">
      <selection activeCell="H28" sqref="H28"/>
    </sheetView>
  </sheetViews>
  <sheetFormatPr defaultColWidth="9.00390625" defaultRowHeight="12.75"/>
  <cols>
    <col min="1" max="1" width="5.00390625" style="145" customWidth="1"/>
    <col min="2" max="2" width="42.25390625" style="145" customWidth="1"/>
    <col min="3" max="6" width="14.875" style="145" customWidth="1"/>
    <col min="7" max="7" width="10.375" style="145" customWidth="1"/>
    <col min="8" max="8" width="10.75390625" style="145" customWidth="1"/>
    <col min="9" max="16384" width="9.125" style="145" customWidth="1"/>
  </cols>
  <sheetData>
    <row r="1" spans="1:7" s="142" customFormat="1" ht="12.75">
      <c r="A1" s="139"/>
      <c r="B1" s="139"/>
      <c r="C1" s="139"/>
      <c r="D1" s="140"/>
      <c r="E1" s="140"/>
      <c r="F1" s="141" t="s">
        <v>718</v>
      </c>
      <c r="G1" s="140"/>
    </row>
    <row r="2" spans="1:8" s="142" customFormat="1" ht="15.75">
      <c r="A2" s="139"/>
      <c r="B2" s="139"/>
      <c r="C2" s="139"/>
      <c r="D2" s="140"/>
      <c r="E2" s="140"/>
      <c r="F2" s="140"/>
      <c r="G2" s="140"/>
      <c r="H2" s="143"/>
    </row>
    <row r="3" spans="1:8" ht="18.75">
      <c r="A3" s="799" t="s">
        <v>502</v>
      </c>
      <c r="B3" s="697"/>
      <c r="C3" s="697"/>
      <c r="D3" s="697"/>
      <c r="E3" s="697"/>
      <c r="F3" s="697"/>
      <c r="G3" s="144"/>
      <c r="H3" s="144"/>
    </row>
    <row r="4" spans="1:8" ht="18.75">
      <c r="A4" s="799" t="s">
        <v>544</v>
      </c>
      <c r="B4" s="697"/>
      <c r="C4" s="697"/>
      <c r="D4" s="697"/>
      <c r="E4" s="697"/>
      <c r="F4" s="697"/>
      <c r="G4" s="144"/>
      <c r="H4" s="144"/>
    </row>
    <row r="5" spans="1:8" ht="18.75">
      <c r="A5" s="799" t="s">
        <v>87</v>
      </c>
      <c r="B5" s="697"/>
      <c r="C5" s="697"/>
      <c r="D5" s="697"/>
      <c r="E5" s="697"/>
      <c r="F5" s="697"/>
      <c r="G5" s="144"/>
      <c r="H5" s="144"/>
    </row>
    <row r="6" spans="1:8" s="148" customFormat="1" ht="29.25" customHeight="1">
      <c r="A6" s="800" t="s">
        <v>130</v>
      </c>
      <c r="B6" s="801"/>
      <c r="C6" s="801"/>
      <c r="D6" s="801"/>
      <c r="E6" s="801"/>
      <c r="F6" s="801"/>
      <c r="G6" s="151"/>
      <c r="H6" s="151"/>
    </row>
    <row r="7" spans="1:8" s="148" customFormat="1" ht="20.25" customHeight="1">
      <c r="A7" s="146"/>
      <c r="B7" s="152" t="s">
        <v>3</v>
      </c>
      <c r="C7" s="152" t="s">
        <v>4</v>
      </c>
      <c r="D7" s="152" t="s">
        <v>5</v>
      </c>
      <c r="E7" s="152" t="s">
        <v>6</v>
      </c>
      <c r="F7" s="153" t="s">
        <v>7</v>
      </c>
      <c r="G7" s="154"/>
      <c r="H7" s="155"/>
    </row>
    <row r="8" spans="1:7" s="148" customFormat="1" ht="20.25" customHeight="1">
      <c r="A8" s="147"/>
      <c r="B8" s="156"/>
      <c r="C8" s="157"/>
      <c r="D8" s="157"/>
      <c r="E8" s="157"/>
      <c r="F8" s="158" t="s">
        <v>131</v>
      </c>
      <c r="G8" s="156"/>
    </row>
    <row r="9" spans="1:7" s="148" customFormat="1" ht="22.5" customHeight="1">
      <c r="A9" s="159">
        <v>1</v>
      </c>
      <c r="B9" s="802" t="s">
        <v>132</v>
      </c>
      <c r="C9" s="805" t="s">
        <v>133</v>
      </c>
      <c r="D9" s="806"/>
      <c r="E9" s="807"/>
      <c r="F9" s="802" t="s">
        <v>134</v>
      </c>
      <c r="G9" s="150"/>
    </row>
    <row r="10" spans="1:7" s="148" customFormat="1" ht="36.75" customHeight="1">
      <c r="A10" s="161">
        <f aca="true" t="shared" si="0" ref="A10:A19">A9+1</f>
        <v>2</v>
      </c>
      <c r="B10" s="802"/>
      <c r="C10" s="160" t="s">
        <v>55</v>
      </c>
      <c r="D10" s="160" t="s">
        <v>56</v>
      </c>
      <c r="E10" s="160" t="s">
        <v>57</v>
      </c>
      <c r="F10" s="802"/>
      <c r="G10" s="150"/>
    </row>
    <row r="11" spans="1:7" s="148" customFormat="1" ht="35.25" customHeight="1">
      <c r="A11" s="161">
        <f t="shared" si="0"/>
        <v>3</v>
      </c>
      <c r="B11" s="162" t="s">
        <v>135</v>
      </c>
      <c r="C11" s="163">
        <v>30000</v>
      </c>
      <c r="D11" s="163">
        <v>35873</v>
      </c>
      <c r="E11" s="163">
        <v>35873</v>
      </c>
      <c r="F11" s="163"/>
      <c r="G11" s="164"/>
    </row>
    <row r="12" spans="1:7" s="148" customFormat="1" ht="33" customHeight="1">
      <c r="A12" s="161">
        <f t="shared" si="0"/>
        <v>4</v>
      </c>
      <c r="B12" s="162" t="s">
        <v>136</v>
      </c>
      <c r="C12" s="163">
        <v>10000</v>
      </c>
      <c r="D12" s="163">
        <v>3190</v>
      </c>
      <c r="E12" s="163">
        <v>3190</v>
      </c>
      <c r="F12" s="163"/>
      <c r="G12" s="164"/>
    </row>
    <row r="13" spans="1:7" s="148" customFormat="1" ht="19.5" customHeight="1">
      <c r="A13" s="161">
        <f t="shared" si="0"/>
        <v>5</v>
      </c>
      <c r="B13" s="162" t="s">
        <v>137</v>
      </c>
      <c r="C13" s="163">
        <v>240000</v>
      </c>
      <c r="D13" s="163">
        <v>155605</v>
      </c>
      <c r="E13" s="163">
        <v>144888</v>
      </c>
      <c r="F13" s="163">
        <f aca="true" t="shared" si="1" ref="F13:F18">D13-E13</f>
        <v>10717</v>
      </c>
      <c r="G13" s="164"/>
    </row>
    <row r="14" spans="1:7" s="148" customFormat="1" ht="19.5" customHeight="1">
      <c r="A14" s="161">
        <f t="shared" si="0"/>
        <v>6</v>
      </c>
      <c r="B14" s="165" t="s">
        <v>138</v>
      </c>
      <c r="C14" s="163">
        <v>92000</v>
      </c>
      <c r="D14" s="163">
        <v>74759</v>
      </c>
      <c r="E14" s="163">
        <v>67759</v>
      </c>
      <c r="F14" s="163">
        <f t="shared" si="1"/>
        <v>7000</v>
      </c>
      <c r="G14" s="164"/>
    </row>
    <row r="15" spans="1:7" s="148" customFormat="1" ht="19.5" customHeight="1">
      <c r="A15" s="161">
        <f t="shared" si="0"/>
        <v>7</v>
      </c>
      <c r="B15" s="165" t="s">
        <v>503</v>
      </c>
      <c r="C15" s="163">
        <v>100</v>
      </c>
      <c r="D15" s="163">
        <v>100</v>
      </c>
      <c r="E15" s="163"/>
      <c r="F15" s="163">
        <f t="shared" si="1"/>
        <v>100</v>
      </c>
      <c r="G15" s="164"/>
    </row>
    <row r="16" spans="1:7" s="148" customFormat="1" ht="19.5" customHeight="1">
      <c r="A16" s="161">
        <f t="shared" si="0"/>
        <v>8</v>
      </c>
      <c r="B16" s="165" t="s">
        <v>504</v>
      </c>
      <c r="C16" s="163">
        <v>500</v>
      </c>
      <c r="D16" s="163">
        <v>500</v>
      </c>
      <c r="E16" s="163">
        <v>103</v>
      </c>
      <c r="F16" s="163">
        <f t="shared" si="1"/>
        <v>397</v>
      </c>
      <c r="G16" s="164"/>
    </row>
    <row r="17" spans="1:7" s="148" customFormat="1" ht="19.5" customHeight="1">
      <c r="A17" s="161">
        <f t="shared" si="0"/>
        <v>9</v>
      </c>
      <c r="B17" s="162" t="s">
        <v>139</v>
      </c>
      <c r="C17" s="163"/>
      <c r="D17" s="163">
        <v>2000</v>
      </c>
      <c r="E17" s="163">
        <v>2000</v>
      </c>
      <c r="F17" s="163">
        <f t="shared" si="1"/>
        <v>0</v>
      </c>
      <c r="G17" s="164"/>
    </row>
    <row r="18" spans="1:7" s="148" customFormat="1" ht="19.5" customHeight="1">
      <c r="A18" s="161">
        <f t="shared" si="0"/>
        <v>10</v>
      </c>
      <c r="B18" s="162" t="s">
        <v>505</v>
      </c>
      <c r="C18" s="163"/>
      <c r="D18" s="163">
        <v>19981</v>
      </c>
      <c r="E18" s="163">
        <v>19981</v>
      </c>
      <c r="F18" s="163">
        <f t="shared" si="1"/>
        <v>0</v>
      </c>
      <c r="G18" s="164"/>
    </row>
    <row r="19" spans="1:8" s="148" customFormat="1" ht="23.25" customHeight="1">
      <c r="A19" s="161">
        <f t="shared" si="0"/>
        <v>11</v>
      </c>
      <c r="B19" s="166" t="s">
        <v>119</v>
      </c>
      <c r="C19" s="167">
        <f>SUM(C11:C18)</f>
        <v>372600</v>
      </c>
      <c r="D19" s="167">
        <f>SUM(D11:D18)</f>
        <v>292008</v>
      </c>
      <c r="E19" s="167">
        <f>SUM(E11:E18)</f>
        <v>273794</v>
      </c>
      <c r="F19" s="167">
        <f>SUM(F11:F18)</f>
        <v>18214</v>
      </c>
      <c r="G19" s="168"/>
      <c r="H19" s="149"/>
    </row>
    <row r="20" spans="1:8" s="148" customFormat="1" ht="14.25" customHeight="1">
      <c r="A20" s="561"/>
      <c r="B20" s="559"/>
      <c r="C20" s="560"/>
      <c r="D20" s="560"/>
      <c r="E20" s="560"/>
      <c r="F20" s="560"/>
      <c r="G20" s="168"/>
      <c r="H20" s="149"/>
    </row>
    <row r="21" spans="1:8" s="148" customFormat="1" ht="36.75" customHeight="1">
      <c r="A21" s="803" t="s">
        <v>140</v>
      </c>
      <c r="B21" s="804"/>
      <c r="C21" s="804"/>
      <c r="D21" s="804"/>
      <c r="E21" s="804"/>
      <c r="F21" s="804"/>
      <c r="G21" s="169"/>
      <c r="H21" s="169"/>
    </row>
    <row r="22" spans="1:7" s="148" customFormat="1" ht="22.5" customHeight="1">
      <c r="A22" s="150"/>
      <c r="B22" s="169"/>
      <c r="C22" s="169"/>
      <c r="D22" s="169"/>
      <c r="E22" s="169"/>
      <c r="F22" s="158" t="s">
        <v>131</v>
      </c>
      <c r="G22" s="169"/>
    </row>
    <row r="23" spans="1:7" s="148" customFormat="1" ht="28.5" customHeight="1">
      <c r="A23" s="170">
        <v>12</v>
      </c>
      <c r="B23" s="171" t="s">
        <v>132</v>
      </c>
      <c r="C23" s="160" t="s">
        <v>55</v>
      </c>
      <c r="D23" s="160" t="s">
        <v>56</v>
      </c>
      <c r="E23" s="160" t="s">
        <v>57</v>
      </c>
      <c r="F23" s="160" t="s">
        <v>134</v>
      </c>
      <c r="G23" s="172"/>
    </row>
    <row r="24" spans="1:7" s="148" customFormat="1" ht="19.5" customHeight="1">
      <c r="A24" s="161">
        <f aca="true" t="shared" si="2" ref="A24:A40">A23+1</f>
        <v>13</v>
      </c>
      <c r="B24" s="165" t="s">
        <v>506</v>
      </c>
      <c r="C24" s="163">
        <v>5000</v>
      </c>
      <c r="D24" s="163">
        <v>3529</v>
      </c>
      <c r="E24" s="163">
        <v>3529</v>
      </c>
      <c r="F24" s="163">
        <f aca="true" t="shared" si="3" ref="F24:F38">D24-E24</f>
        <v>0</v>
      </c>
      <c r="G24" s="173"/>
    </row>
    <row r="25" spans="1:7" s="148" customFormat="1" ht="19.5" customHeight="1">
      <c r="A25" s="161">
        <f t="shared" si="2"/>
        <v>14</v>
      </c>
      <c r="B25" s="165" t="s">
        <v>141</v>
      </c>
      <c r="C25" s="163">
        <v>5000</v>
      </c>
      <c r="D25" s="163">
        <v>5000</v>
      </c>
      <c r="E25" s="163">
        <v>3325</v>
      </c>
      <c r="F25" s="163">
        <f t="shared" si="3"/>
        <v>1675</v>
      </c>
      <c r="G25" s="173"/>
    </row>
    <row r="26" spans="1:7" s="148" customFormat="1" ht="24" customHeight="1">
      <c r="A26" s="161">
        <f t="shared" si="2"/>
        <v>15</v>
      </c>
      <c r="B26" s="162" t="s">
        <v>507</v>
      </c>
      <c r="C26" s="163">
        <v>8500</v>
      </c>
      <c r="D26" s="163">
        <v>7128</v>
      </c>
      <c r="E26" s="163">
        <v>7128</v>
      </c>
      <c r="F26" s="163">
        <f t="shared" si="3"/>
        <v>0</v>
      </c>
      <c r="G26" s="173"/>
    </row>
    <row r="27" spans="1:7" s="148" customFormat="1" ht="19.5" customHeight="1">
      <c r="A27" s="161">
        <f t="shared" si="2"/>
        <v>16</v>
      </c>
      <c r="B27" s="165" t="s">
        <v>142</v>
      </c>
      <c r="C27" s="163">
        <v>600</v>
      </c>
      <c r="D27" s="163">
        <v>600</v>
      </c>
      <c r="E27" s="163">
        <v>420</v>
      </c>
      <c r="F27" s="163">
        <f t="shared" si="3"/>
        <v>180</v>
      </c>
      <c r="G27" s="173"/>
    </row>
    <row r="28" spans="1:7" s="148" customFormat="1" ht="19.5" customHeight="1">
      <c r="A28" s="161">
        <f t="shared" si="2"/>
        <v>17</v>
      </c>
      <c r="B28" s="165" t="s">
        <v>508</v>
      </c>
      <c r="C28" s="163">
        <v>5500</v>
      </c>
      <c r="D28" s="163">
        <v>3997</v>
      </c>
      <c r="E28" s="163">
        <v>3997</v>
      </c>
      <c r="F28" s="163">
        <f t="shared" si="3"/>
        <v>0</v>
      </c>
      <c r="G28" s="173"/>
    </row>
    <row r="29" spans="1:7" s="148" customFormat="1" ht="19.5" customHeight="1">
      <c r="A29" s="161">
        <f t="shared" si="2"/>
        <v>18</v>
      </c>
      <c r="B29" s="165" t="s">
        <v>143</v>
      </c>
      <c r="C29" s="163">
        <v>15000</v>
      </c>
      <c r="D29" s="163">
        <v>7169</v>
      </c>
      <c r="E29" s="163">
        <v>7169</v>
      </c>
      <c r="F29" s="163">
        <f t="shared" si="3"/>
        <v>0</v>
      </c>
      <c r="G29" s="173"/>
    </row>
    <row r="30" spans="1:7" s="148" customFormat="1" ht="19.5" customHeight="1">
      <c r="A30" s="161">
        <f t="shared" si="2"/>
        <v>19</v>
      </c>
      <c r="B30" s="165" t="s">
        <v>509</v>
      </c>
      <c r="C30" s="163">
        <v>120</v>
      </c>
      <c r="D30" s="163">
        <v>96</v>
      </c>
      <c r="E30" s="163">
        <v>96</v>
      </c>
      <c r="F30" s="163">
        <f t="shared" si="3"/>
        <v>0</v>
      </c>
      <c r="G30" s="173"/>
    </row>
    <row r="31" spans="1:7" s="148" customFormat="1" ht="19.5" customHeight="1">
      <c r="A31" s="161">
        <f t="shared" si="2"/>
        <v>20</v>
      </c>
      <c r="B31" s="165" t="s">
        <v>510</v>
      </c>
      <c r="C31" s="163">
        <v>500</v>
      </c>
      <c r="D31" s="163">
        <v>30</v>
      </c>
      <c r="E31" s="163">
        <v>30</v>
      </c>
      <c r="F31" s="163">
        <f t="shared" si="3"/>
        <v>0</v>
      </c>
      <c r="G31" s="173"/>
    </row>
    <row r="32" spans="1:7" s="148" customFormat="1" ht="19.5" customHeight="1">
      <c r="A32" s="161">
        <f t="shared" si="2"/>
        <v>21</v>
      </c>
      <c r="B32" s="165" t="s">
        <v>511</v>
      </c>
      <c r="C32" s="163">
        <v>5000</v>
      </c>
      <c r="D32" s="163">
        <v>3605</v>
      </c>
      <c r="E32" s="163">
        <v>3605</v>
      </c>
      <c r="F32" s="163">
        <f t="shared" si="3"/>
        <v>0</v>
      </c>
      <c r="G32" s="173"/>
    </row>
    <row r="33" spans="1:7" s="148" customFormat="1" ht="19.5" customHeight="1">
      <c r="A33" s="161">
        <f t="shared" si="2"/>
        <v>22</v>
      </c>
      <c r="B33" s="165" t="s">
        <v>144</v>
      </c>
      <c r="C33" s="163">
        <v>700</v>
      </c>
      <c r="D33" s="163">
        <v>376</v>
      </c>
      <c r="E33" s="163">
        <v>376</v>
      </c>
      <c r="F33" s="163">
        <f t="shared" si="3"/>
        <v>0</v>
      </c>
      <c r="G33" s="173"/>
    </row>
    <row r="34" spans="1:7" s="148" customFormat="1" ht="19.5" customHeight="1">
      <c r="A34" s="161">
        <f t="shared" si="2"/>
        <v>23</v>
      </c>
      <c r="B34" s="165" t="s">
        <v>145</v>
      </c>
      <c r="C34" s="163">
        <v>4000</v>
      </c>
      <c r="D34" s="163">
        <v>3897</v>
      </c>
      <c r="E34" s="163">
        <v>3897</v>
      </c>
      <c r="F34" s="163">
        <f t="shared" si="3"/>
        <v>0</v>
      </c>
      <c r="G34" s="173"/>
    </row>
    <row r="35" spans="1:7" s="148" customFormat="1" ht="19.5" customHeight="1">
      <c r="A35" s="161">
        <f t="shared" si="2"/>
        <v>24</v>
      </c>
      <c r="B35" s="165" t="s">
        <v>146</v>
      </c>
      <c r="C35" s="163">
        <v>300</v>
      </c>
      <c r="D35" s="163">
        <v>31</v>
      </c>
      <c r="E35" s="163">
        <v>31</v>
      </c>
      <c r="F35" s="163">
        <f t="shared" si="3"/>
        <v>0</v>
      </c>
      <c r="G35" s="173"/>
    </row>
    <row r="36" spans="1:7" s="148" customFormat="1" ht="19.5" customHeight="1">
      <c r="A36" s="161">
        <f t="shared" si="2"/>
        <v>25</v>
      </c>
      <c r="B36" s="165" t="s">
        <v>147</v>
      </c>
      <c r="C36" s="163">
        <v>300</v>
      </c>
      <c r="D36" s="163">
        <v>40</v>
      </c>
      <c r="E36" s="163">
        <v>40</v>
      </c>
      <c r="F36" s="163">
        <f t="shared" si="3"/>
        <v>0</v>
      </c>
      <c r="G36" s="173"/>
    </row>
    <row r="37" spans="1:7" s="148" customFormat="1" ht="19.5" customHeight="1">
      <c r="A37" s="161">
        <f t="shared" si="2"/>
        <v>26</v>
      </c>
      <c r="B37" s="165" t="s">
        <v>148</v>
      </c>
      <c r="C37" s="163">
        <v>600</v>
      </c>
      <c r="D37" s="163">
        <v>713</v>
      </c>
      <c r="E37" s="163">
        <v>713</v>
      </c>
      <c r="F37" s="163">
        <f t="shared" si="3"/>
        <v>0</v>
      </c>
      <c r="G37" s="173"/>
    </row>
    <row r="38" spans="1:7" s="148" customFormat="1" ht="19.5" customHeight="1">
      <c r="A38" s="161">
        <f t="shared" si="2"/>
        <v>27</v>
      </c>
      <c r="B38" s="165" t="s">
        <v>149</v>
      </c>
      <c r="C38" s="163">
        <v>3000</v>
      </c>
      <c r="D38" s="163">
        <v>1681</v>
      </c>
      <c r="E38" s="163">
        <v>1681</v>
      </c>
      <c r="F38" s="163">
        <f t="shared" si="3"/>
        <v>0</v>
      </c>
      <c r="G38" s="173"/>
    </row>
    <row r="39" spans="1:7" s="148" customFormat="1" ht="21.75" customHeight="1">
      <c r="A39" s="161">
        <f t="shared" si="2"/>
        <v>28</v>
      </c>
      <c r="B39" s="166" t="s">
        <v>120</v>
      </c>
      <c r="C39" s="167">
        <f>SUM(C24:C38)</f>
        <v>54120</v>
      </c>
      <c r="D39" s="167">
        <f>SUM(D24:D38)</f>
        <v>37892</v>
      </c>
      <c r="E39" s="167">
        <f>SUM(E24:E38)</f>
        <v>36037</v>
      </c>
      <c r="F39" s="167">
        <f>SUM(F24:F38)</f>
        <v>1855</v>
      </c>
      <c r="G39" s="174"/>
    </row>
    <row r="40" spans="1:7" s="148" customFormat="1" ht="15.75" customHeight="1">
      <c r="A40" s="161">
        <f t="shared" si="2"/>
        <v>29</v>
      </c>
      <c r="B40" s="175" t="s">
        <v>150</v>
      </c>
      <c r="C40" s="167">
        <f>C19+C39</f>
        <v>426720</v>
      </c>
      <c r="D40" s="167">
        <f>D19+D39</f>
        <v>329900</v>
      </c>
      <c r="E40" s="167">
        <f>E19+E39</f>
        <v>309831</v>
      </c>
      <c r="F40" s="167">
        <f>F19+F39</f>
        <v>20069</v>
      </c>
      <c r="G40" s="174"/>
    </row>
    <row r="41" s="148" customFormat="1" ht="15.75"/>
    <row r="42" s="148" customFormat="1" ht="15.75"/>
    <row r="43" s="148" customFormat="1" ht="15.75"/>
    <row r="44" s="148" customFormat="1" ht="15.75"/>
    <row r="45" s="148" customFormat="1" ht="15.75"/>
  </sheetData>
  <sheetProtection/>
  <mergeCells count="8">
    <mergeCell ref="A3:F3"/>
    <mergeCell ref="A4:F4"/>
    <mergeCell ref="A5:F5"/>
    <mergeCell ref="A6:F6"/>
    <mergeCell ref="F9:F10"/>
    <mergeCell ref="A21:F21"/>
    <mergeCell ref="B9:B10"/>
    <mergeCell ref="C9:E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1" r:id="rId1"/>
  <rowBreaks count="1" manualBreakCount="1">
    <brk id="20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M23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.125" style="177" customWidth="1"/>
    <col min="2" max="2" width="23.25390625" style="178" customWidth="1"/>
    <col min="3" max="3" width="21.75390625" style="178" customWidth="1"/>
    <col min="4" max="4" width="16.375" style="178" customWidth="1"/>
    <col min="5" max="5" width="23.25390625" style="178" customWidth="1"/>
    <col min="6" max="6" width="16.375" style="178" customWidth="1"/>
    <col min="7" max="7" width="18.375" style="178" customWidth="1"/>
    <col min="8" max="8" width="11.625" style="178" customWidth="1"/>
    <col min="9" max="9" width="16.875" style="178" customWidth="1"/>
    <col min="10" max="10" width="11.125" style="178" customWidth="1"/>
    <col min="11" max="11" width="11.625" style="178" customWidth="1"/>
    <col min="12" max="16384" width="9.125" style="178" customWidth="1"/>
  </cols>
  <sheetData>
    <row r="2" spans="2:7" ht="17.25" customHeight="1">
      <c r="B2" s="698" t="s">
        <v>719</v>
      </c>
      <c r="C2" s="698"/>
      <c r="D2" s="698"/>
      <c r="E2" s="666"/>
      <c r="F2" s="666"/>
      <c r="G2" s="666"/>
    </row>
    <row r="3" spans="2:7" ht="17.25" customHeight="1">
      <c r="B3" s="176"/>
      <c r="C3" s="176"/>
      <c r="D3" s="176"/>
      <c r="E3" s="58"/>
      <c r="F3" s="58"/>
      <c r="G3" s="58"/>
    </row>
    <row r="4" spans="1:13" ht="21" customHeight="1">
      <c r="A4" s="179"/>
      <c r="B4" s="810" t="s">
        <v>424</v>
      </c>
      <c r="C4" s="810"/>
      <c r="D4" s="810"/>
      <c r="E4" s="810"/>
      <c r="F4" s="810"/>
      <c r="G4" s="810"/>
      <c r="J4" s="180"/>
      <c r="K4" s="180"/>
      <c r="L4" s="180"/>
      <c r="M4" s="180"/>
    </row>
    <row r="5" spans="1:13" ht="6" customHeight="1">
      <c r="A5" s="179"/>
      <c r="J5" s="180"/>
      <c r="K5" s="180"/>
      <c r="L5" s="180"/>
      <c r="M5" s="180"/>
    </row>
    <row r="6" spans="1:13" ht="16.5" customHeight="1">
      <c r="A6" s="179"/>
      <c r="G6" s="181" t="s">
        <v>39</v>
      </c>
      <c r="J6" s="180"/>
      <c r="K6" s="180"/>
      <c r="L6" s="180"/>
      <c r="M6" s="180"/>
    </row>
    <row r="7" spans="1:7" ht="19.5" customHeight="1">
      <c r="A7" s="182"/>
      <c r="B7" s="183" t="s">
        <v>3</v>
      </c>
      <c r="C7" s="182" t="s">
        <v>4</v>
      </c>
      <c r="D7" s="182" t="s">
        <v>5</v>
      </c>
      <c r="E7" s="182" t="s">
        <v>6</v>
      </c>
      <c r="F7" s="182" t="s">
        <v>7</v>
      </c>
      <c r="G7" s="182" t="s">
        <v>8</v>
      </c>
    </row>
    <row r="8" spans="1:7" ht="18.75" customHeight="1">
      <c r="A8" s="182" t="s">
        <v>92</v>
      </c>
      <c r="B8" s="818" t="s">
        <v>196</v>
      </c>
      <c r="C8" s="820" t="s">
        <v>197</v>
      </c>
      <c r="D8" s="820"/>
      <c r="E8" s="820" t="s">
        <v>198</v>
      </c>
      <c r="F8" s="820"/>
      <c r="G8" s="815" t="s">
        <v>171</v>
      </c>
    </row>
    <row r="9" spans="1:7" ht="31.5" customHeight="1">
      <c r="A9" s="182" t="s">
        <v>93</v>
      </c>
      <c r="B9" s="819"/>
      <c r="C9" s="184" t="s">
        <v>199</v>
      </c>
      <c r="D9" s="184" t="s">
        <v>200</v>
      </c>
      <c r="E9" s="184" t="s">
        <v>199</v>
      </c>
      <c r="F9" s="184" t="s">
        <v>200</v>
      </c>
      <c r="G9" s="815"/>
    </row>
    <row r="10" spans="1:7" ht="23.25" customHeight="1">
      <c r="A10" s="182" t="s">
        <v>94</v>
      </c>
      <c r="B10" s="816" t="s">
        <v>201</v>
      </c>
      <c r="C10" s="185"/>
      <c r="D10" s="186"/>
      <c r="E10" s="187" t="s">
        <v>202</v>
      </c>
      <c r="F10" s="188">
        <v>16541</v>
      </c>
      <c r="G10" s="189">
        <f>D10+F10</f>
        <v>16541</v>
      </c>
    </row>
    <row r="11" spans="1:7" ht="22.5" customHeight="1">
      <c r="A11" s="182" t="s">
        <v>95</v>
      </c>
      <c r="B11" s="817"/>
      <c r="C11" s="190"/>
      <c r="D11" s="188"/>
      <c r="E11" s="187" t="s">
        <v>203</v>
      </c>
      <c r="F11" s="188">
        <v>25</v>
      </c>
      <c r="G11" s="189">
        <f>D11+F11</f>
        <v>25</v>
      </c>
    </row>
    <row r="12" spans="1:7" ht="23.25" customHeight="1">
      <c r="A12" s="182" t="s">
        <v>96</v>
      </c>
      <c r="B12" s="187" t="s">
        <v>204</v>
      </c>
      <c r="C12" s="190" t="s">
        <v>422</v>
      </c>
      <c r="D12" s="188">
        <v>2738</v>
      </c>
      <c r="E12" s="187" t="s">
        <v>672</v>
      </c>
      <c r="F12" s="188">
        <v>593</v>
      </c>
      <c r="G12" s="189">
        <f>D12+F12</f>
        <v>3331</v>
      </c>
    </row>
    <row r="13" spans="1:7" ht="23.25" customHeight="1">
      <c r="A13" s="182" t="s">
        <v>97</v>
      </c>
      <c r="B13" s="187" t="s">
        <v>205</v>
      </c>
      <c r="C13" s="190"/>
      <c r="D13" s="188"/>
      <c r="E13" s="187" t="s">
        <v>206</v>
      </c>
      <c r="F13" s="188">
        <v>24</v>
      </c>
      <c r="G13" s="189">
        <f>D13+F13</f>
        <v>24</v>
      </c>
    </row>
    <row r="14" spans="1:7" s="193" customFormat="1" ht="23.25" customHeight="1">
      <c r="A14" s="182" t="s">
        <v>99</v>
      </c>
      <c r="B14" s="191" t="s">
        <v>169</v>
      </c>
      <c r="C14" s="192"/>
      <c r="D14" s="189">
        <f>SUM(D11:D13)</f>
        <v>2738</v>
      </c>
      <c r="E14" s="192"/>
      <c r="F14" s="189">
        <f>SUM(F10:F13)</f>
        <v>17183</v>
      </c>
      <c r="G14" s="189">
        <f>SUM(G10:G13)</f>
        <v>19921</v>
      </c>
    </row>
    <row r="15" ht="15.75">
      <c r="A15" s="182" t="s">
        <v>100</v>
      </c>
    </row>
    <row r="16" spans="1:7" ht="15.75">
      <c r="A16" s="182" t="s">
        <v>122</v>
      </c>
      <c r="G16" s="181" t="s">
        <v>39</v>
      </c>
    </row>
    <row r="17" spans="1:7" ht="21.75" customHeight="1">
      <c r="A17" s="182" t="s">
        <v>123</v>
      </c>
      <c r="B17" s="811" t="s">
        <v>207</v>
      </c>
      <c r="C17" s="811"/>
      <c r="D17" s="811"/>
      <c r="E17" s="811"/>
      <c r="F17" s="812"/>
      <c r="G17" s="194" t="s">
        <v>171</v>
      </c>
    </row>
    <row r="18" spans="1:7" s="196" customFormat="1" ht="22.5" customHeight="1">
      <c r="A18" s="182" t="s">
        <v>124</v>
      </c>
      <c r="B18" s="808" t="s">
        <v>208</v>
      </c>
      <c r="C18" s="808"/>
      <c r="D18" s="808"/>
      <c r="E18" s="808"/>
      <c r="F18" s="809"/>
      <c r="G18" s="195">
        <v>0</v>
      </c>
    </row>
    <row r="19" spans="1:7" s="196" customFormat="1" ht="22.5" customHeight="1">
      <c r="A19" s="182" t="s">
        <v>125</v>
      </c>
      <c r="B19" s="821" t="s">
        <v>209</v>
      </c>
      <c r="C19" s="821"/>
      <c r="D19" s="821"/>
      <c r="E19" s="821"/>
      <c r="F19" s="822"/>
      <c r="G19" s="195">
        <v>0</v>
      </c>
    </row>
    <row r="20" spans="1:7" s="196" customFormat="1" ht="23.25" customHeight="1">
      <c r="A20" s="182" t="s">
        <v>158</v>
      </c>
      <c r="B20" s="821" t="s">
        <v>210</v>
      </c>
      <c r="C20" s="821"/>
      <c r="D20" s="821"/>
      <c r="E20" s="821"/>
      <c r="F20" s="822"/>
      <c r="G20" s="195">
        <v>0</v>
      </c>
    </row>
    <row r="21" spans="1:7" s="196" customFormat="1" ht="22.5" customHeight="1">
      <c r="A21" s="182" t="s">
        <v>159</v>
      </c>
      <c r="B21" s="821" t="s">
        <v>423</v>
      </c>
      <c r="C21" s="821"/>
      <c r="D21" s="821"/>
      <c r="E21" s="821"/>
      <c r="F21" s="822"/>
      <c r="G21" s="197">
        <v>11152</v>
      </c>
    </row>
    <row r="22" spans="1:7" s="196" customFormat="1" ht="23.25" customHeight="1">
      <c r="A22" s="182" t="s">
        <v>160</v>
      </c>
      <c r="B22" s="821" t="s">
        <v>211</v>
      </c>
      <c r="C22" s="821"/>
      <c r="D22" s="821"/>
      <c r="E22" s="821"/>
      <c r="F22" s="822"/>
      <c r="G22" s="197">
        <v>0</v>
      </c>
    </row>
    <row r="23" spans="1:7" s="199" customFormat="1" ht="22.5" customHeight="1">
      <c r="A23" s="182" t="s">
        <v>161</v>
      </c>
      <c r="B23" s="813" t="s">
        <v>169</v>
      </c>
      <c r="C23" s="813"/>
      <c r="D23" s="813"/>
      <c r="E23" s="813"/>
      <c r="F23" s="814"/>
      <c r="G23" s="198">
        <f>SUM(G18:G22)</f>
        <v>11152</v>
      </c>
    </row>
    <row r="38" ht="12" customHeight="1"/>
    <row r="42" ht="12" customHeight="1"/>
  </sheetData>
  <sheetProtection/>
  <mergeCells count="14">
    <mergeCell ref="B20:F20"/>
    <mergeCell ref="B21:F21"/>
    <mergeCell ref="B22:F22"/>
    <mergeCell ref="B19:F19"/>
    <mergeCell ref="B18:F18"/>
    <mergeCell ref="B2:G2"/>
    <mergeCell ref="B4:G4"/>
    <mergeCell ref="B17:F17"/>
    <mergeCell ref="B23:F23"/>
    <mergeCell ref="G8:G9"/>
    <mergeCell ref="B10:B11"/>
    <mergeCell ref="B8:B9"/>
    <mergeCell ref="C8:D8"/>
    <mergeCell ref="E8:F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G1" sqref="G1:J1"/>
    </sheetView>
  </sheetViews>
  <sheetFormatPr defaultColWidth="9.00390625" defaultRowHeight="12.75"/>
  <cols>
    <col min="1" max="1" width="4.25390625" style="562" customWidth="1"/>
    <col min="2" max="2" width="6.875" style="562" customWidth="1"/>
    <col min="3" max="3" width="53.375" style="562" customWidth="1"/>
    <col min="4" max="4" width="16.375" style="562" customWidth="1"/>
    <col min="5" max="5" width="15.125" style="562" customWidth="1"/>
    <col min="6" max="6" width="16.00390625" style="562" customWidth="1"/>
    <col min="7" max="7" width="16.625" style="562" customWidth="1"/>
    <col min="8" max="8" width="15.625" style="562" customWidth="1"/>
    <col min="9" max="9" width="16.875" style="562" customWidth="1"/>
    <col min="10" max="10" width="18.25390625" style="562" customWidth="1"/>
    <col min="11" max="11" width="11.00390625" style="562" customWidth="1"/>
    <col min="12" max="16384" width="9.125" style="562" customWidth="1"/>
  </cols>
  <sheetData>
    <row r="1" spans="1:10" ht="15.75">
      <c r="A1" s="824"/>
      <c r="B1" s="824"/>
      <c r="C1" s="824"/>
      <c r="D1" s="824"/>
      <c r="E1" s="824"/>
      <c r="F1" s="824"/>
      <c r="G1" s="827" t="s">
        <v>720</v>
      </c>
      <c r="H1" s="827"/>
      <c r="I1" s="827"/>
      <c r="J1" s="827"/>
    </row>
    <row r="2" spans="1:6" ht="34.5" customHeight="1">
      <c r="A2" s="563"/>
      <c r="B2" s="563"/>
      <c r="C2" s="563"/>
      <c r="D2" s="825"/>
      <c r="E2" s="825"/>
      <c r="F2" s="825"/>
    </row>
    <row r="3" spans="1:10" ht="24" customHeight="1">
      <c r="A3" s="826" t="s">
        <v>674</v>
      </c>
      <c r="B3" s="826"/>
      <c r="C3" s="826"/>
      <c r="D3" s="826"/>
      <c r="E3" s="826"/>
      <c r="F3" s="826"/>
      <c r="G3" s="826"/>
      <c r="H3" s="826"/>
      <c r="I3" s="826"/>
      <c r="J3" s="826"/>
    </row>
    <row r="4" spans="1:9" ht="24" customHeight="1">
      <c r="A4" s="823"/>
      <c r="B4" s="823"/>
      <c r="C4" s="823"/>
      <c r="D4" s="823"/>
      <c r="E4" s="823"/>
      <c r="F4" s="823"/>
      <c r="G4" s="564"/>
      <c r="H4" s="564"/>
      <c r="I4" s="564"/>
    </row>
    <row r="5" spans="1:9" ht="24" customHeight="1">
      <c r="A5" s="823"/>
      <c r="B5" s="823"/>
      <c r="C5" s="823"/>
      <c r="D5" s="823"/>
      <c r="E5" s="823"/>
      <c r="F5" s="823"/>
      <c r="G5" s="564"/>
      <c r="H5" s="564"/>
      <c r="I5" s="564"/>
    </row>
    <row r="6" spans="1:10" ht="34.5" customHeight="1">
      <c r="A6" s="564"/>
      <c r="B6" s="564"/>
      <c r="C6" s="564"/>
      <c r="D6" s="564"/>
      <c r="E6" s="564"/>
      <c r="F6" s="564"/>
      <c r="J6" s="565" t="s">
        <v>645</v>
      </c>
    </row>
    <row r="7" spans="1:10" ht="16.5" customHeight="1">
      <c r="A7" s="566"/>
      <c r="B7" s="566" t="s">
        <v>3</v>
      </c>
      <c r="C7" s="566" t="s">
        <v>212</v>
      </c>
      <c r="D7" s="566" t="s">
        <v>5</v>
      </c>
      <c r="E7" s="567" t="s">
        <v>6</v>
      </c>
      <c r="F7" s="567" t="s">
        <v>7</v>
      </c>
      <c r="G7" s="547" t="s">
        <v>8</v>
      </c>
      <c r="H7" s="547" t="s">
        <v>9</v>
      </c>
      <c r="I7" s="547" t="s">
        <v>10</v>
      </c>
      <c r="J7" s="547" t="s">
        <v>11</v>
      </c>
    </row>
    <row r="8" spans="1:6" ht="15.75">
      <c r="A8" s="567" t="s">
        <v>92</v>
      </c>
      <c r="B8" s="568"/>
      <c r="C8" s="569"/>
      <c r="D8" s="570"/>
      <c r="E8" s="571"/>
      <c r="F8" s="570"/>
    </row>
    <row r="9" spans="1:6" ht="16.5" thickBot="1">
      <c r="A9" s="567" t="s">
        <v>93</v>
      </c>
      <c r="B9" s="568"/>
      <c r="C9" s="569"/>
      <c r="D9" s="570"/>
      <c r="E9" s="571"/>
      <c r="F9" s="570"/>
    </row>
    <row r="10" spans="1:10" ht="138" customHeight="1">
      <c r="A10" s="567" t="s">
        <v>94</v>
      </c>
      <c r="B10" s="572"/>
      <c r="C10" s="573" t="s">
        <v>40</v>
      </c>
      <c r="D10" s="574" t="s">
        <v>637</v>
      </c>
      <c r="E10" s="574" t="s">
        <v>638</v>
      </c>
      <c r="F10" s="574" t="s">
        <v>639</v>
      </c>
      <c r="G10" s="574" t="s">
        <v>640</v>
      </c>
      <c r="H10" s="574" t="s">
        <v>675</v>
      </c>
      <c r="I10" s="574" t="s">
        <v>676</v>
      </c>
      <c r="J10" s="575" t="s">
        <v>641</v>
      </c>
    </row>
    <row r="11" spans="1:10" ht="50.25" customHeight="1">
      <c r="A11" s="567" t="s">
        <v>95</v>
      </c>
      <c r="B11" s="576">
        <v>1</v>
      </c>
      <c r="C11" s="577" t="s">
        <v>673</v>
      </c>
      <c r="D11" s="578">
        <v>456543045</v>
      </c>
      <c r="E11" s="578">
        <v>0</v>
      </c>
      <c r="F11" s="578">
        <v>0</v>
      </c>
      <c r="G11" s="578">
        <v>456543045</v>
      </c>
      <c r="H11" s="578">
        <v>0</v>
      </c>
      <c r="I11" s="578">
        <v>456543045</v>
      </c>
      <c r="J11" s="579">
        <f>H11-(G11-I11)</f>
        <v>0</v>
      </c>
    </row>
    <row r="12" spans="1:10" ht="24.75" customHeight="1">
      <c r="A12" s="567" t="s">
        <v>96</v>
      </c>
      <c r="B12" s="576">
        <v>2</v>
      </c>
      <c r="C12" s="577" t="s">
        <v>642</v>
      </c>
      <c r="D12" s="578">
        <v>229373601</v>
      </c>
      <c r="E12" s="578">
        <v>-727734</v>
      </c>
      <c r="F12" s="578">
        <v>-4477334</v>
      </c>
      <c r="G12" s="578">
        <v>222275625</v>
      </c>
      <c r="H12" s="578">
        <f>G12-(D12+E12+F12)</f>
        <v>-1892908</v>
      </c>
      <c r="I12" s="578">
        <f>G12</f>
        <v>222275625</v>
      </c>
      <c r="J12" s="579">
        <f>H12-(G12-I12)</f>
        <v>-1892908</v>
      </c>
    </row>
    <row r="13" spans="1:10" ht="37.5" customHeight="1">
      <c r="A13" s="567" t="s">
        <v>97</v>
      </c>
      <c r="B13" s="580">
        <v>3</v>
      </c>
      <c r="C13" s="619" t="s">
        <v>643</v>
      </c>
      <c r="D13" s="578">
        <v>203855961</v>
      </c>
      <c r="E13" s="578">
        <v>0</v>
      </c>
      <c r="F13" s="578">
        <v>7597410</v>
      </c>
      <c r="G13" s="578">
        <v>193164662</v>
      </c>
      <c r="H13" s="578">
        <f>G13-(D13+E13+F13)</f>
        <v>-18288709</v>
      </c>
      <c r="I13" s="578">
        <v>193164662</v>
      </c>
      <c r="J13" s="579">
        <f>H13-(G13-I13)</f>
        <v>-18288709</v>
      </c>
    </row>
    <row r="14" spans="1:10" ht="26.25" customHeight="1">
      <c r="A14" s="567" t="s">
        <v>99</v>
      </c>
      <c r="B14" s="580">
        <v>4</v>
      </c>
      <c r="C14" s="620" t="s">
        <v>644</v>
      </c>
      <c r="D14" s="578">
        <v>105346277</v>
      </c>
      <c r="E14" s="578"/>
      <c r="F14" s="578">
        <v>-2366400</v>
      </c>
      <c r="G14" s="578">
        <v>102898277</v>
      </c>
      <c r="H14" s="578">
        <f>G14-(D14+E14+F14)</f>
        <v>-81600</v>
      </c>
      <c r="I14" s="578">
        <v>102898277</v>
      </c>
      <c r="J14" s="579">
        <f>H14-(G14-I14)</f>
        <v>-81600</v>
      </c>
    </row>
    <row r="15" spans="1:10" ht="35.25" customHeight="1" thickBot="1">
      <c r="A15" s="567" t="s">
        <v>100</v>
      </c>
      <c r="B15" s="581">
        <v>5</v>
      </c>
      <c r="C15" s="621" t="s">
        <v>171</v>
      </c>
      <c r="D15" s="582">
        <f>SUM(D11:D14)</f>
        <v>995118884</v>
      </c>
      <c r="E15" s="582">
        <f aca="true" t="shared" si="0" ref="E15:J15">SUM(E11:E14)</f>
        <v>-727734</v>
      </c>
      <c r="F15" s="582">
        <f t="shared" si="0"/>
        <v>753676</v>
      </c>
      <c r="G15" s="582">
        <f t="shared" si="0"/>
        <v>974881609</v>
      </c>
      <c r="H15" s="582">
        <f t="shared" si="0"/>
        <v>-20263217</v>
      </c>
      <c r="I15" s="582">
        <f t="shared" si="0"/>
        <v>974881609</v>
      </c>
      <c r="J15" s="583">
        <f t="shared" si="0"/>
        <v>-20263217</v>
      </c>
    </row>
  </sheetData>
  <sheetProtection/>
  <mergeCells count="6">
    <mergeCell ref="A5:F5"/>
    <mergeCell ref="A1:F1"/>
    <mergeCell ref="D2:F2"/>
    <mergeCell ref="A4:F4"/>
    <mergeCell ref="A3:J3"/>
    <mergeCell ref="G1:J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20110215</dc:creator>
  <cp:keywords/>
  <dc:description/>
  <cp:lastModifiedBy>Hirka Tamás</cp:lastModifiedBy>
  <cp:lastPrinted>2015-08-17T15:40:58Z</cp:lastPrinted>
  <dcterms:created xsi:type="dcterms:W3CDTF">2014-04-06T11:42:57Z</dcterms:created>
  <dcterms:modified xsi:type="dcterms:W3CDTF">2016-02-03T09:36:22Z</dcterms:modified>
  <cp:category/>
  <cp:version/>
  <cp:contentType/>
  <cp:contentStatus/>
</cp:coreProperties>
</file>