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5025" firstSheet="5" activeTab="15"/>
  </bookViews>
  <sheets>
    <sheet name="önkormányzat" sheetId="1" r:id="rId1"/>
    <sheet name="hivatal" sheetId="2" r:id="rId2"/>
    <sheet name="ámk" sheetId="3" r:id="rId3"/>
    <sheet name="szak" sheetId="4" r:id="rId4"/>
    <sheet name="2021" sheetId="5" r:id="rId5"/>
    <sheet name="melléklet1" sheetId="6" r:id="rId6"/>
    <sheet name="melléklet2" sheetId="7" r:id="rId7"/>
    <sheet name="melléklet3" sheetId="8" r:id="rId8"/>
    <sheet name="melléklet4" sheetId="9" r:id="rId9"/>
    <sheet name="melléklet5" sheetId="10" r:id="rId10"/>
    <sheet name="melléklet6" sheetId="11" r:id="rId11"/>
    <sheet name="melléklet7" sheetId="12" r:id="rId12"/>
    <sheet name="melléklet8" sheetId="13" r:id="rId13"/>
    <sheet name="melléklet9" sheetId="14" r:id="rId14"/>
    <sheet name="melléklet10" sheetId="15" r:id="rId15"/>
    <sheet name="melléklet11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5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képviselők, biz.tagok</t>
        </r>
      </text>
    </comment>
  </commentList>
</comments>
</file>

<file path=xl/comments5.xml><?xml version="1.0" encoding="utf-8"?>
<comments xmlns="http://schemas.openxmlformats.org/spreadsheetml/2006/main">
  <authors>
    <author>penzugy_01</author>
  </authors>
  <commentList>
    <comment ref="M3" authorId="0">
      <text>
        <r>
          <rPr>
            <b/>
            <sz val="9"/>
            <rFont val="Tahoma"/>
            <family val="2"/>
          </rPr>
          <t>penzugy_01:</t>
        </r>
        <r>
          <rPr>
            <sz val="9"/>
            <rFont val="Tahoma"/>
            <family val="2"/>
          </rPr>
          <t xml:space="preserve">
+ 409.000 T.eszk beszer</t>
        </r>
      </text>
    </comment>
  </commentList>
</comments>
</file>

<file path=xl/comments8.xml><?xml version="1.0" encoding="utf-8"?>
<comments xmlns="http://schemas.openxmlformats.org/spreadsheetml/2006/main">
  <authors>
    <author>penzugy_01</author>
  </authors>
  <commentList>
    <comment ref="K10" authorId="0">
      <text>
        <r>
          <rPr>
            <b/>
            <sz val="9"/>
            <rFont val="Tahoma"/>
            <family val="2"/>
          </rPr>
          <t>penzugy_01:</t>
        </r>
        <r>
          <rPr>
            <sz val="9"/>
            <rFont val="Tahoma"/>
            <family val="2"/>
          </rPr>
          <t xml:space="preserve">
+ 409.000 T.eszk beszer</t>
        </r>
      </text>
    </comment>
  </commentList>
</comments>
</file>

<file path=xl/sharedStrings.xml><?xml version="1.0" encoding="utf-8"?>
<sst xmlns="http://schemas.openxmlformats.org/spreadsheetml/2006/main" count="1728" uniqueCount="657">
  <si>
    <t>Megvalósítási terv</t>
  </si>
  <si>
    <t>Önállóan működő költségvetési szervek költségvetése</t>
  </si>
  <si>
    <t>főkönyvi szám</t>
  </si>
  <si>
    <t>megnevezés</t>
  </si>
  <si>
    <t>vásárolt élelmezés</t>
  </si>
  <si>
    <t>DOLOGI KIADÁSOK ÖSSZESEN</t>
  </si>
  <si>
    <t>Intézményi működési bevételek összesen</t>
  </si>
  <si>
    <t>Intézményfinanszírozás</t>
  </si>
  <si>
    <t>BEVÉTELEK ÖSSZESEN</t>
  </si>
  <si>
    <t>Személyi juttatások összesen</t>
  </si>
  <si>
    <t>Munkaadókat terhelő járulékok összesen</t>
  </si>
  <si>
    <t>KIADÁSOK ÖSSZESEN</t>
  </si>
  <si>
    <t>Intézményfinanszírozás összesen</t>
  </si>
  <si>
    <t>kiszámlázott termékek és szolgáltatások Áfa</t>
  </si>
  <si>
    <t>Intézményi működési bevételek összesen.</t>
  </si>
  <si>
    <t>szolgáltatások ellenértéke</t>
  </si>
  <si>
    <t>Külső személyi juttatások összesen</t>
  </si>
  <si>
    <t>Áru-és készletértékesítés</t>
  </si>
  <si>
    <t>kiszámlázott termékek és szolgáltatások áfá-ja</t>
  </si>
  <si>
    <t>kiszámlázott termékek és szolgáltatások áfa</t>
  </si>
  <si>
    <t>közutak, hidak alaputak üzemeltetése, fenntartása</t>
  </si>
  <si>
    <t>intézményi működési bevételek összesen</t>
  </si>
  <si>
    <t>műk.c.egyéb pe.átad.összesen</t>
  </si>
  <si>
    <t>Közvilágítás</t>
  </si>
  <si>
    <t>Önkomrányzatok elszámolásai a költségvetési szerveikkel</t>
  </si>
  <si>
    <t>Háziorvosi ügyeleti ellátás</t>
  </si>
  <si>
    <t>műk.c.támog.ért.bev.TB alaptól</t>
  </si>
  <si>
    <t>műk.c.támog.ért.bev.TB alaptól összesen</t>
  </si>
  <si>
    <t>KIADÁSOK ÖSSZESEN:</t>
  </si>
  <si>
    <t>műk.c.támog.ért.bev.elk.áll.pénzalaptól</t>
  </si>
  <si>
    <t>műk.c.támog.ért.bev.elk. alaptól összesen</t>
  </si>
  <si>
    <t>dologi kiadások összesen</t>
  </si>
  <si>
    <t>Köztemető-fenntartás és működtetés</t>
  </si>
  <si>
    <t>Alaptevékenységei: az alapító okiratban szakmai alapfeladatként meghatározott tevékenységei szakfeladatonként</t>
  </si>
  <si>
    <t>szociális ellátások</t>
  </si>
  <si>
    <t>főkönyvi
 szám</t>
  </si>
  <si>
    <t>kiadás
 E Ft-ban</t>
  </si>
  <si>
    <t>bevétel
 E Ft-ban</t>
  </si>
  <si>
    <t>bevétel 
E Ft-ban</t>
  </si>
  <si>
    <t>főkönyvi 
szám</t>
  </si>
  <si>
    <t>kiadás 
E Ft-ban</t>
  </si>
  <si>
    <t>főkönyvi
szám</t>
  </si>
  <si>
    <t>Kiadások összesen:</t>
  </si>
  <si>
    <t>K312</t>
  </si>
  <si>
    <t>K332</t>
  </si>
  <si>
    <t>K351</t>
  </si>
  <si>
    <t>B406</t>
  </si>
  <si>
    <t>K311</t>
  </si>
  <si>
    <t>Szakmai anyagok beszerzése</t>
  </si>
  <si>
    <t>K2</t>
  </si>
  <si>
    <t>Üzemeltetési anyagok beszerzése</t>
  </si>
  <si>
    <t>K11</t>
  </si>
  <si>
    <t>a, gyógyszerbeszerzés</t>
  </si>
  <si>
    <t>e, szakmai feladatok</t>
  </si>
  <si>
    <t>b, irodaszer</t>
  </si>
  <si>
    <t>nem adatátv.c. távközlés</t>
  </si>
  <si>
    <t>K322</t>
  </si>
  <si>
    <t>Egyéb kommunikációs szolgáltatások</t>
  </si>
  <si>
    <t>gázdíj</t>
  </si>
  <si>
    <t>villamosenergia</t>
  </si>
  <si>
    <t>vízdíj</t>
  </si>
  <si>
    <t>K331</t>
  </si>
  <si>
    <t>Közüzemi díjak</t>
  </si>
  <si>
    <t>karbantartási, kisjavítási szolgáltatások</t>
  </si>
  <si>
    <t>K334</t>
  </si>
  <si>
    <t>K336</t>
  </si>
  <si>
    <t>Egyéb szolgáltatási díjak</t>
  </si>
  <si>
    <t>K337</t>
  </si>
  <si>
    <t>működési c. előzetesen felsz. Áfa</t>
  </si>
  <si>
    <t>Működési c. előzetesen felsz. Áfa</t>
  </si>
  <si>
    <t>K1101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</si>
  <si>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</si>
  <si>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</si>
  <si>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</si>
  <si>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</si>
  <si>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</si>
  <si>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</si>
  <si>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a, szociális hozzájárulási adó</t>
  </si>
  <si>
    <t>c, korkedvezmény-biztosítási járulék</t>
  </si>
  <si>
    <t>d, egészségügyi hozzájárulás</t>
  </si>
  <si>
    <t>e, táppénz hozzájárulás</t>
  </si>
  <si>
    <t>f, egyéb járulék</t>
  </si>
  <si>
    <t>g, munkáltatót terhelő szja</t>
  </si>
  <si>
    <t>Karbantartási, kisjavítási szolgáltatások</t>
  </si>
  <si>
    <t>Működési célú előzetesen felsz. Áfa</t>
  </si>
  <si>
    <t>K1104</t>
  </si>
  <si>
    <t>Készenléti ügyeleti helyettesítési díj</t>
  </si>
  <si>
    <t>K1110</t>
  </si>
  <si>
    <t>Egyéb költségtérítések</t>
  </si>
  <si>
    <t>K12</t>
  </si>
  <si>
    <t>Külső személyi juttatások</t>
  </si>
  <si>
    <t>B402</t>
  </si>
  <si>
    <t>K123</t>
  </si>
  <si>
    <t>B401</t>
  </si>
  <si>
    <t>B403</t>
  </si>
  <si>
    <t>K511</t>
  </si>
  <si>
    <t>B72</t>
  </si>
  <si>
    <t>B16</t>
  </si>
  <si>
    <t>Villamos áram</t>
  </si>
  <si>
    <t>Szakmai tevékenységet segítő szolgáltatások</t>
  </si>
  <si>
    <t>Szakmai tev. Segítő szolgáltatások</t>
  </si>
  <si>
    <t>K122</t>
  </si>
  <si>
    <t>K44</t>
  </si>
  <si>
    <t>K48</t>
  </si>
  <si>
    <t>Hosszabb időtartamú közfoglalkoztatás</t>
  </si>
  <si>
    <t>Sportlétesítmények működtetése és fejlesztése</t>
  </si>
  <si>
    <t>Önkormányzatok és önkormányzati hivatalok joglakotó és általános igazg.tev.</t>
  </si>
  <si>
    <t>K121</t>
  </si>
  <si>
    <t>Választott tisztségviselők juttatásai</t>
  </si>
  <si>
    <t>Egyéb dologi kiadások</t>
  </si>
  <si>
    <t>K355</t>
  </si>
  <si>
    <t>K352</t>
  </si>
  <si>
    <t>Fizetendő általános forgalmi adó</t>
  </si>
  <si>
    <t>K4</t>
  </si>
  <si>
    <t>egyéb költségtérítések</t>
  </si>
  <si>
    <t>nem saját foglalkoztatottnak egyéb jutt</t>
  </si>
  <si>
    <t>egyéb külső személyi juttatás</t>
  </si>
  <si>
    <t>K335</t>
  </si>
  <si>
    <t>Közvetített szolgáltatások</t>
  </si>
  <si>
    <t>K342</t>
  </si>
  <si>
    <t>reklám- és propaganda kiadás</t>
  </si>
  <si>
    <t>áru és készletértékesítés</t>
  </si>
  <si>
    <t>közvetített szolgáltatások</t>
  </si>
  <si>
    <t>műk.c.támbev.áht-n belül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</si>
  <si>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</si>
  <si>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</si>
  <si>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</si>
  <si>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</si>
  <si>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</si>
  <si>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</si>
  <si>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</si>
  <si>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</si>
  <si>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</si>
  <si>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i, talajterhelési díj</t>
  </si>
  <si>
    <t xml:space="preserve">B355 </t>
  </si>
  <si>
    <t>Egyéb áruhasználati és szolgáltatási adók</t>
  </si>
  <si>
    <t>B36</t>
  </si>
  <si>
    <t>Egyéb közhatalmi bevételek</t>
  </si>
  <si>
    <t>k, szabálysértési bírság</t>
  </si>
  <si>
    <t>KÖZHATALMI BEVÉTELEK</t>
  </si>
  <si>
    <t>B3</t>
  </si>
  <si>
    <t>B1</t>
  </si>
  <si>
    <t>ÖNKORMÁNYZATOK MŰKÖDÉSI TÁMOG.</t>
  </si>
  <si>
    <t>B116</t>
  </si>
  <si>
    <t>helyi önkormányzatok kiegészítő támogatásai</t>
  </si>
  <si>
    <t>áfa</t>
  </si>
  <si>
    <t xml:space="preserve"> ÖNKORMÁNYZATI HIVATAL</t>
  </si>
  <si>
    <t>Önkormányzatok igazgatási tevékenysége</t>
  </si>
  <si>
    <t>SZABADKÍGYÓS KÖZSÉG ÖNKORMÁNYZAT</t>
  </si>
  <si>
    <t>Növénytermesztés, állattenyésztéssel kapcsolatos költségek</t>
  </si>
  <si>
    <t>Személyi juttatások összesen:</t>
  </si>
  <si>
    <t>K22</t>
  </si>
  <si>
    <t>Szociális hozzájárulási adó</t>
  </si>
  <si>
    <t>K333</t>
  </si>
  <si>
    <t>pénzügyi szolgáltatások</t>
  </si>
  <si>
    <t>K341</t>
  </si>
  <si>
    <t>munkaruha</t>
  </si>
  <si>
    <t>a, illetmények 1fő</t>
  </si>
  <si>
    <t>bérleti- és lizing díjak</t>
  </si>
  <si>
    <t>bérleti- és lizing díjak összesen</t>
  </si>
  <si>
    <t xml:space="preserve">egyéb dologi </t>
  </si>
  <si>
    <t>egyéb dologi összesen</t>
  </si>
  <si>
    <t>Műk.c.tám.ért.fejezettől</t>
  </si>
  <si>
    <t>külső személyi juttatás</t>
  </si>
  <si>
    <t>egyéb dologi kiadások</t>
  </si>
  <si>
    <t>idegenforgalmi adó</t>
  </si>
  <si>
    <t>Fogorvosi alapellátás</t>
  </si>
  <si>
    <t>közüzemi díjak</t>
  </si>
  <si>
    <t>bérleti díj</t>
  </si>
  <si>
    <t>polgármester illetménye</t>
  </si>
  <si>
    <t>költségtérítés és cafetéria</t>
  </si>
  <si>
    <t xml:space="preserve">költségtérítés </t>
  </si>
  <si>
    <t>reklám- éspropaganda kiadás</t>
  </si>
  <si>
    <t xml:space="preserve">egyéb felh.c.tám.kölcs.házt </t>
  </si>
  <si>
    <t>bérleti és lizing díj</t>
  </si>
  <si>
    <t>intézményfinanszírozás</t>
  </si>
  <si>
    <t>k312</t>
  </si>
  <si>
    <t>gyógyszerbeszerzés</t>
  </si>
  <si>
    <t>hajtó- és kenőanyag</t>
  </si>
  <si>
    <t>Beruházási kiadások</t>
  </si>
  <si>
    <t>kiadás</t>
  </si>
  <si>
    <t>bevétel</t>
  </si>
  <si>
    <t>Személyi juttatás</t>
  </si>
  <si>
    <t xml:space="preserve">kiadás
 </t>
  </si>
  <si>
    <t xml:space="preserve">bevétel
 </t>
  </si>
  <si>
    <t xml:space="preserve">kiadás </t>
  </si>
  <si>
    <t xml:space="preserve">bevétel </t>
  </si>
  <si>
    <t>adatok:forintban</t>
  </si>
  <si>
    <t xml:space="preserve">bevétel 
</t>
  </si>
  <si>
    <t xml:space="preserve">kiadás
</t>
  </si>
  <si>
    <t>karbantartás, kisjavítás</t>
  </si>
  <si>
    <t>egyéb üzemeltetési anyagok</t>
  </si>
  <si>
    <t>informatikai eszközök bérleti díja</t>
  </si>
  <si>
    <t>kiküldetés</t>
  </si>
  <si>
    <t>BEVÉTEL ÖSSZESEN:</t>
  </si>
  <si>
    <t>bevét</t>
  </si>
  <si>
    <t xml:space="preserve">kiadás 
</t>
  </si>
  <si>
    <t xml:space="preserve">Város- községgazdálkodási szolgáltatás </t>
  </si>
  <si>
    <t>Szakmai tevékenység</t>
  </si>
  <si>
    <t xml:space="preserve">képviselők tiszteletdíja </t>
  </si>
  <si>
    <t>K64</t>
  </si>
  <si>
    <t>K67</t>
  </si>
  <si>
    <t>beruházás áfa</t>
  </si>
  <si>
    <t>Beruházás összesen</t>
  </si>
  <si>
    <t>Foglalkozás eü.ellátás</t>
  </si>
  <si>
    <t>Lakásfenntartással lakhatással összefüggő ellátások</t>
  </si>
  <si>
    <t>lakásfenntartási támogatás Ör.6§</t>
  </si>
  <si>
    <t>Egyéb szociális pénzbeli és természetbeni ellátások/Újszülöttek támogatása</t>
  </si>
  <si>
    <t>Betegséggel kapcsolatos pénzbeli ellátások, támogatások/ápolási díj</t>
  </si>
  <si>
    <t>ápolási díj Ör.8§</t>
  </si>
  <si>
    <t>Egyéb szociális pénzbeli és természetbeni ellátások/átmeneti segély,
rendkívüli települési támogatás</t>
  </si>
  <si>
    <t>Elhunyt személyek hátramaradottainak pénzbeni ellátása</t>
  </si>
  <si>
    <t>Egyéb szociális pénzbeli és természetbeni ellátások/Iskoláztatási támogatás</t>
  </si>
  <si>
    <t>Betegséggel kapcsolatos pénzbeli ellátások, támogatások/
közgyógy, gyógyszertámogatás</t>
  </si>
  <si>
    <t>Egyéb szociális pénzbeli és természetbeni ellátások/Köztemetés</t>
  </si>
  <si>
    <t>köztemetés szoc.tv.48§</t>
  </si>
  <si>
    <t>Egyéb szociális pénzbeli és természetbeni ellátások</t>
  </si>
  <si>
    <t>Arany János tehetséggondozó program</t>
  </si>
  <si>
    <t>Bursa hungarica ösztöndíj</t>
  </si>
  <si>
    <t>személyi juttatások 1 fő</t>
  </si>
  <si>
    <t>Üzemeltetési anyagok</t>
  </si>
  <si>
    <t>Adó-,vám- és jövedéki igazgatás</t>
  </si>
  <si>
    <t>m, egyéb késedelmi pótlék</t>
  </si>
  <si>
    <t>K9</t>
  </si>
  <si>
    <t>Önkomrányzatok elszámolásai központi költségvetéssel</t>
  </si>
  <si>
    <t>állami támogatás összesen</t>
  </si>
  <si>
    <t>B75</t>
  </si>
  <si>
    <t>egyéb felhalmozási c.támogatás</t>
  </si>
  <si>
    <t>irodaszer</t>
  </si>
  <si>
    <t>gépbeszerzés</t>
  </si>
  <si>
    <t>tenyészállat vásárlás</t>
  </si>
  <si>
    <t>B81</t>
  </si>
  <si>
    <t>Előző évi maradvány igénybevétele</t>
  </si>
  <si>
    <t xml:space="preserve">Önkormányzati vagyonnal való gazdálkodással kapcsolatos feladatok </t>
  </si>
  <si>
    <t>beruházás összesen</t>
  </si>
  <si>
    <t>042130</t>
  </si>
  <si>
    <t>Beruházás</t>
  </si>
  <si>
    <t>TELEPÜLÉSI TÁMOGATÁSOK:</t>
  </si>
  <si>
    <t>k321</t>
  </si>
  <si>
    <t>Informatikai szolgáltatások igénybevétele</t>
  </si>
  <si>
    <t>K321</t>
  </si>
  <si>
    <t>Alaptevékenységei: az alapítő okiratban szakmai alapfeladatként meghatározott tevékenységei szakfeladatonként</t>
  </si>
  <si>
    <t>Család- és gyermekjóléti szolgálat</t>
  </si>
  <si>
    <t>szakmai anyag</t>
  </si>
  <si>
    <t>e, munkaruha</t>
  </si>
  <si>
    <t>kommunikációs szolgáltatás</t>
  </si>
  <si>
    <t>Vízdíj</t>
  </si>
  <si>
    <t>Kiküldetések kiadási</t>
  </si>
  <si>
    <t>Kiküldetések kiadás összesen</t>
  </si>
  <si>
    <t>Szociális étkeztetés</t>
  </si>
  <si>
    <t>vásárolt élelmezés összesen:</t>
  </si>
  <si>
    <t>B405</t>
  </si>
  <si>
    <t>Ellátási díjak</t>
  </si>
  <si>
    <t>Kiszámlázott termékek és szolg.Áfája</t>
  </si>
  <si>
    <t>B4</t>
  </si>
  <si>
    <t>Működési bevételek</t>
  </si>
  <si>
    <t>Házi segítségnyújtás</t>
  </si>
  <si>
    <t>Kommunikációs szolgáltatás</t>
  </si>
  <si>
    <t>Közüzemi szolgáltatás</t>
  </si>
  <si>
    <t>Vásárolt élelmezés</t>
  </si>
  <si>
    <t>állami támogatás</t>
  </si>
  <si>
    <t>önkormányzati kiegészítés</t>
  </si>
  <si>
    <t>Család-és gyermekjóléti szolgálat</t>
  </si>
  <si>
    <t>szociális étkezés</t>
  </si>
  <si>
    <t>házi segítség</t>
  </si>
  <si>
    <t>kiegészítés</t>
  </si>
  <si>
    <t>a, illetmények 2fő</t>
  </si>
  <si>
    <t>a, illetmények 4 fő</t>
  </si>
  <si>
    <t>Állami támogatás:</t>
  </si>
  <si>
    <t>Település-üzemeltetéshez kapcsolódó támogatás</t>
  </si>
  <si>
    <t>szociális feladatok egyéb támogatása</t>
  </si>
  <si>
    <t>rászoruló gyermekek szünidei étkeztetése</t>
  </si>
  <si>
    <t>ÖSSZESEN</t>
  </si>
  <si>
    <t>Bevétel</t>
  </si>
  <si>
    <t>egyenleg</t>
  </si>
  <si>
    <t>Kiadás</t>
  </si>
  <si>
    <t>Egyenleg</t>
  </si>
  <si>
    <t>Bevételek</t>
  </si>
  <si>
    <t>Kiadások</t>
  </si>
  <si>
    <t>ÁLTALÁNOS MŰVELŐDÉSI KÖZPONT</t>
  </si>
  <si>
    <t>Gyermekétkeztetés köznevelési intézményben Óvodai intézményi étkeztetés</t>
  </si>
  <si>
    <t>intézményi ellátási díj bevétel</t>
  </si>
  <si>
    <t>Gyermekétkeztetés köznevelési intézményben Iskolai intézményi étkeztetés</t>
  </si>
  <si>
    <t>091140 Óvodai nevelés, ellátás szakmai/működési</t>
  </si>
  <si>
    <t xml:space="preserve">c, könyv- folyóirat </t>
  </si>
  <si>
    <t>hajtó-kenőanyag</t>
  </si>
  <si>
    <t>Dologi kiadások</t>
  </si>
  <si>
    <t>Sajátos nevelési igényű gyermekek óvoda</t>
  </si>
  <si>
    <t>nem saját munkavállaló külső</t>
  </si>
  <si>
    <t>Külső személyi juttatás</t>
  </si>
  <si>
    <t>Gyermekek napközbeni ellátása/bölcsődei ellátás</t>
  </si>
  <si>
    <t>Munkahelyi étkeztetés</t>
  </si>
  <si>
    <t>könyvtári szolgáltatások</t>
  </si>
  <si>
    <t>közművelődés- hagyományos közösségi kulturális értékek gondozása</t>
  </si>
  <si>
    <t>külső szeményi juttatások</t>
  </si>
  <si>
    <t>bérleti és lízing díjbevétel</t>
  </si>
  <si>
    <t>egyéb dologi kiadások 1-2 ft-os</t>
  </si>
  <si>
    <t>BEVÉTELEK ÖSSZESEN:</t>
  </si>
  <si>
    <t>Állami támogatások:</t>
  </si>
  <si>
    <t>köznevelési feladatokra</t>
  </si>
  <si>
    <t>gyermekétkeztetés üzemeltetési támogatása</t>
  </si>
  <si>
    <t>bölcsődei ellátás támogatása</t>
  </si>
  <si>
    <t>könyvtári és közművelődési feladatok támogatása</t>
  </si>
  <si>
    <t>1. melléklet</t>
  </si>
  <si>
    <t>Működési és felhalmozási célú bevételi és kiadási előirányzatok mérlegszerű bemutatása</t>
  </si>
  <si>
    <t>adatok: forintban</t>
  </si>
  <si>
    <t>Megnevezés</t>
  </si>
  <si>
    <t xml:space="preserve">Megnevezés </t>
  </si>
  <si>
    <t>Önkormányzatok működési támogatásai</t>
  </si>
  <si>
    <t>Személyi juttatások</t>
  </si>
  <si>
    <t>Helyi önkormányzatok kieg.támogatás működési</t>
  </si>
  <si>
    <t>Munkaadókat terhelő járulékok</t>
  </si>
  <si>
    <t>Közhatalmi bevételek</t>
  </si>
  <si>
    <t>Egyéb műk.c. támogatások</t>
  </si>
  <si>
    <t>Ellátottak pénzbeli juttatásai</t>
  </si>
  <si>
    <t>Egyéb műk.c. kiadások</t>
  </si>
  <si>
    <t>Működési célú bevételek összesen</t>
  </si>
  <si>
    <t>Működési célú kiadások összesen</t>
  </si>
  <si>
    <t>Beruházások</t>
  </si>
  <si>
    <t>Felújítások</t>
  </si>
  <si>
    <t>Felhalmozási célú bevételek összesen</t>
  </si>
  <si>
    <t>Felhalmozási célú kiadások összesen</t>
  </si>
  <si>
    <t>BEVÉTELEK MINDÖSSZESEN</t>
  </si>
  <si>
    <t>KIADÁSOK MINDÖSSZESEN</t>
  </si>
  <si>
    <t xml:space="preserve">2. melléklet </t>
  </si>
  <si>
    <t>SZAKFELADAT</t>
  </si>
  <si>
    <t>Helyi önkormányzatok kieg.tám műk.</t>
  </si>
  <si>
    <t>Műk.c.átvett pénzeszköz</t>
  </si>
  <si>
    <t>Felhal. C. támogatások</t>
  </si>
  <si>
    <t>Felhal.c. átvett pénzeszközök</t>
  </si>
  <si>
    <t xml:space="preserve">finanszírozási bevételek </t>
  </si>
  <si>
    <t>finanszírozási bevételek pénzbaradvány működési és fejlesztési célra</t>
  </si>
  <si>
    <t>Bevételek összesen</t>
  </si>
  <si>
    <t>Eredeti ei.</t>
  </si>
  <si>
    <t>Eredeti ei</t>
  </si>
  <si>
    <t>Polgármesteri Hivatal</t>
  </si>
  <si>
    <t>Önkormányzat</t>
  </si>
  <si>
    <t>Általános Művelődési Központ</t>
  </si>
  <si>
    <t>ÖSSZESEN:</t>
  </si>
  <si>
    <t xml:space="preserve">3. melléklet </t>
  </si>
  <si>
    <t>Szakfeladat</t>
  </si>
  <si>
    <t>Személyi juttatások
 összesen</t>
  </si>
  <si>
    <t>Munkaadókat terhelő
 járulékok összesen</t>
  </si>
  <si>
    <t>Egyéb felhalm.c. kiadások</t>
  </si>
  <si>
    <t>Kiadások
 összesen</t>
  </si>
  <si>
    <t xml:space="preserve">5. melléklet </t>
  </si>
  <si>
    <t>Működési célú pénzeszköz átadás államháztartáson  belül</t>
  </si>
  <si>
    <t>Civil szervezeteknek támogatás</t>
  </si>
  <si>
    <t xml:space="preserve">Nonprofit Kft megállapodás alapján </t>
  </si>
  <si>
    <t>Körösvölgyi hulladék Kondoros</t>
  </si>
  <si>
    <t>Dareh hozzájárulás</t>
  </si>
  <si>
    <t>Közép-békés ivóvíz hj</t>
  </si>
  <si>
    <t xml:space="preserve">TDM </t>
  </si>
  <si>
    <t>Egyéb működési célú</t>
  </si>
  <si>
    <t>Működési célú pénzeszköz átadás államháztartáson belül összesen:</t>
  </si>
  <si>
    <t>Pénzeszköz átadás mindösszesen:</t>
  </si>
  <si>
    <t xml:space="preserve">6. melléklet </t>
  </si>
  <si>
    <t>Beruházások összesen:</t>
  </si>
  <si>
    <t>Felújítás</t>
  </si>
  <si>
    <t>Felújítások összesen:</t>
  </si>
  <si>
    <t>Mindösszesen:</t>
  </si>
  <si>
    <t xml:space="preserve">7.melléklet </t>
  </si>
  <si>
    <t>Előirányzat-felhasználási ütemterv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</si>
  <si>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</si>
  <si>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</si>
  <si>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</si>
  <si>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</si>
  <si>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</si>
  <si>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</si>
  <si>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</si>
  <si>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</si>
  <si>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</si>
  <si>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</si>
  <si>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</si>
  <si>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</si>
  <si>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</si>
  <si>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</si>
  <si>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Önk.műk.támogatása</t>
  </si>
  <si>
    <t>Átvett pénzeszköz</t>
  </si>
  <si>
    <t xml:space="preserve">      fejlesztési célra</t>
  </si>
  <si>
    <t xml:space="preserve">      működési célra</t>
  </si>
  <si>
    <t>Műk.c. támogatások</t>
  </si>
  <si>
    <t>Fejl.c.tám</t>
  </si>
  <si>
    <t>Kiegészítő támogatás</t>
  </si>
  <si>
    <t>fejlesztési célra</t>
  </si>
  <si>
    <t>működési célra</t>
  </si>
  <si>
    <t>maradrvány
igénybevétel</t>
  </si>
  <si>
    <t>Intézm.fin.</t>
  </si>
  <si>
    <t>Bevételek összesen:</t>
  </si>
  <si>
    <t>KIADÁSOK</t>
  </si>
  <si>
    <t>Munkaadókat terh. Járulék</t>
  </si>
  <si>
    <t>Ellátottak pénzbeli juttatás</t>
  </si>
  <si>
    <t>Egyéb műk. C. kiadás</t>
  </si>
  <si>
    <t>Egyéb felh.c. kiadás</t>
  </si>
  <si>
    <t>8.melléklet</t>
  </si>
  <si>
    <t>Szabadkígyós Község Önkormányzat</t>
  </si>
  <si>
    <t>adatok: eFt-ban</t>
  </si>
  <si>
    <t xml:space="preserve">Intézmény </t>
  </si>
  <si>
    <t>A hosszú távú kötelezettség-vállalás megnevezése</t>
  </si>
  <si>
    <t>követő év</t>
  </si>
  <si>
    <t>összesen</t>
  </si>
  <si>
    <t>megnevezése</t>
  </si>
  <si>
    <t>évben</t>
  </si>
  <si>
    <t>Bursa ösztöndíj</t>
  </si>
  <si>
    <t>Arany János Tehetséggondozás támogatás</t>
  </si>
  <si>
    <t xml:space="preserve">9. melléklet </t>
  </si>
  <si>
    <t>Bevétel adatok Eft-ban</t>
  </si>
  <si>
    <t>Helyi adóból származó bevételek</t>
  </si>
  <si>
    <t>Gépjárműadó</t>
  </si>
  <si>
    <t>Saját bevételek összesen:</t>
  </si>
  <si>
    <t>10.melléklet</t>
  </si>
  <si>
    <t>Szabadkígyós Község Önkormányzat költségvetési bevételek és kiadások előirányzat csoportok,</t>
  </si>
  <si>
    <t>kiemelt előirányzatok és azon belül kötelező feladatok</t>
  </si>
  <si>
    <t xml:space="preserve">Mötv. 2011. évi CLXXXIX. Tv. 13. § (1) a helyi közügyek, valamint a helyben biztosítható közfeladatok </t>
  </si>
  <si>
    <t>körében ellátandó helyi önkormányzati feladatok különösen:(kötelező feladatok)</t>
  </si>
  <si>
    <t>1.</t>
  </si>
  <si>
    <t>településfejlesztés, településrendezés</t>
  </si>
  <si>
    <t>2.</t>
  </si>
  <si>
    <t>településüzemeltetés (köztemetők kialakítása és fenntartása, a közvilágításról való</t>
  </si>
  <si>
    <t>gondoskodás, kéményseprő-ipari szolgáltatás biztosítása, a helyi közutak és tartozékainak</t>
  </si>
  <si>
    <t>kialakítása és fenntartása, közparkok és egyéb közterületek kialakítása és fenntartása,</t>
  </si>
  <si>
    <t>gépjárművek parkolásának biztosítása)</t>
  </si>
  <si>
    <t xml:space="preserve">3. </t>
  </si>
  <si>
    <t>a közterületek, valamint az önkormányzat tulajdonában álló közintézmény elnevezése</t>
  </si>
  <si>
    <t xml:space="preserve">4. </t>
  </si>
  <si>
    <t>egészségügyi alapellátás, az egészséges életmód segítését célzó szolgáltatások</t>
  </si>
  <si>
    <t>5.</t>
  </si>
  <si>
    <t xml:space="preserve">környezet-egészségügy (köztisztaság, települési környezet tisztaságának biztosítása, </t>
  </si>
  <si>
    <t>rovar- és rágcsálóírtás)</t>
  </si>
  <si>
    <t>6.</t>
  </si>
  <si>
    <t>Óvodai ellátás</t>
  </si>
  <si>
    <t>7.</t>
  </si>
  <si>
    <t>kulturális szolgáltatás, különösen a nyilvános könyvtári ellátás biztosítása, filmszínház,</t>
  </si>
  <si>
    <t>előadó-művészeti szervezet támogatása, a kulturális örökség helyi védelme, a helyi</t>
  </si>
  <si>
    <t>közművelődési tevékenység támogatása</t>
  </si>
  <si>
    <t>8.</t>
  </si>
  <si>
    <t>szociális, gyermekjóléti szolgáltatások és ellátások</t>
  </si>
  <si>
    <t>9.</t>
  </si>
  <si>
    <t>lakás- és helyiséggazdálkodás</t>
  </si>
  <si>
    <t>10.</t>
  </si>
  <si>
    <t xml:space="preserve">a területén hajléktalanná vált személyek ellátásának és rehabilitációjának, valamint a </t>
  </si>
  <si>
    <t>hajléktalanná válás megelőzésének biztosítása</t>
  </si>
  <si>
    <t>11.</t>
  </si>
  <si>
    <t>helyi környezet- és természetvédelem, vízgazdálkodás, vízkárelhárítás</t>
  </si>
  <si>
    <t>12.</t>
  </si>
  <si>
    <t>honvédelem, polgári védelem, katasztrófavédelem, helyi közfoglalkoztatás</t>
  </si>
  <si>
    <t>13.</t>
  </si>
  <si>
    <t>helyi adóval, gazdaságszervezéssel és turizmussal kapcsolatos feladatok</t>
  </si>
  <si>
    <t>14.</t>
  </si>
  <si>
    <t>a kistermelők, őstermelők számára - jogszabályban meghatározott termékeik - értékesítési</t>
  </si>
  <si>
    <t>lehetőségeinek biztosítása, ideértve a hétvégi árusítás lehetőségét is</t>
  </si>
  <si>
    <t>15.</t>
  </si>
  <si>
    <t>sport, ifjúsági ügyek</t>
  </si>
  <si>
    <t>16.</t>
  </si>
  <si>
    <t>nemzetiségi ügyek</t>
  </si>
  <si>
    <t>17.</t>
  </si>
  <si>
    <t>közreműködés a település közbiztonságának biztosításában</t>
  </si>
  <si>
    <t>18.</t>
  </si>
  <si>
    <t>helyi közösségi közlekedés biztosítása</t>
  </si>
  <si>
    <t>19.</t>
  </si>
  <si>
    <t>hulladékgazdálkodás</t>
  </si>
  <si>
    <t>20.</t>
  </si>
  <si>
    <t xml:space="preserve">víziközmű-szolgáltatás, amennyiben a víziközmű-szolgáltatásról szóló törvény </t>
  </si>
  <si>
    <t>rendelkezései szerint a helyi önkomrányzat ellátásért felelősnek minősül</t>
  </si>
  <si>
    <t>Önként vállalt működési feladatok:</t>
  </si>
  <si>
    <t>Működési célú pénzeszköz átadás:</t>
  </si>
  <si>
    <t>Non-profit szervezetek támogatása</t>
  </si>
  <si>
    <t>bursa hungarica támogatás</t>
  </si>
  <si>
    <t>Arany János tehetséggondozás</t>
  </si>
  <si>
    <t>képviselői tiszteletdíjak, költségtérítése</t>
  </si>
  <si>
    <t>Összesen:</t>
  </si>
  <si>
    <t>11.melléklet</t>
  </si>
  <si>
    <t>adatok: /fő</t>
  </si>
  <si>
    <t>Intézmények</t>
  </si>
  <si>
    <t>Köztisztviselők</t>
  </si>
  <si>
    <t>Közalkalmazottak</t>
  </si>
  <si>
    <t>Mt. Foglalkoztatás</t>
  </si>
  <si>
    <t>Közfoglalkoztatottak</t>
  </si>
  <si>
    <t>Választott
tisztségviselők</t>
  </si>
  <si>
    <t>Város- és községgazdálkodás</t>
  </si>
  <si>
    <t>Közutak, hidak, alagutak</t>
  </si>
  <si>
    <t>Köztemető fenntartás</t>
  </si>
  <si>
    <t>Növénytermesztés, állattenyésztés és kapcs.szolg.</t>
  </si>
  <si>
    <t>Iskolai intézményi étkeztetés</t>
  </si>
  <si>
    <t>Óvoda pedagógus</t>
  </si>
  <si>
    <t>dajka</t>
  </si>
  <si>
    <t>kisgyermeknevelő</t>
  </si>
  <si>
    <t>család-és gyermekjólét vezető</t>
  </si>
  <si>
    <t>szociális étkeztetés</t>
  </si>
  <si>
    <t>házi segítségnyújtás</t>
  </si>
  <si>
    <t xml:space="preserve">Külső személyi juttatások </t>
  </si>
  <si>
    <t>K11Személyi juttatások
 összesen</t>
  </si>
  <si>
    <t>K12Külső személyi
 juttatások összesen</t>
  </si>
  <si>
    <t>K2 Munkaadókat terhelő
 járulékok összesen</t>
  </si>
  <si>
    <t>K31 készletbeszerzés</t>
  </si>
  <si>
    <t>K32 kommunikációs szolgáltatások</t>
  </si>
  <si>
    <t>K33 Szolgáltatási kiadások</t>
  </si>
  <si>
    <t>K34 kiküldetések
reklám- és propaganda</t>
  </si>
  <si>
    <t>K35 Különféle befizetések és egyéb dologi kiadások</t>
  </si>
  <si>
    <t>K4 Ellátottak pénzbeli juttatásai</t>
  </si>
  <si>
    <t>K5 egyéb működési célú kiadások</t>
  </si>
  <si>
    <t>K9 finanszírozási kiadások</t>
  </si>
  <si>
    <t>bevétel működési</t>
  </si>
  <si>
    <t>B11 Önkormányzatok működési támogatásai</t>
  </si>
  <si>
    <t>B116 Helyi önkormányzatok kiegészítő tám</t>
  </si>
  <si>
    <t>B3 Közhatalmi bevételek</t>
  </si>
  <si>
    <t>B16 egyéb működési 
c. támogatások</t>
  </si>
  <si>
    <t>B4 Működési bevételek</t>
  </si>
  <si>
    <t>B6 Működési célú átvett pénzeszközök</t>
  </si>
  <si>
    <t>B8 finanszírozási
bevételek</t>
  </si>
  <si>
    <t>kiadás fejlesztési</t>
  </si>
  <si>
    <t>K6 Beruházások</t>
  </si>
  <si>
    <t>K7 Felújítások</t>
  </si>
  <si>
    <t xml:space="preserve">K8 egyéb felhalmozási c. kiadások
</t>
  </si>
  <si>
    <t>bevétel fejlesztési</t>
  </si>
  <si>
    <t>B25 felhalmozási
c. támogatások</t>
  </si>
  <si>
    <t>B116 helyi önk.kieg.tám</t>
  </si>
  <si>
    <t>B7 Felhalmozási c. átvett pénzeszk</t>
  </si>
  <si>
    <t>B8 finanszírozási bevételek maradvány</t>
  </si>
  <si>
    <t>adatok:  Ft-ban</t>
  </si>
  <si>
    <t>beruházás összesen:</t>
  </si>
  <si>
    <t xml:space="preserve"> jubileumi jutalom</t>
  </si>
  <si>
    <t>Táppénz hozzájárulás</t>
  </si>
  <si>
    <t>bölcsődei pótlék</t>
  </si>
  <si>
    <t>támogatások</t>
  </si>
  <si>
    <t>személyi juttatás összesen</t>
  </si>
  <si>
    <t>K3</t>
  </si>
  <si>
    <t>dologi kiadás</t>
  </si>
  <si>
    <t>karbantartás, kisjavítás (út,járda)</t>
  </si>
  <si>
    <t>Zöldterületkezelés/kastély</t>
  </si>
  <si>
    <t>Csaba ügyelet</t>
  </si>
  <si>
    <t>a, illetmények  1fő</t>
  </si>
  <si>
    <t>Történelmi hely, építmény, egyéb építmény látványosság 
működtetése és megóvása</t>
  </si>
  <si>
    <t>K6</t>
  </si>
  <si>
    <t>Helyi önkormányzatok kieg.támogatás fejlesztési</t>
  </si>
  <si>
    <t>Szabadidő SC</t>
  </si>
  <si>
    <t>Nagycsaládos egyesület</t>
  </si>
  <si>
    <t>Polgárőr egyesület</t>
  </si>
  <si>
    <t>Nyugdíjas egyesület</t>
  </si>
  <si>
    <t>Galamb egyesület</t>
  </si>
  <si>
    <t>4.melléklet</t>
  </si>
  <si>
    <t>illetménypótlék</t>
  </si>
  <si>
    <t>kötelező pótlék</t>
  </si>
  <si>
    <t>bölcsődei üzemeltetési támogatás</t>
  </si>
  <si>
    <t>a, illetmények 7.3 fő</t>
  </si>
  <si>
    <t>szabadság megváltás</t>
  </si>
  <si>
    <t xml:space="preserve">  </t>
  </si>
  <si>
    <t>végkielégítés</t>
  </si>
  <si>
    <t>Zöldterület kezelés/Kastély</t>
  </si>
  <si>
    <t>KIADÁS ÖSSZESEN</t>
  </si>
  <si>
    <t>BEVÉTEL ÖSSZESEN</t>
  </si>
  <si>
    <t>K7</t>
  </si>
  <si>
    <t>előző évi maradvány igénybevétele fejl</t>
  </si>
  <si>
    <t>pedagógiai asszisztens</t>
  </si>
  <si>
    <t>karbantartó</t>
  </si>
  <si>
    <t>könyvtáros</t>
  </si>
  <si>
    <t>Mezőgazdasái tevékenység</t>
  </si>
  <si>
    <t>Inkubátorház</t>
  </si>
  <si>
    <t>Önkormányzati ingatlanokkal kapcsolatos</t>
  </si>
  <si>
    <t>közvetített szolgáltatások/nyugdíjasház</t>
  </si>
  <si>
    <t>feladatok/ fűnyíró üzemanyag  költség+karbantartás+javítási 
költségek +biztosítások</t>
  </si>
  <si>
    <t>Településüzemeltetéssel / zöldterület kezeléssel kapcsolatos</t>
  </si>
  <si>
    <t>Ifjúság-egészségügyi gondozás/házi orvosok végzik ezt a tevékenységet</t>
  </si>
  <si>
    <t>üzemeltetési anyagok beszerzése</t>
  </si>
  <si>
    <t>Intézményen kívüli étkeztetés 104037/szünidei étkeztetés rászorló gyermekek</t>
  </si>
  <si>
    <t>e, szakmai anyagok</t>
  </si>
  <si>
    <t>informatikai szolgáltatások igénybevétele</t>
  </si>
  <si>
    <t>kommunikációs szolgáltatások</t>
  </si>
  <si>
    <t>kommunikációs szolgáltatások teljesítése</t>
  </si>
  <si>
    <t>irodaszer/üzemeltetési anyagok</t>
  </si>
  <si>
    <t>DOLOGI KIADÁSOK ÖSSZESEN:</t>
  </si>
  <si>
    <t xml:space="preserve">még a 2019. évi normatívával kell számolni, </t>
  </si>
  <si>
    <t>de március hónapban az emelt normatíva pót-</t>
  </si>
  <si>
    <t>lólag kiutalásra kerül, ami kb. 6.351.000.-Ft</t>
  </si>
  <si>
    <t>személyi juttatás 2 fő</t>
  </si>
  <si>
    <t>a, illetmények 10 fő</t>
  </si>
  <si>
    <t>Informatikai szolgáltatások</t>
  </si>
  <si>
    <t>Informatikai szolgáltatás</t>
  </si>
  <si>
    <t>felmentésre járó bér, jubileumi jutalom</t>
  </si>
  <si>
    <t>bérleti és lízingdíjak</t>
  </si>
  <si>
    <t>bérleti és lízingdíjak összesen</t>
  </si>
  <si>
    <t xml:space="preserve">B411 </t>
  </si>
  <si>
    <t>egyéb működési bevétel</t>
  </si>
  <si>
    <t>kiszámlázott ÁFA teljesítése</t>
  </si>
  <si>
    <t>B411</t>
  </si>
  <si>
    <t xml:space="preserve"> karbantartás</t>
  </si>
  <si>
    <t>egyéb szolgáltatások</t>
  </si>
  <si>
    <t>beruházás</t>
  </si>
  <si>
    <t>szakmai tevékenység</t>
  </si>
  <si>
    <t>egyéb szolgáltatás</t>
  </si>
  <si>
    <t>lakóingatlan üzemeltetési költségek</t>
  </si>
  <si>
    <t>szolgáltatás</t>
  </si>
  <si>
    <t>lakbér bevétel</t>
  </si>
  <si>
    <t>K402</t>
  </si>
  <si>
    <t>műk. Támogatás</t>
  </si>
  <si>
    <t>működési támogatás</t>
  </si>
  <si>
    <t>közalkalmazottak alapilletménye 
1 fő könyvt.,1fő 6 órás műv.sz.</t>
  </si>
  <si>
    <t xml:space="preserve">üzemeltetési eszközök </t>
  </si>
  <si>
    <r>
      <t>kiadások és bevételek</t>
    </r>
    <r>
      <rPr>
        <sz val="11"/>
        <rFont val="Calibri"/>
        <family val="2"/>
      </rPr>
      <t>(fecskeház,nyugdíjasház)</t>
    </r>
  </si>
  <si>
    <t>utca névtáblák készítése</t>
  </si>
  <si>
    <t>előző évi maradvány igénybevétele műk</t>
  </si>
  <si>
    <t>PH</t>
  </si>
  <si>
    <t>ÁMK</t>
  </si>
  <si>
    <t>SZAK</t>
  </si>
  <si>
    <t>önkormányzat</t>
  </si>
  <si>
    <t>a, illetmények 7 fő</t>
  </si>
  <si>
    <t>pedagógiai vezető</t>
  </si>
  <si>
    <t>művelődési asszisztens (6 órás)</t>
  </si>
  <si>
    <t>rendszergazda (önk.+intézmények részére)</t>
  </si>
  <si>
    <t>a, illetmények 3 fő</t>
  </si>
  <si>
    <t>K512</t>
  </si>
  <si>
    <t>működési pée. Átadás egyéb hozzájárulás</t>
  </si>
  <si>
    <t>Mvh földalapú támogatás várható</t>
  </si>
  <si>
    <t>Újszülöttek támogatása Ör.20§</t>
  </si>
  <si>
    <t>Egyszeri támogatásÖr.13.§-14§</t>
  </si>
  <si>
    <t>Létfenntartási támogatás 15§</t>
  </si>
  <si>
    <t>Temetési segély Ör.18.§</t>
  </si>
  <si>
    <t>Beiskolázási támogatás Ör.19§</t>
  </si>
  <si>
    <t>gyógyszertámogatás Ör11§</t>
  </si>
  <si>
    <t>Szabadkígyós Község Önkormányzat 2021. évi költségvetési rendeletének megalapozásához</t>
  </si>
  <si>
    <t>K1113</t>
  </si>
  <si>
    <t>K62</t>
  </si>
  <si>
    <t>tárgyi eszköz vás. Laptop</t>
  </si>
  <si>
    <t>tárgyi eszköz</t>
  </si>
  <si>
    <t>Állami támogatás</t>
  </si>
  <si>
    <t xml:space="preserve">a, illetmények  ,1 rendsz.gazd.
</t>
  </si>
  <si>
    <t>a, illetmények 5 ped,3 dajka,+vezető+6 órás ped.asszisztens+4 órás közalk</t>
  </si>
  <si>
    <t>a, illetmények 3 kisgyerm.gond.+1 karb.t</t>
  </si>
  <si>
    <t>65 éven felüliek karácsonyi csomag</t>
  </si>
  <si>
    <t>szolgáltatás bevétel / kastély</t>
  </si>
  <si>
    <t>a, illetmények 25 fő</t>
  </si>
  <si>
    <t>Felújítás/6.melléklet szerint</t>
  </si>
  <si>
    <t>Szabadkígyós Község Önkormányzat 2021. év intézményenkénti kiadás-bevétel alakulása  adatok: forintban</t>
  </si>
  <si>
    <t>SZABADKÍGYÓS KÖZSÉG ÖNKORMÁNYZAT 2021. ÉVI BEVÉTELEINEK ALAKULÁSA</t>
  </si>
  <si>
    <t>SZABADKÍGYÓS KÖZSÉG ÖNKORMÁNYZAT 2021. ÉVI KIADÁSAINAK ALAKULÁSA</t>
  </si>
  <si>
    <t>Szabadkígyós Község Önkormányzat 2021. évi pénzeszközátadási kötelezettségei</t>
  </si>
  <si>
    <t>Szabadkígyós Község Önkormányzat 2021. évi felhalmozási kiadásai</t>
  </si>
  <si>
    <t>MFP-Rákóczi utca útfelújítás</t>
  </si>
  <si>
    <t>Belvízelvezető árokrendszer támogatási előleg</t>
  </si>
  <si>
    <t>PH felújítás</t>
  </si>
  <si>
    <t>Elhagyott ingatlanok közcélra történő megvásárlása</t>
  </si>
  <si>
    <t>Temetői infrasuktúra fejlesztése</t>
  </si>
  <si>
    <t>2021. évre</t>
  </si>
  <si>
    <t>2021. évi és azt követő kötelezettségvállalásai</t>
  </si>
  <si>
    <t>Egyéb</t>
  </si>
  <si>
    <t>Szabadkígyós Község Önkormányzata saját bevételeinek részletezése az adósságot keletkeztető ügyletekből származó 2021. évi fizetési kötelezettség megállapításához</t>
  </si>
  <si>
    <t>önként vállalt feladatok kimutatása 2021. évben</t>
  </si>
  <si>
    <t>Szabadkígyós Község Önkormányzatának létszám alakulása 2021. évben</t>
  </si>
  <si>
    <t>6 órás</t>
  </si>
  <si>
    <t>4 órás</t>
  </si>
  <si>
    <t>adminisztrátor</t>
  </si>
  <si>
    <t>Várható nem  tervezett bevétel:</t>
  </si>
  <si>
    <t xml:space="preserve">szoc.ágazati </t>
  </si>
  <si>
    <t xml:space="preserve">minimálbér kiegészítés </t>
  </si>
  <si>
    <t>IPA 1 % kiegészítő</t>
  </si>
  <si>
    <t xml:space="preserve"> </t>
  </si>
  <si>
    <t>Szociális Alapszolgáltatási Központ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</si>
</sst>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0.0"/>
    <numFmt numFmtId="174" formatCode="[$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" fillId="21" borderId="7" applyNumberFormat="0" applyFon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>
      <alignment/>
      <protection/>
    </xf>
    <xf numFmtId="0" fontId="5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0" xfId="40" applyNumberFormat="1" applyFont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166" fontId="1" fillId="0" borderId="11" xfId="40" applyNumberFormat="1" applyFont="1" applyBorder="1" applyAlignment="1">
      <alignment/>
    </xf>
    <xf numFmtId="166" fontId="1" fillId="0" borderId="12" xfId="4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66" fontId="1" fillId="0" borderId="0" xfId="4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13" xfId="0" applyBorder="1" applyAlignment="1">
      <alignment/>
    </xf>
    <xf numFmtId="166" fontId="1" fillId="0" borderId="14" xfId="40" applyNumberFormat="1" applyFont="1" applyBorder="1" applyAlignment="1">
      <alignment/>
    </xf>
    <xf numFmtId="0" fontId="1" fillId="0" borderId="10" xfId="0" applyFont="1" applyBorder="1" applyAlignment="1">
      <alignment/>
    </xf>
    <xf numFmtId="166" fontId="2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0" fillId="32" borderId="10" xfId="0" applyFill="1" applyBorder="1" applyAlignment="1">
      <alignment/>
    </xf>
    <xf numFmtId="166" fontId="1" fillId="32" borderId="10" xfId="4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1" xfId="40" applyNumberFormat="1" applyFont="1" applyBorder="1" applyAlignment="1">
      <alignment/>
    </xf>
    <xf numFmtId="0" fontId="2" fillId="0" borderId="15" xfId="0" applyFont="1" applyBorder="1" applyAlignment="1">
      <alignment/>
    </xf>
    <xf numFmtId="166" fontId="1" fillId="0" borderId="15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7" xfId="0" applyFont="1" applyBorder="1" applyAlignment="1">
      <alignment/>
    </xf>
    <xf numFmtId="166" fontId="3" fillId="0" borderId="17" xfId="40" applyNumberFormat="1" applyFont="1" applyBorder="1" applyAlignment="1">
      <alignment/>
    </xf>
    <xf numFmtId="166" fontId="3" fillId="0" borderId="12" xfId="40" applyNumberFormat="1" applyFont="1" applyBorder="1" applyAlignment="1">
      <alignment/>
    </xf>
    <xf numFmtId="166" fontId="7" fillId="0" borderId="17" xfId="40" applyNumberFormat="1" applyFont="1" applyBorder="1" applyAlignment="1">
      <alignment/>
    </xf>
    <xf numFmtId="0" fontId="2" fillId="0" borderId="18" xfId="0" applyFont="1" applyBorder="1" applyAlignment="1">
      <alignment/>
    </xf>
    <xf numFmtId="166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12" xfId="40" applyNumberFormat="1" applyFont="1" applyBorder="1" applyAlignment="1">
      <alignment/>
    </xf>
    <xf numFmtId="166" fontId="3" fillId="0" borderId="12" xfId="40" applyNumberFormat="1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6" xfId="0" applyFont="1" applyBorder="1" applyAlignment="1">
      <alignment/>
    </xf>
    <xf numFmtId="166" fontId="6" fillId="0" borderId="12" xfId="40" applyNumberFormat="1" applyFont="1" applyBorder="1" applyAlignment="1">
      <alignment/>
    </xf>
    <xf numFmtId="0" fontId="6" fillId="0" borderId="19" xfId="0" applyFont="1" applyBorder="1" applyAlignment="1">
      <alignment/>
    </xf>
    <xf numFmtId="166" fontId="6" fillId="0" borderId="20" xfId="40" applyNumberFormat="1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166" fontId="7" fillId="0" borderId="10" xfId="40" applyNumberFormat="1" applyFont="1" applyBorder="1" applyAlignment="1">
      <alignment/>
    </xf>
    <xf numFmtId="0" fontId="6" fillId="0" borderId="17" xfId="0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166" fontId="7" fillId="0" borderId="0" xfId="40" applyNumberFormat="1" applyFont="1" applyBorder="1" applyAlignment="1">
      <alignment/>
    </xf>
    <xf numFmtId="0" fontId="7" fillId="0" borderId="10" xfId="0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3" fillId="0" borderId="0" xfId="40" applyNumberFormat="1" applyFont="1" applyBorder="1" applyAlignment="1">
      <alignment/>
    </xf>
    <xf numFmtId="166" fontId="3" fillId="0" borderId="0" xfId="40" applyNumberFormat="1" applyFont="1" applyBorder="1" applyAlignment="1">
      <alignment/>
    </xf>
    <xf numFmtId="0" fontId="3" fillId="0" borderId="0" xfId="0" applyFont="1" applyBorder="1" applyAlignment="1">
      <alignment/>
    </xf>
    <xf numFmtId="166" fontId="2" fillId="0" borderId="11" xfId="4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166" fontId="1" fillId="32" borderId="10" xfId="4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/>
    </xf>
    <xf numFmtId="166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66" fontId="2" fillId="32" borderId="10" xfId="4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166" fontId="6" fillId="0" borderId="17" xfId="40" applyNumberFormat="1" applyFont="1" applyBorder="1" applyAlignment="1">
      <alignment/>
    </xf>
    <xf numFmtId="0" fontId="2" fillId="32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6" fontId="4" fillId="0" borderId="10" xfId="40" applyNumberFormat="1" applyFont="1" applyBorder="1" applyAlignment="1">
      <alignment/>
    </xf>
    <xf numFmtId="0" fontId="0" fillId="0" borderId="15" xfId="0" applyFill="1" applyBorder="1" applyAlignment="1">
      <alignment/>
    </xf>
    <xf numFmtId="166" fontId="8" fillId="0" borderId="12" xfId="40" applyNumberFormat="1" applyFont="1" applyBorder="1" applyAlignment="1">
      <alignment/>
    </xf>
    <xf numFmtId="166" fontId="2" fillId="0" borderId="22" xfId="40" applyNumberFormat="1" applyFont="1" applyBorder="1" applyAlignment="1">
      <alignment/>
    </xf>
    <xf numFmtId="0" fontId="2" fillId="32" borderId="11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21" xfId="0" applyFont="1" applyBorder="1" applyAlignment="1">
      <alignment/>
    </xf>
    <xf numFmtId="166" fontId="1" fillId="0" borderId="22" xfId="40" applyNumberFormat="1" applyFont="1" applyBorder="1" applyAlignment="1">
      <alignment/>
    </xf>
    <xf numFmtId="166" fontId="6" fillId="0" borderId="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166" fontId="2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2" fillId="0" borderId="10" xfId="0" applyFont="1" applyBorder="1" applyAlignment="1">
      <alignment/>
    </xf>
    <xf numFmtId="166" fontId="2" fillId="0" borderId="10" xfId="40" applyNumberFormat="1" applyFont="1" applyBorder="1" applyAlignment="1">
      <alignment/>
    </xf>
    <xf numFmtId="0" fontId="0" fillId="0" borderId="23" xfId="0" applyBorder="1" applyAlignment="1">
      <alignment/>
    </xf>
    <xf numFmtId="166" fontId="1" fillId="0" borderId="10" xfId="40" applyNumberFormat="1" applyFont="1" applyBorder="1" applyAlignment="1">
      <alignment horizontal="center"/>
    </xf>
    <xf numFmtId="166" fontId="2" fillId="0" borderId="10" xfId="40" applyNumberFormat="1" applyFont="1" applyBorder="1" applyAlignment="1">
      <alignment horizontal="center"/>
    </xf>
    <xf numFmtId="166" fontId="2" fillId="0" borderId="10" xfId="40" applyNumberFormat="1" applyFont="1" applyBorder="1" applyAlignment="1">
      <alignment horizontal="left" vertical="center" wrapText="1"/>
    </xf>
    <xf numFmtId="2" fontId="1" fillId="0" borderId="11" xfId="40" applyNumberFormat="1" applyFont="1" applyBorder="1" applyAlignment="1">
      <alignment/>
    </xf>
    <xf numFmtId="2" fontId="1" fillId="0" borderId="0" xfId="40" applyNumberFormat="1" applyFont="1" applyAlignment="1">
      <alignment/>
    </xf>
    <xf numFmtId="166" fontId="1" fillId="0" borderId="10" xfId="40" applyNumberFormat="1" applyFont="1" applyBorder="1" applyAlignment="1">
      <alignment horizontal="left" vertical="center" wrapText="1"/>
    </xf>
    <xf numFmtId="166" fontId="2" fillId="0" borderId="10" xfId="4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6" fontId="2" fillId="0" borderId="10" xfId="0" applyNumberFormat="1" applyFont="1" applyBorder="1" applyAlignment="1">
      <alignment/>
    </xf>
    <xf numFmtId="166" fontId="1" fillId="32" borderId="0" xfId="4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8" fillId="0" borderId="15" xfId="0" applyFont="1" applyBorder="1" applyAlignment="1">
      <alignment/>
    </xf>
    <xf numFmtId="166" fontId="3" fillId="0" borderId="15" xfId="40" applyNumberFormat="1" applyFont="1" applyBorder="1" applyAlignment="1">
      <alignment/>
    </xf>
    <xf numFmtId="166" fontId="3" fillId="0" borderId="14" xfId="40" applyNumberFormat="1" applyFont="1" applyBorder="1" applyAlignment="1">
      <alignment/>
    </xf>
    <xf numFmtId="166" fontId="3" fillId="0" borderId="21" xfId="4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0" fontId="2" fillId="0" borderId="10" xfId="0" applyFont="1" applyBorder="1" applyAlignment="1">
      <alignment/>
    </xf>
    <xf numFmtId="166" fontId="2" fillId="0" borderId="0" xfId="40" applyNumberFormat="1" applyFont="1" applyAlignment="1">
      <alignment/>
    </xf>
    <xf numFmtId="166" fontId="1" fillId="0" borderId="11" xfId="40" applyNumberFormat="1" applyFont="1" applyBorder="1" applyAlignment="1">
      <alignment/>
    </xf>
    <xf numFmtId="166" fontId="1" fillId="32" borderId="10" xfId="40" applyNumberFormat="1" applyFont="1" applyFill="1" applyBorder="1" applyAlignment="1">
      <alignment/>
    </xf>
    <xf numFmtId="166" fontId="2" fillId="0" borderId="10" xfId="40" applyNumberFormat="1" applyFont="1" applyBorder="1" applyAlignment="1">
      <alignment horizontal="center" vertical="center" wrapText="1"/>
    </xf>
    <xf numFmtId="166" fontId="0" fillId="0" borderId="0" xfId="40" applyNumberFormat="1" applyFont="1" applyAlignment="1">
      <alignment/>
    </xf>
    <xf numFmtId="0" fontId="55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33" borderId="0" xfId="0" applyFont="1" applyFill="1" applyAlignment="1">
      <alignment wrapText="1"/>
    </xf>
    <xf numFmtId="166" fontId="1" fillId="0" borderId="10" xfId="40" applyNumberFormat="1" applyFont="1" applyBorder="1" applyAlignment="1">
      <alignment horizontal="center" vertical="center" wrapText="1"/>
    </xf>
    <xf numFmtId="166" fontId="1" fillId="0" borderId="10" xfId="40" applyNumberFormat="1" applyFont="1" applyBorder="1" applyAlignment="1">
      <alignment horizontal="center"/>
    </xf>
    <xf numFmtId="166" fontId="7" fillId="0" borderId="17" xfId="40" applyNumberFormat="1" applyFont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6" fontId="0" fillId="0" borderId="10" xfId="40" applyNumberFormat="1" applyFont="1" applyBorder="1" applyAlignment="1">
      <alignment/>
    </xf>
    <xf numFmtId="166" fontId="0" fillId="0" borderId="11" xfId="40" applyNumberFormat="1" applyFont="1" applyBorder="1" applyAlignment="1">
      <alignment/>
    </xf>
    <xf numFmtId="166" fontId="48" fillId="35" borderId="12" xfId="4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166" fontId="55" fillId="0" borderId="10" xfId="40" applyNumberFormat="1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1" xfId="0" applyFont="1" applyBorder="1" applyAlignment="1">
      <alignment/>
    </xf>
    <xf numFmtId="166" fontId="7" fillId="0" borderId="21" xfId="40" applyNumberFormat="1" applyFont="1" applyBorder="1" applyAlignment="1">
      <alignment/>
    </xf>
    <xf numFmtId="166" fontId="7" fillId="0" borderId="25" xfId="40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5" xfId="0" applyFont="1" applyBorder="1" applyAlignment="1">
      <alignment/>
    </xf>
    <xf numFmtId="166" fontId="7" fillId="0" borderId="15" xfId="40" applyNumberFormat="1" applyFont="1" applyBorder="1" applyAlignment="1">
      <alignment/>
    </xf>
    <xf numFmtId="166" fontId="7" fillId="0" borderId="14" xfId="40" applyNumberFormat="1" applyFont="1" applyBorder="1" applyAlignment="1">
      <alignment/>
    </xf>
    <xf numFmtId="0" fontId="3" fillId="0" borderId="24" xfId="0" applyFont="1" applyBorder="1" applyAlignment="1">
      <alignment/>
    </xf>
    <xf numFmtId="166" fontId="3" fillId="0" borderId="25" xfId="40" applyNumberFormat="1" applyFont="1" applyBorder="1" applyAlignment="1">
      <alignment/>
    </xf>
    <xf numFmtId="0" fontId="8" fillId="32" borderId="10" xfId="0" applyFont="1" applyFill="1" applyBorder="1" applyAlignment="1">
      <alignment/>
    </xf>
    <xf numFmtId="166" fontId="55" fillId="0" borderId="0" xfId="0" applyNumberFormat="1" applyFont="1" applyAlignment="1">
      <alignment/>
    </xf>
    <xf numFmtId="166" fontId="2" fillId="0" borderId="11" xfId="40" applyNumberFormat="1" applyFont="1" applyBorder="1" applyAlignment="1">
      <alignment horizontal="center"/>
    </xf>
    <xf numFmtId="166" fontId="1" fillId="0" borderId="11" xfId="4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166" fontId="1" fillId="0" borderId="0" xfId="40" applyNumberFormat="1" applyFont="1" applyAlignment="1">
      <alignment/>
    </xf>
    <xf numFmtId="166" fontId="1" fillId="0" borderId="10" xfId="40" applyNumberFormat="1" applyFont="1" applyBorder="1" applyAlignment="1">
      <alignment horizontal="center" vertical="center" wrapText="1"/>
    </xf>
    <xf numFmtId="166" fontId="2" fillId="0" borderId="10" xfId="4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7" xfId="40" applyNumberFormat="1" applyFont="1" applyBorder="1" applyAlignment="1">
      <alignment/>
    </xf>
    <xf numFmtId="166" fontId="3" fillId="0" borderId="12" xfId="40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40" applyNumberFormat="1" applyFont="1" applyBorder="1" applyAlignment="1">
      <alignment/>
    </xf>
    <xf numFmtId="166" fontId="1" fillId="0" borderId="0" xfId="40" applyNumberFormat="1" applyFont="1" applyBorder="1" applyAlignment="1">
      <alignment/>
    </xf>
    <xf numFmtId="166" fontId="5" fillId="35" borderId="10" xfId="40" applyNumberFormat="1" applyFont="1" applyFill="1" applyBorder="1" applyAlignment="1">
      <alignment/>
    </xf>
    <xf numFmtId="166" fontId="6" fillId="0" borderId="10" xfId="40" applyNumberFormat="1" applyFont="1" applyBorder="1" applyAlignment="1">
      <alignment/>
    </xf>
    <xf numFmtId="0" fontId="6" fillId="0" borderId="26" xfId="0" applyFont="1" applyBorder="1" applyAlignment="1">
      <alignment/>
    </xf>
    <xf numFmtId="166" fontId="7" fillId="0" borderId="23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6" fontId="0" fillId="0" borderId="0" xfId="40" applyNumberFormat="1" applyFont="1" applyAlignment="1">
      <alignment/>
    </xf>
    <xf numFmtId="166" fontId="55" fillId="0" borderId="0" xfId="40" applyNumberFormat="1" applyFont="1" applyAlignment="1">
      <alignment/>
    </xf>
    <xf numFmtId="0" fontId="4" fillId="0" borderId="0" xfId="0" applyFont="1" applyAlignment="1">
      <alignment/>
    </xf>
    <xf numFmtId="166" fontId="0" fillId="0" borderId="0" xfId="4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166" fontId="7" fillId="0" borderId="17" xfId="0" applyNumberFormat="1" applyFont="1" applyBorder="1" applyAlignment="1">
      <alignment/>
    </xf>
    <xf numFmtId="166" fontId="1" fillId="0" borderId="12" xfId="4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6" fontId="1" fillId="0" borderId="10" xfId="40" applyNumberFormat="1" applyFont="1" applyBorder="1" applyAlignment="1">
      <alignment/>
    </xf>
    <xf numFmtId="0" fontId="1" fillId="0" borderId="10" xfId="40" applyNumberFormat="1" applyFont="1" applyBorder="1" applyAlignment="1">
      <alignment/>
    </xf>
    <xf numFmtId="0" fontId="13" fillId="0" borderId="17" xfId="0" applyFont="1" applyBorder="1" applyAlignment="1">
      <alignment/>
    </xf>
    <xf numFmtId="166" fontId="14" fillId="0" borderId="17" xfId="4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166" fontId="1" fillId="0" borderId="15" xfId="40" applyNumberFormat="1" applyFont="1" applyFill="1" applyBorder="1" applyAlignment="1">
      <alignment/>
    </xf>
    <xf numFmtId="166" fontId="5" fillId="0" borderId="10" xfId="40" applyNumberFormat="1" applyFont="1" applyBorder="1" applyAlignment="1">
      <alignment/>
    </xf>
    <xf numFmtId="166" fontId="5" fillId="0" borderId="10" xfId="4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66" fontId="2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0" fontId="15" fillId="0" borderId="10" xfId="0" applyFont="1" applyBorder="1" applyAlignment="1">
      <alignment/>
    </xf>
    <xf numFmtId="166" fontId="15" fillId="0" borderId="10" xfId="42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27" xfId="0" applyFont="1" applyBorder="1" applyAlignment="1">
      <alignment horizontal="center"/>
    </xf>
    <xf numFmtId="0" fontId="17" fillId="0" borderId="28" xfId="0" applyFont="1" applyFill="1" applyBorder="1" applyAlignment="1">
      <alignment wrapText="1"/>
    </xf>
    <xf numFmtId="0" fontId="17" fillId="0" borderId="28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0" fontId="17" fillId="0" borderId="29" xfId="0" applyFont="1" applyFill="1" applyBorder="1" applyAlignment="1">
      <alignment wrapText="1"/>
    </xf>
    <xf numFmtId="0" fontId="17" fillId="0" borderId="30" xfId="0" applyFont="1" applyFill="1" applyBorder="1" applyAlignment="1">
      <alignment wrapText="1"/>
    </xf>
    <xf numFmtId="0" fontId="17" fillId="0" borderId="31" xfId="0" applyFont="1" applyBorder="1" applyAlignment="1">
      <alignment horizontal="center"/>
    </xf>
    <xf numFmtId="0" fontId="16" fillId="0" borderId="23" xfId="0" applyFont="1" applyFill="1" applyBorder="1" applyAlignment="1">
      <alignment wrapText="1"/>
    </xf>
    <xf numFmtId="0" fontId="16" fillId="0" borderId="23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16" fillId="0" borderId="32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0" fillId="0" borderId="18" xfId="0" applyBorder="1" applyAlignment="1">
      <alignment/>
    </xf>
    <xf numFmtId="166" fontId="16" fillId="0" borderId="10" xfId="42" applyNumberFormat="1" applyFont="1" applyBorder="1" applyAlignment="1">
      <alignment/>
    </xf>
    <xf numFmtId="166" fontId="16" fillId="0" borderId="18" xfId="42" applyNumberFormat="1" applyFont="1" applyBorder="1" applyAlignment="1">
      <alignment/>
    </xf>
    <xf numFmtId="0" fontId="16" fillId="0" borderId="10" xfId="0" applyFont="1" applyBorder="1" applyAlignment="1">
      <alignment/>
    </xf>
    <xf numFmtId="166" fontId="17" fillId="0" borderId="33" xfId="0" applyNumberFormat="1" applyFont="1" applyBorder="1" applyAlignment="1">
      <alignment/>
    </xf>
    <xf numFmtId="0" fontId="17" fillId="0" borderId="16" xfId="0" applyFont="1" applyBorder="1" applyAlignment="1">
      <alignment/>
    </xf>
    <xf numFmtId="166" fontId="17" fillId="0" borderId="17" xfId="42" applyNumberFormat="1" applyFont="1" applyBorder="1" applyAlignment="1">
      <alignment/>
    </xf>
    <xf numFmtId="166" fontId="17" fillId="0" borderId="12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2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166" fontId="1" fillId="0" borderId="38" xfId="42" applyNumberFormat="1" applyFont="1" applyBorder="1" applyAlignment="1">
      <alignment/>
    </xf>
    <xf numFmtId="166" fontId="2" fillId="0" borderId="33" xfId="42" applyNumberFormat="1" applyFont="1" applyBorder="1" applyAlignment="1">
      <alignment/>
    </xf>
    <xf numFmtId="0" fontId="2" fillId="0" borderId="39" xfId="0" applyFont="1" applyBorder="1" applyAlignment="1">
      <alignment/>
    </xf>
    <xf numFmtId="166" fontId="2" fillId="0" borderId="16" xfId="42" applyNumberFormat="1" applyFont="1" applyBorder="1" applyAlignment="1">
      <alignment/>
    </xf>
    <xf numFmtId="166" fontId="5" fillId="0" borderId="12" xfId="42" applyNumberFormat="1" applyFont="1" applyBorder="1" applyAlignment="1">
      <alignment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1" fillId="0" borderId="0" xfId="42" applyNumberFormat="1" applyFont="1" applyBorder="1" applyAlignment="1">
      <alignment/>
    </xf>
    <xf numFmtId="166" fontId="2" fillId="0" borderId="0" xfId="42" applyNumberFormat="1" applyFont="1" applyBorder="1" applyAlignment="1">
      <alignment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3" fontId="24" fillId="0" borderId="44" xfId="0" applyNumberFormat="1" applyFon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3" fontId="24" fillId="0" borderId="49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0" fontId="0" fillId="0" borderId="46" xfId="0" applyBorder="1" applyAlignment="1">
      <alignment wrapText="1"/>
    </xf>
    <xf numFmtId="0" fontId="24" fillId="0" borderId="55" xfId="0" applyFont="1" applyBorder="1" applyAlignment="1">
      <alignment/>
    </xf>
    <xf numFmtId="3" fontId="24" fillId="0" borderId="56" xfId="0" applyNumberFormat="1" applyFont="1" applyBorder="1" applyAlignment="1">
      <alignment/>
    </xf>
    <xf numFmtId="3" fontId="24" fillId="0" borderId="57" xfId="0" applyNumberFormat="1" applyFont="1" applyBorder="1" applyAlignment="1">
      <alignment/>
    </xf>
    <xf numFmtId="3" fontId="25" fillId="0" borderId="57" xfId="0" applyNumberFormat="1" applyFont="1" applyBorder="1" applyAlignment="1">
      <alignment/>
    </xf>
    <xf numFmtId="3" fontId="24" fillId="0" borderId="58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0" fontId="0" fillId="0" borderId="59" xfId="0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24" fillId="0" borderId="59" xfId="0" applyNumberFormat="1" applyFont="1" applyBorder="1" applyAlignment="1">
      <alignment/>
    </xf>
    <xf numFmtId="3" fontId="24" fillId="0" borderId="41" xfId="0" applyNumberFormat="1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3" fontId="24" fillId="0" borderId="40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0" fillId="0" borderId="63" xfId="0" applyNumberFormat="1" applyBorder="1" applyAlignment="1">
      <alignment/>
    </xf>
    <xf numFmtId="0" fontId="24" fillId="0" borderId="40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5" xfId="0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26" fillId="0" borderId="71" xfId="0" applyFont="1" applyBorder="1" applyAlignment="1">
      <alignment/>
    </xf>
    <xf numFmtId="166" fontId="26" fillId="0" borderId="10" xfId="42" applyNumberFormat="1" applyFont="1" applyBorder="1" applyAlignment="1">
      <alignment horizontal="left"/>
    </xf>
    <xf numFmtId="166" fontId="1" fillId="0" borderId="10" xfId="42" applyNumberFormat="1" applyFont="1" applyBorder="1" applyAlignment="1">
      <alignment horizontal="left"/>
    </xf>
    <xf numFmtId="166" fontId="26" fillId="0" borderId="72" xfId="42" applyNumberFormat="1" applyFont="1" applyBorder="1" applyAlignment="1">
      <alignment/>
    </xf>
    <xf numFmtId="0" fontId="26" fillId="0" borderId="73" xfId="0" applyFont="1" applyBorder="1" applyAlignment="1">
      <alignment/>
    </xf>
    <xf numFmtId="0" fontId="26" fillId="0" borderId="68" xfId="0" applyFont="1" applyBorder="1" applyAlignment="1">
      <alignment/>
    </xf>
    <xf numFmtId="166" fontId="26" fillId="0" borderId="68" xfId="0" applyNumberFormat="1" applyFont="1" applyBorder="1" applyAlignment="1">
      <alignment/>
    </xf>
    <xf numFmtId="166" fontId="26" fillId="0" borderId="74" xfId="0" applyNumberFormat="1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66" fontId="11" fillId="0" borderId="10" xfId="42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2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30" xfId="0" applyFont="1" applyBorder="1" applyAlignment="1">
      <alignment/>
    </xf>
    <xf numFmtId="0" fontId="0" fillId="0" borderId="0" xfId="0" applyAlignment="1">
      <alignment horizontal="center"/>
    </xf>
    <xf numFmtId="166" fontId="1" fillId="0" borderId="18" xfId="42" applyNumberFormat="1" applyFont="1" applyBorder="1" applyAlignment="1">
      <alignment/>
    </xf>
    <xf numFmtId="166" fontId="1" fillId="0" borderId="22" xfId="42" applyNumberFormat="1" applyFont="1" applyBorder="1" applyAlignment="1">
      <alignment/>
    </xf>
    <xf numFmtId="166" fontId="1" fillId="0" borderId="33" xfId="42" applyNumberFormat="1" applyFont="1" applyBorder="1" applyAlignment="1">
      <alignment/>
    </xf>
    <xf numFmtId="166" fontId="1" fillId="0" borderId="73" xfId="42" applyNumberFormat="1" applyFont="1" applyBorder="1" applyAlignment="1">
      <alignment/>
    </xf>
    <xf numFmtId="166" fontId="1" fillId="0" borderId="68" xfId="42" applyNumberFormat="1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/>
    </xf>
    <xf numFmtId="166" fontId="1" fillId="0" borderId="78" xfId="42" applyNumberFormat="1" applyFont="1" applyBorder="1" applyAlignment="1">
      <alignment/>
    </xf>
    <xf numFmtId="166" fontId="1" fillId="0" borderId="79" xfId="42" applyNumberFormat="1" applyFont="1" applyBorder="1" applyAlignment="1">
      <alignment/>
    </xf>
    <xf numFmtId="0" fontId="0" fillId="0" borderId="73" xfId="0" applyBorder="1" applyAlignment="1">
      <alignment/>
    </xf>
    <xf numFmtId="166" fontId="4" fillId="0" borderId="80" xfId="42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166" fontId="12" fillId="0" borderId="0" xfId="42" applyNumberFormat="1" applyFont="1" applyAlignment="1">
      <alignment/>
    </xf>
    <xf numFmtId="166" fontId="0" fillId="0" borderId="10" xfId="4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69" xfId="0" applyFont="1" applyBorder="1" applyAlignment="1">
      <alignment/>
    </xf>
    <xf numFmtId="166" fontId="6" fillId="0" borderId="81" xfId="40" applyNumberFormat="1" applyFont="1" applyBorder="1" applyAlignment="1">
      <alignment/>
    </xf>
    <xf numFmtId="166" fontId="6" fillId="0" borderId="25" xfId="4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6" fontId="0" fillId="0" borderId="0" xfId="40" applyNumberFormat="1" applyFont="1" applyAlignment="1">
      <alignment/>
    </xf>
    <xf numFmtId="0" fontId="0" fillId="34" borderId="0" xfId="0" applyFill="1" applyAlignment="1">
      <alignment/>
    </xf>
    <xf numFmtId="166" fontId="0" fillId="0" borderId="0" xfId="40" applyNumberFormat="1" applyFont="1" applyAlignment="1">
      <alignment/>
    </xf>
    <xf numFmtId="166" fontId="0" fillId="0" borderId="10" xfId="40" applyNumberFormat="1" applyFont="1" applyBorder="1" applyAlignment="1">
      <alignment/>
    </xf>
    <xf numFmtId="166" fontId="0" fillId="0" borderId="0" xfId="40" applyNumberFormat="1" applyFont="1" applyAlignment="1">
      <alignment/>
    </xf>
    <xf numFmtId="166" fontId="59" fillId="0" borderId="10" xfId="40" applyNumberFormat="1" applyFont="1" applyBorder="1" applyAlignment="1">
      <alignment horizontal="center" vertical="center" wrapText="1"/>
    </xf>
    <xf numFmtId="166" fontId="16" fillId="0" borderId="0" xfId="40" applyNumberFormat="1" applyFont="1" applyAlignment="1">
      <alignment/>
    </xf>
    <xf numFmtId="0" fontId="55" fillId="0" borderId="10" xfId="0" applyFont="1" applyBorder="1" applyAlignment="1">
      <alignment wrapText="1"/>
    </xf>
    <xf numFmtId="166" fontId="0" fillId="0" borderId="0" xfId="40" applyNumberFormat="1" applyFont="1" applyAlignment="1">
      <alignment/>
    </xf>
    <xf numFmtId="0" fontId="5" fillId="0" borderId="0" xfId="0" applyFont="1" applyBorder="1" applyAlignment="1">
      <alignment/>
    </xf>
    <xf numFmtId="0" fontId="48" fillId="0" borderId="0" xfId="0" applyFont="1" applyAlignment="1">
      <alignment/>
    </xf>
    <xf numFmtId="49" fontId="60" fillId="33" borderId="0" xfId="0" applyNumberFormat="1" applyFont="1" applyFill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66" fontId="1" fillId="0" borderId="10" xfId="40" applyNumberFormat="1" applyFont="1" applyBorder="1" applyAlignment="1">
      <alignment horizontal="left"/>
    </xf>
    <xf numFmtId="166" fontId="2" fillId="0" borderId="10" xfId="40" applyNumberFormat="1" applyFont="1" applyBorder="1" applyAlignment="1">
      <alignment horizontal="left"/>
    </xf>
    <xf numFmtId="166" fontId="1" fillId="0" borderId="11" xfId="40" applyNumberFormat="1" applyFont="1" applyBorder="1" applyAlignment="1">
      <alignment horizontal="left"/>
    </xf>
    <xf numFmtId="166" fontId="7" fillId="0" borderId="17" xfId="0" applyNumberFormat="1" applyFont="1" applyBorder="1" applyAlignment="1">
      <alignment horizontal="left"/>
    </xf>
    <xf numFmtId="166" fontId="0" fillId="0" borderId="0" xfId="40" applyNumberFormat="1" applyFont="1" applyAlignment="1">
      <alignment/>
    </xf>
    <xf numFmtId="0" fontId="2" fillId="32" borderId="0" xfId="0" applyFont="1" applyFill="1" applyBorder="1" applyAlignment="1">
      <alignment/>
    </xf>
    <xf numFmtId="166" fontId="2" fillId="32" borderId="0" xfId="40" applyNumberFormat="1" applyFont="1" applyFill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166" fontId="48" fillId="0" borderId="10" xfId="4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166" fontId="60" fillId="0" borderId="10" xfId="4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166" fontId="48" fillId="0" borderId="10" xfId="40" applyNumberFormat="1" applyFont="1" applyBorder="1" applyAlignment="1">
      <alignment/>
    </xf>
    <xf numFmtId="0" fontId="6" fillId="0" borderId="13" xfId="0" applyFont="1" applyBorder="1" applyAlignment="1">
      <alignment/>
    </xf>
    <xf numFmtId="166" fontId="6" fillId="0" borderId="13" xfId="40" applyNumberFormat="1" applyFont="1" applyBorder="1" applyAlignment="1">
      <alignment/>
    </xf>
    <xf numFmtId="166" fontId="6" fillId="0" borderId="14" xfId="40" applyNumberFormat="1" applyFont="1" applyBorder="1" applyAlignment="1">
      <alignment/>
    </xf>
    <xf numFmtId="166" fontId="0" fillId="0" borderId="0" xfId="40" applyNumberFormat="1" applyFont="1" applyAlignment="1">
      <alignment/>
    </xf>
    <xf numFmtId="166" fontId="55" fillId="32" borderId="0" xfId="0" applyNumberFormat="1" applyFont="1" applyFill="1" applyBorder="1" applyAlignment="1">
      <alignment/>
    </xf>
    <xf numFmtId="166" fontId="7" fillId="0" borderId="0" xfId="0" applyNumberFormat="1" applyFont="1" applyBorder="1" applyAlignment="1">
      <alignment/>
    </xf>
    <xf numFmtId="0" fontId="3" fillId="0" borderId="23" xfId="0" applyFont="1" applyBorder="1" applyAlignment="1">
      <alignment/>
    </xf>
    <xf numFmtId="166" fontId="0" fillId="0" borderId="23" xfId="0" applyNumberForma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9"/>
  <sheetViews>
    <sheetView zoomScalePageLayoutView="0" workbookViewId="0" topLeftCell="A625">
      <selection activeCell="E641" sqref="E641"/>
    </sheetView>
  </sheetViews>
  <sheetFormatPr defaultColWidth="9.140625" defaultRowHeight="15"/>
  <cols>
    <col min="1" max="1" width="13.8515625" style="0" customWidth="1"/>
    <col min="2" max="2" width="39.00390625" style="0" bestFit="1" customWidth="1"/>
    <col min="3" max="3" width="15.140625" style="0" bestFit="1" customWidth="1"/>
    <col min="4" max="4" width="16.7109375" style="0" bestFit="1" customWidth="1"/>
  </cols>
  <sheetData>
    <row r="1" spans="1:4" ht="15">
      <c r="A1" s="406" t="s">
        <v>0</v>
      </c>
      <c r="B1" s="406"/>
      <c r="C1" s="406"/>
      <c r="D1" s="406"/>
    </row>
    <row r="2" spans="1:4" ht="15">
      <c r="A2" s="406" t="s">
        <v>619</v>
      </c>
      <c r="B2" s="406"/>
      <c r="C2" s="406"/>
      <c r="D2" s="406"/>
    </row>
    <row r="3" spans="1:4" ht="15">
      <c r="A3" s="406" t="s">
        <v>1</v>
      </c>
      <c r="B3" s="406"/>
      <c r="C3" s="406"/>
      <c r="D3" s="406"/>
    </row>
    <row r="5" spans="1:4" ht="15">
      <c r="A5" s="406" t="s">
        <v>148</v>
      </c>
      <c r="B5" s="406"/>
      <c r="C5" s="406"/>
      <c r="D5" s="406"/>
    </row>
    <row r="6" spans="1:4" ht="28.5" customHeight="1">
      <c r="A6" s="407" t="s">
        <v>33</v>
      </c>
      <c r="B6" s="407"/>
      <c r="C6" s="407"/>
      <c r="D6" s="407"/>
    </row>
    <row r="8" spans="1:3" ht="15">
      <c r="A8" s="373"/>
      <c r="B8" s="373"/>
      <c r="C8" s="373"/>
    </row>
    <row r="9" spans="1:3" ht="15">
      <c r="A9" s="374" t="s">
        <v>235</v>
      </c>
      <c r="B9" s="375" t="s">
        <v>149</v>
      </c>
      <c r="C9" s="373"/>
    </row>
    <row r="10" spans="1:4" ht="30">
      <c r="A10" s="37" t="s">
        <v>39</v>
      </c>
      <c r="B10" s="38" t="s">
        <v>3</v>
      </c>
      <c r="C10" s="37" t="s">
        <v>189</v>
      </c>
      <c r="D10" s="37" t="s">
        <v>195</v>
      </c>
    </row>
    <row r="11" spans="1:4" ht="15">
      <c r="A11" s="90" t="s">
        <v>70</v>
      </c>
      <c r="B11" s="88" t="s">
        <v>575</v>
      </c>
      <c r="C11" s="110">
        <v>26674300</v>
      </c>
      <c r="D11" s="37"/>
    </row>
    <row r="12" spans="1:4" ht="15">
      <c r="A12" s="90" t="s">
        <v>51</v>
      </c>
      <c r="B12" s="111" t="s">
        <v>150</v>
      </c>
      <c r="C12" s="112">
        <f>SUM(C11)</f>
        <v>26674300</v>
      </c>
      <c r="D12" s="37"/>
    </row>
    <row r="13" ht="15">
      <c r="D13" s="37"/>
    </row>
    <row r="14" spans="1:4" ht="15">
      <c r="A14" s="90"/>
      <c r="B14" s="88" t="s">
        <v>152</v>
      </c>
      <c r="C14" s="110">
        <v>3919200</v>
      </c>
      <c r="D14" s="37"/>
    </row>
    <row r="15" spans="1:4" ht="15">
      <c r="A15" s="3" t="s">
        <v>151</v>
      </c>
      <c r="B15" s="2" t="s">
        <v>10</v>
      </c>
      <c r="C15" s="120">
        <f>SUM(C14)</f>
        <v>3919200</v>
      </c>
      <c r="D15" s="37"/>
    </row>
    <row r="16" spans="1:4" ht="15">
      <c r="A16" s="3"/>
      <c r="B16" s="2"/>
      <c r="C16" s="120"/>
      <c r="D16" s="37"/>
    </row>
    <row r="17" spans="1:4" ht="15">
      <c r="A17" s="3"/>
      <c r="D17" s="37"/>
    </row>
    <row r="18" spans="1:4" ht="15">
      <c r="A18" s="37"/>
      <c r="B18" s="86" t="s">
        <v>177</v>
      </c>
      <c r="C18" s="123">
        <v>250000</v>
      </c>
      <c r="D18" s="37"/>
    </row>
    <row r="19" spans="1:4" ht="15">
      <c r="A19" s="67"/>
      <c r="B19" s="86" t="s">
        <v>53</v>
      </c>
      <c r="C19" s="4"/>
      <c r="D19" s="4"/>
    </row>
    <row r="20" spans="1:4" s="1" customFormat="1" ht="15">
      <c r="A20" s="48" t="s">
        <v>47</v>
      </c>
      <c r="B20" s="33" t="s">
        <v>48</v>
      </c>
      <c r="C20" s="21">
        <f>SUM(C18:C19)</f>
        <v>250000</v>
      </c>
      <c r="D20" s="21"/>
    </row>
    <row r="21" spans="1:4" s="1" customFormat="1" ht="15">
      <c r="A21" s="48"/>
      <c r="B21" s="33"/>
      <c r="C21" s="21"/>
      <c r="D21" s="21"/>
    </row>
    <row r="22" spans="1:4" s="1" customFormat="1" ht="15">
      <c r="A22" s="48"/>
      <c r="B22" s="48" t="s">
        <v>178</v>
      </c>
      <c r="C22" s="87">
        <v>2205000</v>
      </c>
      <c r="D22" s="21"/>
    </row>
    <row r="23" spans="1:4" s="1" customFormat="1" ht="15">
      <c r="A23" s="48"/>
      <c r="B23" s="48" t="s">
        <v>228</v>
      </c>
      <c r="C23" s="87">
        <v>20000</v>
      </c>
      <c r="D23" s="21"/>
    </row>
    <row r="24" spans="1:4" s="1" customFormat="1" ht="15">
      <c r="A24" s="48"/>
      <c r="B24" s="48" t="s">
        <v>50</v>
      </c>
      <c r="C24" s="87">
        <v>4200000</v>
      </c>
      <c r="D24" s="21"/>
    </row>
    <row r="25" spans="1:4" ht="15">
      <c r="A25" s="3" t="s">
        <v>176</v>
      </c>
      <c r="B25" s="3" t="s">
        <v>156</v>
      </c>
      <c r="C25" s="87">
        <v>100000</v>
      </c>
      <c r="D25" s="4"/>
    </row>
    <row r="26" spans="1:4" ht="15">
      <c r="A26" s="3"/>
      <c r="B26" s="134" t="s">
        <v>50</v>
      </c>
      <c r="C26" s="21">
        <f>SUM(C22:C25)</f>
        <v>6525000</v>
      </c>
      <c r="D26" s="4"/>
    </row>
    <row r="27" spans="1:4" ht="15">
      <c r="A27" s="3"/>
      <c r="B27" s="3"/>
      <c r="C27" s="21"/>
      <c r="D27" s="4"/>
    </row>
    <row r="28" spans="1:4" ht="15">
      <c r="A28" s="3"/>
      <c r="B28" s="86" t="s">
        <v>59</v>
      </c>
      <c r="C28" s="4">
        <v>500000</v>
      </c>
      <c r="D28" s="4"/>
    </row>
    <row r="29" spans="1:4" ht="15">
      <c r="A29" s="86" t="s">
        <v>61</v>
      </c>
      <c r="B29" s="2" t="s">
        <v>62</v>
      </c>
      <c r="C29" s="21">
        <f>SUM(C28)</f>
        <v>500000</v>
      </c>
      <c r="D29" s="4"/>
    </row>
    <row r="30" spans="1:4" ht="15">
      <c r="A30" s="86"/>
      <c r="B30" s="2"/>
      <c r="C30" s="21"/>
      <c r="D30" s="4"/>
    </row>
    <row r="31" spans="1:4" ht="15">
      <c r="A31" s="86"/>
      <c r="B31" s="86" t="s">
        <v>158</v>
      </c>
      <c r="C31" s="87">
        <v>4000000</v>
      </c>
      <c r="D31" s="4"/>
    </row>
    <row r="32" spans="1:4" ht="15">
      <c r="A32" s="86" t="s">
        <v>153</v>
      </c>
      <c r="B32" s="2" t="s">
        <v>159</v>
      </c>
      <c r="C32" s="21">
        <f>SUM(C31)</f>
        <v>4000000</v>
      </c>
      <c r="D32" s="4"/>
    </row>
    <row r="33" spans="1:4" ht="15">
      <c r="A33" s="86"/>
      <c r="B33" s="2"/>
      <c r="C33" s="21"/>
      <c r="D33" s="4"/>
    </row>
    <row r="34" spans="1:4" ht="15">
      <c r="A34" s="3"/>
      <c r="B34" s="3" t="s">
        <v>99</v>
      </c>
      <c r="C34" s="87">
        <v>600000</v>
      </c>
      <c r="D34" s="4"/>
    </row>
    <row r="35" spans="1:4" ht="15">
      <c r="A35" s="3" t="s">
        <v>65</v>
      </c>
      <c r="B35" s="2" t="s">
        <v>99</v>
      </c>
      <c r="C35" s="21">
        <f>SUM(C34)</f>
        <v>600000</v>
      </c>
      <c r="D35" s="4"/>
    </row>
    <row r="36" spans="1:4" ht="15">
      <c r="A36" s="3"/>
      <c r="B36" s="3"/>
      <c r="C36" s="4"/>
      <c r="D36" s="4"/>
    </row>
    <row r="37" spans="1:4" ht="15">
      <c r="A37" s="3"/>
      <c r="B37" s="3" t="s">
        <v>66</v>
      </c>
      <c r="C37" s="4">
        <v>7500000</v>
      </c>
      <c r="D37" s="4"/>
    </row>
    <row r="38" spans="1:4" ht="15">
      <c r="A38" s="3" t="s">
        <v>67</v>
      </c>
      <c r="B38" s="85" t="s">
        <v>66</v>
      </c>
      <c r="C38" s="21">
        <f>SUM(C37)</f>
        <v>7500000</v>
      </c>
      <c r="D38" s="4"/>
    </row>
    <row r="39" spans="1:4" ht="15">
      <c r="A39" s="3"/>
      <c r="B39" s="3"/>
      <c r="C39" s="4"/>
      <c r="D39" s="4"/>
    </row>
    <row r="40" spans="1:4" ht="15">
      <c r="A40" s="3"/>
      <c r="B40" s="86" t="s">
        <v>68</v>
      </c>
      <c r="C40" s="87">
        <v>5230000</v>
      </c>
      <c r="D40" s="4"/>
    </row>
    <row r="41" spans="1:4" s="1" customFormat="1" ht="15">
      <c r="A41" s="10" t="s">
        <v>45</v>
      </c>
      <c r="B41" s="13" t="s">
        <v>69</v>
      </c>
      <c r="C41" s="75">
        <f>SUM(C40)</f>
        <v>5230000</v>
      </c>
      <c r="D41" s="21"/>
    </row>
    <row r="42" spans="1:4" ht="15">
      <c r="A42" s="3"/>
      <c r="B42" s="3"/>
      <c r="C42" s="3"/>
      <c r="D42" s="108"/>
    </row>
    <row r="43" spans="1:4" ht="15">
      <c r="A43" s="3"/>
      <c r="B43" s="3" t="s">
        <v>160</v>
      </c>
      <c r="C43" s="118">
        <v>400000</v>
      </c>
      <c r="D43" s="108"/>
    </row>
    <row r="44" spans="1:4" s="1" customFormat="1" ht="15">
      <c r="A44" s="2" t="s">
        <v>110</v>
      </c>
      <c r="B44" s="2" t="s">
        <v>161</v>
      </c>
      <c r="C44" s="119">
        <f>SUM(C43)</f>
        <v>400000</v>
      </c>
      <c r="D44" s="102"/>
    </row>
    <row r="45" spans="1:4" ht="15">
      <c r="A45" s="3"/>
      <c r="B45" s="3"/>
      <c r="C45" s="3"/>
      <c r="D45" s="108"/>
    </row>
    <row r="46" spans="1:4" ht="15">
      <c r="A46" s="117"/>
      <c r="B46" s="2" t="s">
        <v>5</v>
      </c>
      <c r="C46" s="21">
        <f>C41+C35+C29+C20+C44+C32+C26+C38</f>
        <v>25005000</v>
      </c>
      <c r="D46" s="4"/>
    </row>
    <row r="47" spans="1:4" s="1" customFormat="1" ht="15">
      <c r="A47" s="2"/>
      <c r="B47" s="2"/>
      <c r="C47" s="21"/>
      <c r="D47" s="21"/>
    </row>
    <row r="48" spans="1:4" s="1" customFormat="1" ht="15">
      <c r="A48" s="2" t="s">
        <v>200</v>
      </c>
      <c r="B48" s="86" t="s">
        <v>229</v>
      </c>
      <c r="C48" s="87"/>
      <c r="D48" s="21"/>
    </row>
    <row r="49" spans="1:4" s="1" customFormat="1" ht="15">
      <c r="A49" s="2" t="s">
        <v>201</v>
      </c>
      <c r="B49" s="86" t="s">
        <v>145</v>
      </c>
      <c r="C49" s="87"/>
      <c r="D49" s="21"/>
    </row>
    <row r="50" spans="1:4" s="1" customFormat="1" ht="15">
      <c r="A50" s="2" t="s">
        <v>200</v>
      </c>
      <c r="B50" s="86" t="s">
        <v>230</v>
      </c>
      <c r="C50" s="87"/>
      <c r="D50" s="21"/>
    </row>
    <row r="51" spans="1:4" s="1" customFormat="1" ht="15">
      <c r="A51" s="2" t="s">
        <v>201</v>
      </c>
      <c r="B51" s="86" t="s">
        <v>145</v>
      </c>
      <c r="C51" s="87"/>
      <c r="D51" s="21"/>
    </row>
    <row r="52" spans="1:4" s="1" customFormat="1" ht="15">
      <c r="A52" s="2"/>
      <c r="B52" s="1" t="s">
        <v>179</v>
      </c>
      <c r="C52" s="135">
        <f>SUM(C48:C51)</f>
        <v>0</v>
      </c>
      <c r="D52" s="21"/>
    </row>
    <row r="53" spans="1:4" ht="15.75" thickBot="1">
      <c r="A53" s="10"/>
      <c r="B53" s="10"/>
      <c r="C53" s="121"/>
      <c r="D53" s="11"/>
    </row>
    <row r="54" spans="1:4" ht="15.75" thickBot="1">
      <c r="A54" s="40"/>
      <c r="B54" s="41" t="s">
        <v>11</v>
      </c>
      <c r="C54" s="45">
        <f>C52+C46+C12+C15</f>
        <v>55598500</v>
      </c>
      <c r="D54" s="51"/>
    </row>
    <row r="55" spans="1:4" ht="15">
      <c r="A55" s="77"/>
      <c r="C55" s="122"/>
      <c r="D55" s="5"/>
    </row>
    <row r="56" spans="1:4" ht="15">
      <c r="A56" s="76" t="s">
        <v>97</v>
      </c>
      <c r="B56" s="394" t="s">
        <v>162</v>
      </c>
      <c r="C56" s="395"/>
      <c r="D56" s="395">
        <v>10000000</v>
      </c>
    </row>
    <row r="57" spans="1:4" ht="15">
      <c r="A57" s="76"/>
      <c r="B57" s="3"/>
      <c r="C57" s="4"/>
      <c r="D57" s="4"/>
    </row>
    <row r="58" spans="1:4" ht="15">
      <c r="A58" s="78" t="s">
        <v>93</v>
      </c>
      <c r="B58" s="23" t="s">
        <v>17</v>
      </c>
      <c r="C58" s="24"/>
      <c r="D58" s="24">
        <v>23800000</v>
      </c>
    </row>
    <row r="59" spans="1:4" ht="15">
      <c r="A59" s="76" t="s">
        <v>46</v>
      </c>
      <c r="B59" s="6" t="s">
        <v>18</v>
      </c>
      <c r="C59" s="4"/>
      <c r="D59" s="4">
        <v>700000</v>
      </c>
    </row>
    <row r="60" spans="1:4" ht="15">
      <c r="A60" s="3"/>
      <c r="B60" s="7" t="s">
        <v>6</v>
      </c>
      <c r="C60" s="4"/>
      <c r="D60" s="4">
        <f>SUM(D58:D59)</f>
        <v>24500000</v>
      </c>
    </row>
    <row r="61" spans="1:4" ht="15">
      <c r="A61" s="3" t="s">
        <v>231</v>
      </c>
      <c r="B61" s="7" t="s">
        <v>232</v>
      </c>
      <c r="C61" s="4"/>
      <c r="D61" s="4"/>
    </row>
    <row r="62" spans="1:4" ht="15.75" thickBot="1">
      <c r="A62" s="163"/>
      <c r="B62" s="107" t="s">
        <v>8</v>
      </c>
      <c r="C62" s="132"/>
      <c r="D62" s="164">
        <f>D60+D56+D61</f>
        <v>34500000</v>
      </c>
    </row>
    <row r="63" spans="1:4" ht="15">
      <c r="A63" s="74"/>
      <c r="B63" s="71"/>
      <c r="C63" s="72"/>
      <c r="D63" s="72"/>
    </row>
    <row r="65" spans="1:4" ht="15">
      <c r="A65" s="39">
        <v>45160</v>
      </c>
      <c r="B65" s="39" t="s">
        <v>20</v>
      </c>
      <c r="C65" s="5"/>
      <c r="D65" s="5"/>
    </row>
    <row r="67" spans="1:4" ht="30">
      <c r="A67" s="37" t="s">
        <v>35</v>
      </c>
      <c r="B67" s="38" t="s">
        <v>3</v>
      </c>
      <c r="C67" s="37" t="s">
        <v>180</v>
      </c>
      <c r="D67" s="37" t="s">
        <v>181</v>
      </c>
    </row>
    <row r="68" spans="1:4" ht="15">
      <c r="A68" s="90" t="s">
        <v>70</v>
      </c>
      <c r="B68" s="88" t="s">
        <v>531</v>
      </c>
      <c r="C68" s="123">
        <v>2622200</v>
      </c>
      <c r="D68" s="37"/>
    </row>
    <row r="69" spans="1:4" ht="15">
      <c r="A69" s="90" t="s">
        <v>51</v>
      </c>
      <c r="B69" s="111" t="s">
        <v>150</v>
      </c>
      <c r="C69" s="124">
        <f>SUM(C68)</f>
        <v>2622200</v>
      </c>
      <c r="D69" s="37"/>
    </row>
    <row r="70" spans="1:4" ht="15">
      <c r="A70" s="37"/>
      <c r="B70" s="38"/>
      <c r="C70" s="124"/>
      <c r="D70" s="37"/>
    </row>
    <row r="71" spans="1:4" ht="15">
      <c r="A71" s="90"/>
      <c r="B71" s="88" t="s">
        <v>152</v>
      </c>
      <c r="C71" s="123">
        <v>384300</v>
      </c>
      <c r="D71" s="37"/>
    </row>
    <row r="72" spans="1:4" ht="15">
      <c r="A72" s="3" t="s">
        <v>151</v>
      </c>
      <c r="B72" s="2" t="s">
        <v>10</v>
      </c>
      <c r="C72" s="124">
        <f>SUM(C71)</f>
        <v>384300</v>
      </c>
      <c r="D72" s="37"/>
    </row>
    <row r="73" spans="1:4" ht="15">
      <c r="A73" s="37"/>
      <c r="B73" s="38"/>
      <c r="C73" s="124"/>
      <c r="D73" s="37"/>
    </row>
    <row r="74" spans="1:4" ht="15">
      <c r="A74" s="37"/>
      <c r="B74" s="38"/>
      <c r="C74" s="124"/>
      <c r="D74" s="37"/>
    </row>
    <row r="75" spans="1:4" ht="15">
      <c r="A75" s="67"/>
      <c r="B75" s="86" t="s">
        <v>156</v>
      </c>
      <c r="C75" s="22">
        <v>10000</v>
      </c>
      <c r="D75" s="2"/>
    </row>
    <row r="76" spans="1:4" s="1" customFormat="1" ht="15">
      <c r="A76" s="48" t="s">
        <v>176</v>
      </c>
      <c r="B76" s="33" t="s">
        <v>50</v>
      </c>
      <c r="C76" s="21">
        <f>SUM(C75)</f>
        <v>10000</v>
      </c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86" t="s">
        <v>528</v>
      </c>
      <c r="C79" s="87"/>
      <c r="D79" s="2"/>
    </row>
    <row r="80" spans="1:4" ht="15">
      <c r="A80" s="2" t="s">
        <v>64</v>
      </c>
      <c r="B80" s="2" t="s">
        <v>190</v>
      </c>
      <c r="C80" s="126">
        <f>SUM(C79)</f>
        <v>0</v>
      </c>
      <c r="D80" s="2"/>
    </row>
    <row r="81" spans="1:4" ht="15">
      <c r="A81" s="2"/>
      <c r="B81" s="2"/>
      <c r="C81" s="2"/>
      <c r="D81" s="2"/>
    </row>
    <row r="82" spans="1:4" ht="15">
      <c r="A82" s="3"/>
      <c r="B82" s="86" t="s">
        <v>68</v>
      </c>
      <c r="C82" s="4">
        <v>2700</v>
      </c>
      <c r="D82" s="4"/>
    </row>
    <row r="83" spans="1:4" s="1" customFormat="1" ht="15">
      <c r="A83" s="10" t="s">
        <v>45</v>
      </c>
      <c r="B83" s="13" t="s">
        <v>69</v>
      </c>
      <c r="C83" s="21">
        <f>SUM(C82)</f>
        <v>2700</v>
      </c>
      <c r="D83" s="21"/>
    </row>
    <row r="84" spans="1:4" ht="15">
      <c r="A84" s="3"/>
      <c r="B84" s="3"/>
      <c r="C84" s="4"/>
      <c r="D84" s="4"/>
    </row>
    <row r="85" spans="1:4" s="1" customFormat="1" ht="15">
      <c r="A85" s="2"/>
      <c r="B85" s="2" t="s">
        <v>5</v>
      </c>
      <c r="C85" s="21">
        <f>C76+C83+C77+C80</f>
        <v>12700</v>
      </c>
      <c r="D85" s="21"/>
    </row>
    <row r="86" spans="1:4" s="1" customFormat="1" ht="15">
      <c r="A86" s="13"/>
      <c r="B86" s="13"/>
      <c r="C86" s="75"/>
      <c r="D86" s="75"/>
    </row>
    <row r="87" spans="1:4" s="1" customFormat="1" ht="15">
      <c r="A87" s="92" t="s">
        <v>533</v>
      </c>
      <c r="B87" s="92" t="s">
        <v>587</v>
      </c>
      <c r="C87" s="136"/>
      <c r="D87" s="136"/>
    </row>
    <row r="88" spans="1:4" s="1" customFormat="1" ht="15">
      <c r="A88" s="92" t="s">
        <v>201</v>
      </c>
      <c r="B88" s="92" t="s">
        <v>202</v>
      </c>
      <c r="C88" s="136"/>
      <c r="D88" s="136"/>
    </row>
    <row r="89" spans="1:4" ht="15.75" thickBot="1">
      <c r="A89" s="141"/>
      <c r="B89" s="13" t="s">
        <v>203</v>
      </c>
      <c r="C89" s="75">
        <f>SUM(C87:C88)</f>
        <v>0</v>
      </c>
      <c r="D89" s="136"/>
    </row>
    <row r="90" spans="1:4" ht="15.75" thickBot="1">
      <c r="A90" s="40"/>
      <c r="B90" s="41" t="s">
        <v>11</v>
      </c>
      <c r="C90" s="45">
        <f>C85+C72+C69+C89</f>
        <v>3019200</v>
      </c>
      <c r="D90" s="51"/>
    </row>
    <row r="91" spans="1:4" ht="15.75" thickBot="1">
      <c r="A91" s="15"/>
      <c r="B91" s="9"/>
      <c r="C91" s="16"/>
      <c r="D91" s="16"/>
    </row>
    <row r="92" spans="1:4" ht="15.75" thickBot="1">
      <c r="A92" s="53"/>
      <c r="B92" s="42" t="s">
        <v>8</v>
      </c>
      <c r="C92" s="43"/>
      <c r="D92" s="44"/>
    </row>
    <row r="93" spans="1:4" ht="15">
      <c r="A93" s="15"/>
      <c r="B93" s="9"/>
      <c r="C93" s="16"/>
      <c r="D93" s="16"/>
    </row>
    <row r="95" spans="1:3" ht="15">
      <c r="A95" s="375">
        <v>13350</v>
      </c>
      <c r="B95" s="375" t="s">
        <v>233</v>
      </c>
      <c r="C95" s="373"/>
    </row>
    <row r="96" spans="1:4" ht="30">
      <c r="A96" s="37" t="s">
        <v>35</v>
      </c>
      <c r="B96" s="38" t="s">
        <v>3</v>
      </c>
      <c r="C96" s="37" t="s">
        <v>183</v>
      </c>
      <c r="D96" s="37" t="s">
        <v>184</v>
      </c>
    </row>
    <row r="97" spans="1:4" ht="15">
      <c r="A97" s="386"/>
      <c r="B97" s="387"/>
      <c r="C97" s="388"/>
      <c r="D97" s="37"/>
    </row>
    <row r="98" spans="1:4" ht="15">
      <c r="A98" s="386" t="s">
        <v>551</v>
      </c>
      <c r="B98" s="386" t="s">
        <v>631</v>
      </c>
      <c r="C98" s="388">
        <v>271934818</v>
      </c>
      <c r="D98" s="37"/>
    </row>
    <row r="99" spans="1:4" ht="15">
      <c r="A99" s="389"/>
      <c r="B99" s="389" t="s">
        <v>520</v>
      </c>
      <c r="C99" s="390">
        <f>SUM(C98)</f>
        <v>271934818</v>
      </c>
      <c r="D99" s="37"/>
    </row>
    <row r="100" spans="1:4" ht="15">
      <c r="A100" s="391"/>
      <c r="B100" s="392"/>
      <c r="C100" s="388"/>
      <c r="D100" s="37"/>
    </row>
    <row r="101" spans="1:4" ht="15">
      <c r="A101" s="391"/>
      <c r="C101" s="390"/>
      <c r="D101" s="37"/>
    </row>
    <row r="102" spans="1:4" ht="15">
      <c r="A102" s="391"/>
      <c r="B102" s="405" t="s">
        <v>558</v>
      </c>
      <c r="C102" s="393"/>
      <c r="D102" s="37"/>
    </row>
    <row r="103" spans="1:4" ht="15">
      <c r="A103" s="3"/>
      <c r="B103" s="405" t="s">
        <v>598</v>
      </c>
      <c r="C103" s="26"/>
      <c r="D103" s="26"/>
    </row>
    <row r="104" spans="1:4" ht="15">
      <c r="A104" s="3"/>
      <c r="B104" s="86"/>
      <c r="C104" s="26"/>
      <c r="D104" s="26"/>
    </row>
    <row r="105" spans="1:4" ht="15">
      <c r="A105" s="3"/>
      <c r="B105" s="86" t="s">
        <v>62</v>
      </c>
      <c r="C105" s="26">
        <v>2500000</v>
      </c>
      <c r="D105" s="26"/>
    </row>
    <row r="106" spans="1:4" ht="15">
      <c r="A106" s="86" t="s">
        <v>61</v>
      </c>
      <c r="B106" s="2" t="s">
        <v>62</v>
      </c>
      <c r="C106" s="21">
        <f>SUM(C103:C105)</f>
        <v>2500000</v>
      </c>
      <c r="D106" s="26"/>
    </row>
    <row r="107" spans="1:4" ht="15">
      <c r="A107" s="3"/>
      <c r="B107" s="3"/>
      <c r="C107" s="26"/>
      <c r="D107" s="26"/>
    </row>
    <row r="108" spans="1:4" s="1" customFormat="1" ht="15">
      <c r="A108" s="3"/>
      <c r="B108" s="86" t="s">
        <v>585</v>
      </c>
      <c r="C108" s="87">
        <v>0</v>
      </c>
      <c r="D108" s="21"/>
    </row>
    <row r="109" spans="1:4" ht="15">
      <c r="A109" s="86" t="s">
        <v>64</v>
      </c>
      <c r="B109" s="2" t="s">
        <v>83</v>
      </c>
      <c r="C109" s="21">
        <f>SUM(C108)</f>
        <v>0</v>
      </c>
      <c r="D109" s="26"/>
    </row>
    <row r="110" spans="1:4" ht="15">
      <c r="A110" s="86"/>
      <c r="B110" s="2"/>
      <c r="C110" s="21"/>
      <c r="D110" s="26"/>
    </row>
    <row r="111" spans="1:4" ht="15">
      <c r="A111" s="86"/>
      <c r="B111" s="86" t="s">
        <v>586</v>
      </c>
      <c r="C111" s="87">
        <v>1000000</v>
      </c>
      <c r="D111" s="26"/>
    </row>
    <row r="112" spans="1:4" ht="15">
      <c r="A112" s="86" t="s">
        <v>67</v>
      </c>
      <c r="B112" s="2" t="s">
        <v>586</v>
      </c>
      <c r="C112" s="21">
        <f>SUM(C111)</f>
        <v>1000000</v>
      </c>
      <c r="D112" s="26"/>
    </row>
    <row r="113" spans="1:4" ht="15">
      <c r="A113" s="86"/>
      <c r="B113" s="2"/>
      <c r="C113" s="21"/>
      <c r="D113" s="26"/>
    </row>
    <row r="114" spans="1:4" ht="15">
      <c r="A114" s="86"/>
      <c r="B114" s="2"/>
      <c r="C114" s="21"/>
      <c r="D114" s="26"/>
    </row>
    <row r="115" spans="1:4" ht="15">
      <c r="A115" s="3"/>
      <c r="B115" s="3"/>
      <c r="C115" s="26"/>
      <c r="D115" s="26"/>
    </row>
    <row r="116" spans="1:4" s="1" customFormat="1" ht="15">
      <c r="A116" s="3"/>
      <c r="B116" s="86" t="s">
        <v>68</v>
      </c>
      <c r="C116" s="87">
        <v>945000</v>
      </c>
      <c r="D116" s="21"/>
    </row>
    <row r="117" spans="1:4" s="1" customFormat="1" ht="15">
      <c r="A117" s="10" t="s">
        <v>45</v>
      </c>
      <c r="B117" s="13" t="s">
        <v>69</v>
      </c>
      <c r="C117" s="21">
        <f>SUM(C116)</f>
        <v>945000</v>
      </c>
      <c r="D117" s="21"/>
    </row>
    <row r="118" spans="1:4" ht="15">
      <c r="A118" s="3"/>
      <c r="B118" s="3"/>
      <c r="C118" s="26"/>
      <c r="D118" s="26"/>
    </row>
    <row r="119" spans="1:4" s="1" customFormat="1" ht="15">
      <c r="A119" s="2"/>
      <c r="B119" s="2" t="s">
        <v>5</v>
      </c>
      <c r="C119" s="21">
        <f>C106+C109+C117+C101+C112</f>
        <v>4445000</v>
      </c>
      <c r="D119" s="21"/>
    </row>
    <row r="120" spans="1:4" s="1" customFormat="1" ht="15.75" thickBot="1">
      <c r="A120" s="13"/>
      <c r="B120" s="13"/>
      <c r="C120" s="75"/>
      <c r="D120" s="75"/>
    </row>
    <row r="121" spans="1:4" ht="15.75" thickBot="1">
      <c r="A121" s="40"/>
      <c r="B121" s="41" t="s">
        <v>11</v>
      </c>
      <c r="C121" s="45">
        <f>C119+C99+C97</f>
        <v>276379818</v>
      </c>
      <c r="D121" s="51"/>
    </row>
    <row r="122" spans="1:4" ht="15">
      <c r="A122" s="81"/>
      <c r="B122" s="28"/>
      <c r="C122" s="29"/>
      <c r="D122" s="30"/>
    </row>
    <row r="123" spans="1:4" ht="15">
      <c r="A123" s="78" t="s">
        <v>91</v>
      </c>
      <c r="B123" s="148" t="s">
        <v>591</v>
      </c>
      <c r="C123" s="80"/>
      <c r="D123" s="80">
        <v>3375000</v>
      </c>
    </row>
    <row r="124" spans="1:4" ht="15">
      <c r="A124" s="78"/>
      <c r="B124" s="148"/>
      <c r="C124" s="80"/>
      <c r="D124" s="80"/>
    </row>
    <row r="125" spans="1:4" ht="15">
      <c r="A125" s="78" t="s">
        <v>94</v>
      </c>
      <c r="B125" s="148" t="s">
        <v>559</v>
      </c>
      <c r="C125" s="80"/>
      <c r="D125" s="80">
        <v>2750000</v>
      </c>
    </row>
    <row r="126" spans="1:4" ht="15">
      <c r="A126" s="78"/>
      <c r="B126" s="79"/>
      <c r="C126" s="80"/>
      <c r="D126" s="80"/>
    </row>
    <row r="127" spans="1:4" ht="15">
      <c r="A127" s="76" t="s">
        <v>46</v>
      </c>
      <c r="B127" s="20" t="s">
        <v>19</v>
      </c>
      <c r="C127" s="26"/>
      <c r="D127" s="26">
        <v>1654000</v>
      </c>
    </row>
    <row r="128" spans="1:4" ht="15.75" thickBot="1">
      <c r="A128" s="76"/>
      <c r="B128" s="2" t="s">
        <v>21</v>
      </c>
      <c r="C128" s="26"/>
      <c r="D128" s="21">
        <f>SUM(D123:D127)</f>
        <v>7779000</v>
      </c>
    </row>
    <row r="129" spans="1:4" ht="15.75" thickBot="1">
      <c r="A129" s="53"/>
      <c r="B129" s="107" t="s">
        <v>8</v>
      </c>
      <c r="C129" s="43"/>
      <c r="D129" s="52">
        <f>D128</f>
        <v>7779000</v>
      </c>
    </row>
    <row r="130" spans="1:4" ht="15">
      <c r="A130" s="74"/>
      <c r="B130" s="71"/>
      <c r="C130" s="72"/>
      <c r="D130" s="73"/>
    </row>
    <row r="131" spans="1:4" ht="15">
      <c r="A131" s="74"/>
      <c r="B131" s="71"/>
      <c r="C131" s="72"/>
      <c r="D131" s="73"/>
    </row>
    <row r="132" spans="1:4" ht="15">
      <c r="A132" s="377"/>
      <c r="B132" s="376"/>
      <c r="C132" s="72"/>
      <c r="D132" s="73"/>
    </row>
    <row r="133" spans="1:2" ht="15">
      <c r="A133" s="375">
        <v>64010</v>
      </c>
      <c r="B133" s="375" t="s">
        <v>23</v>
      </c>
    </row>
    <row r="134" spans="1:4" ht="30">
      <c r="A134" s="37" t="s">
        <v>35</v>
      </c>
      <c r="B134" s="38" t="s">
        <v>3</v>
      </c>
      <c r="C134" s="37" t="s">
        <v>183</v>
      </c>
      <c r="D134" s="37" t="s">
        <v>184</v>
      </c>
    </row>
    <row r="135" spans="1:4" ht="15">
      <c r="A135" s="3"/>
      <c r="B135" s="86" t="s">
        <v>98</v>
      </c>
      <c r="C135" s="26">
        <v>5000000</v>
      </c>
      <c r="D135" s="26"/>
    </row>
    <row r="136" spans="1:4" ht="15">
      <c r="A136" s="86" t="s">
        <v>61</v>
      </c>
      <c r="B136" s="2" t="s">
        <v>62</v>
      </c>
      <c r="C136" s="21">
        <f>SUM(C135)</f>
        <v>5000000</v>
      </c>
      <c r="D136" s="26"/>
    </row>
    <row r="137" spans="1:4" ht="15">
      <c r="A137" s="3"/>
      <c r="B137" s="3"/>
      <c r="C137" s="26"/>
      <c r="D137" s="26"/>
    </row>
    <row r="138" spans="1:4" ht="15">
      <c r="A138" s="3"/>
      <c r="B138" s="86" t="s">
        <v>68</v>
      </c>
      <c r="C138" s="26">
        <v>945000</v>
      </c>
      <c r="D138" s="26"/>
    </row>
    <row r="139" spans="1:4" ht="15">
      <c r="A139" s="10" t="s">
        <v>45</v>
      </c>
      <c r="B139" s="13" t="s">
        <v>69</v>
      </c>
      <c r="C139" s="21">
        <f>SUM(C138)</f>
        <v>945000</v>
      </c>
      <c r="D139" s="26"/>
    </row>
    <row r="140" spans="1:4" ht="15">
      <c r="A140" s="3"/>
      <c r="B140" s="3"/>
      <c r="C140" s="26"/>
      <c r="D140" s="26"/>
    </row>
    <row r="141" spans="1:4" ht="15">
      <c r="A141" s="3"/>
      <c r="B141" s="2" t="s">
        <v>5</v>
      </c>
      <c r="C141" s="26">
        <f>C139+C136</f>
        <v>5945000</v>
      </c>
      <c r="D141" s="26"/>
    </row>
    <row r="142" spans="1:4" ht="15.75" thickBot="1">
      <c r="A142" s="10"/>
      <c r="B142" s="10"/>
      <c r="C142" s="27"/>
      <c r="D142" s="27"/>
    </row>
    <row r="143" spans="1:4" ht="15.75" thickBot="1">
      <c r="A143" s="40"/>
      <c r="B143" s="41" t="s">
        <v>11</v>
      </c>
      <c r="C143" s="45">
        <f>C141</f>
        <v>5945000</v>
      </c>
      <c r="D143" s="51"/>
    </row>
    <row r="145" spans="1:2" ht="15">
      <c r="A145" s="39">
        <v>66020</v>
      </c>
      <c r="B145" s="39" t="s">
        <v>197</v>
      </c>
    </row>
    <row r="146" spans="1:4" ht="30">
      <c r="A146" s="37" t="s">
        <v>39</v>
      </c>
      <c r="B146" s="38" t="s">
        <v>3</v>
      </c>
      <c r="C146" s="37" t="s">
        <v>183</v>
      </c>
      <c r="D146" s="37" t="s">
        <v>184</v>
      </c>
    </row>
    <row r="147" spans="1:4" ht="15">
      <c r="A147" s="90" t="s">
        <v>70</v>
      </c>
      <c r="B147" s="88" t="s">
        <v>605</v>
      </c>
      <c r="C147" s="26">
        <v>21600800</v>
      </c>
      <c r="D147" s="26"/>
    </row>
    <row r="148" spans="1:4" ht="15">
      <c r="A148" s="89" t="s">
        <v>85</v>
      </c>
      <c r="B148" t="s">
        <v>86</v>
      </c>
      <c r="C148" s="26"/>
      <c r="D148" s="26"/>
    </row>
    <row r="149" spans="1:4" ht="15">
      <c r="A149" s="90" t="s">
        <v>73</v>
      </c>
      <c r="B149" s="88" t="s">
        <v>74</v>
      </c>
      <c r="C149" s="26">
        <v>640000</v>
      </c>
      <c r="D149" s="26"/>
    </row>
    <row r="150" spans="1:4" ht="15">
      <c r="A150" s="90" t="s">
        <v>75</v>
      </c>
      <c r="B150" s="88" t="s">
        <v>76</v>
      </c>
      <c r="C150" s="26"/>
      <c r="D150" s="26"/>
    </row>
    <row r="151" spans="1:4" ht="15">
      <c r="A151" s="3" t="s">
        <v>87</v>
      </c>
      <c r="B151" s="3" t="s">
        <v>88</v>
      </c>
      <c r="C151" s="26"/>
      <c r="D151" s="26"/>
    </row>
    <row r="152" spans="1:4" ht="15">
      <c r="A152" s="3"/>
      <c r="B152" s="3"/>
      <c r="C152" s="26"/>
      <c r="D152" s="26"/>
    </row>
    <row r="153" spans="1:4" s="1" customFormat="1" ht="15">
      <c r="A153" s="2"/>
      <c r="B153" s="2" t="s">
        <v>9</v>
      </c>
      <c r="C153" s="21">
        <f>SUM(C147:C152)</f>
        <v>22240800</v>
      </c>
      <c r="D153" s="21"/>
    </row>
    <row r="154" spans="1:4" s="1" customFormat="1" ht="15">
      <c r="A154" s="2"/>
      <c r="B154" s="2"/>
      <c r="C154" s="21"/>
      <c r="D154" s="21"/>
    </row>
    <row r="155" spans="1:4" s="1" customFormat="1" ht="15">
      <c r="A155" s="2"/>
      <c r="B155" s="86" t="s">
        <v>163</v>
      </c>
      <c r="C155" s="87">
        <v>0</v>
      </c>
      <c r="D155" s="21"/>
    </row>
    <row r="156" spans="1:4" s="1" customFormat="1" ht="15">
      <c r="A156" s="2" t="s">
        <v>101</v>
      </c>
      <c r="B156" s="2" t="s">
        <v>163</v>
      </c>
      <c r="C156" s="21">
        <f>SUM(C155)</f>
        <v>0</v>
      </c>
      <c r="D156" s="21"/>
    </row>
    <row r="157" spans="1:4" s="1" customFormat="1" ht="15">
      <c r="A157" s="2"/>
      <c r="B157" s="2"/>
      <c r="C157" s="21"/>
      <c r="D157" s="21"/>
    </row>
    <row r="158" spans="1:4" ht="15">
      <c r="A158" s="3"/>
      <c r="B158" s="3"/>
      <c r="C158" s="26"/>
      <c r="D158" s="26"/>
    </row>
    <row r="159" spans="1:4" ht="15">
      <c r="A159" s="3"/>
      <c r="B159" s="86" t="s">
        <v>77</v>
      </c>
      <c r="C159" s="26">
        <v>2480644</v>
      </c>
      <c r="D159" s="26"/>
    </row>
    <row r="160" spans="1:4" ht="15">
      <c r="A160" s="3"/>
      <c r="B160" s="86" t="s">
        <v>78</v>
      </c>
      <c r="C160" s="26">
        <v>0</v>
      </c>
      <c r="D160" s="26"/>
    </row>
    <row r="161" spans="1:4" ht="15">
      <c r="A161" s="3"/>
      <c r="B161" s="86" t="s">
        <v>79</v>
      </c>
      <c r="C161" s="26">
        <v>0</v>
      </c>
      <c r="D161" s="26"/>
    </row>
    <row r="162" spans="1:4" ht="15">
      <c r="A162" s="3"/>
      <c r="B162" s="86" t="s">
        <v>80</v>
      </c>
      <c r="C162" s="26">
        <v>0</v>
      </c>
      <c r="D162" s="26"/>
    </row>
    <row r="163" spans="1:4" ht="15">
      <c r="A163" s="3"/>
      <c r="B163" s="86" t="s">
        <v>81</v>
      </c>
      <c r="C163" s="26">
        <v>0</v>
      </c>
      <c r="D163" s="26"/>
    </row>
    <row r="164" spans="1:4" s="1" customFormat="1" ht="15">
      <c r="A164" s="2"/>
      <c r="B164" s="3" t="s">
        <v>82</v>
      </c>
      <c r="C164" s="87">
        <v>96000</v>
      </c>
      <c r="D164" s="21"/>
    </row>
    <row r="165" spans="1:4" s="1" customFormat="1" ht="15">
      <c r="A165" s="2" t="s">
        <v>49</v>
      </c>
      <c r="B165" s="2" t="s">
        <v>10</v>
      </c>
      <c r="C165" s="21">
        <f>SUM(C159:C164)</f>
        <v>2576644</v>
      </c>
      <c r="D165" s="21"/>
    </row>
    <row r="166" spans="1:4" s="1" customFormat="1" ht="15">
      <c r="A166" s="2"/>
      <c r="B166" s="3"/>
      <c r="C166" s="21"/>
      <c r="D166" s="21"/>
    </row>
    <row r="167" spans="1:4" ht="15">
      <c r="A167" s="3"/>
      <c r="B167" s="153" t="s">
        <v>561</v>
      </c>
      <c r="C167" s="26"/>
      <c r="D167" s="26"/>
    </row>
    <row r="168" spans="1:4" ht="45">
      <c r="A168" s="3"/>
      <c r="B168" s="370" t="s">
        <v>560</v>
      </c>
      <c r="C168" s="99"/>
      <c r="D168" s="26"/>
    </row>
    <row r="169" spans="1:4" ht="15">
      <c r="A169" s="3"/>
      <c r="B169" s="85"/>
      <c r="C169" s="21"/>
      <c r="D169" s="26"/>
    </row>
    <row r="170" spans="1:4" s="1" customFormat="1" ht="15">
      <c r="A170" s="3"/>
      <c r="B170" s="3"/>
      <c r="C170" s="21"/>
      <c r="D170" s="21"/>
    </row>
    <row r="171" spans="1:4" ht="15">
      <c r="A171" s="2"/>
      <c r="B171" s="3"/>
      <c r="C171" s="26"/>
      <c r="D171" s="26"/>
    </row>
    <row r="172" spans="1:4" ht="15">
      <c r="A172" s="3"/>
      <c r="B172" s="3" t="s">
        <v>50</v>
      </c>
      <c r="C172" s="26">
        <v>2000000</v>
      </c>
      <c r="D172" s="26"/>
    </row>
    <row r="173" spans="1:4" ht="15">
      <c r="A173" s="3" t="s">
        <v>43</v>
      </c>
      <c r="B173" s="85" t="s">
        <v>50</v>
      </c>
      <c r="C173" s="21">
        <f>SUM(C171:C172)</f>
        <v>2000000</v>
      </c>
      <c r="D173" s="26"/>
    </row>
    <row r="174" spans="1:4" ht="15">
      <c r="A174" s="3"/>
      <c r="B174" s="85"/>
      <c r="C174" s="21"/>
      <c r="D174" s="26"/>
    </row>
    <row r="175" spans="1:4" ht="15">
      <c r="A175" s="86"/>
      <c r="B175" s="2"/>
      <c r="C175" s="21"/>
      <c r="D175" s="26"/>
    </row>
    <row r="176" spans="1:4" ht="15">
      <c r="A176" s="86"/>
      <c r="B176" s="2"/>
      <c r="C176" s="21"/>
      <c r="D176" s="26"/>
    </row>
    <row r="177" spans="1:4" ht="15">
      <c r="A177" s="3"/>
      <c r="B177" s="3"/>
      <c r="C177" s="26"/>
      <c r="D177" s="26"/>
    </row>
    <row r="178" spans="1:4" ht="15">
      <c r="A178" s="3"/>
      <c r="B178" s="86" t="s">
        <v>63</v>
      </c>
      <c r="C178" s="26"/>
      <c r="D178" s="26"/>
    </row>
    <row r="179" spans="1:4" ht="15">
      <c r="A179" s="86" t="s">
        <v>64</v>
      </c>
      <c r="B179" s="2" t="s">
        <v>83</v>
      </c>
      <c r="C179" s="21">
        <f>SUM(C178)</f>
        <v>0</v>
      </c>
      <c r="D179" s="26"/>
    </row>
    <row r="180" spans="1:4" ht="15">
      <c r="A180" s="86"/>
      <c r="B180" s="2"/>
      <c r="C180" s="21"/>
      <c r="D180" s="26"/>
    </row>
    <row r="181" spans="2:4" ht="15">
      <c r="B181" s="86"/>
      <c r="C181" s="87"/>
      <c r="D181" s="26"/>
    </row>
    <row r="182" spans="1:4" ht="15">
      <c r="A182" s="86"/>
      <c r="B182" s="86" t="s">
        <v>588</v>
      </c>
      <c r="C182" s="87">
        <v>250000</v>
      </c>
      <c r="D182" s="26"/>
    </row>
    <row r="183" spans="1:4" ht="15">
      <c r="A183" s="86" t="s">
        <v>65</v>
      </c>
      <c r="B183" s="2" t="s">
        <v>198</v>
      </c>
      <c r="C183" s="21">
        <f>SUM(C181:C182)</f>
        <v>250000</v>
      </c>
      <c r="D183" s="26"/>
    </row>
    <row r="184" spans="1:4" s="1" customFormat="1" ht="15">
      <c r="A184" s="3"/>
      <c r="B184" s="3"/>
      <c r="C184" s="21"/>
      <c r="D184" s="21"/>
    </row>
    <row r="185" spans="1:4" s="1" customFormat="1" ht="15">
      <c r="A185" s="3"/>
      <c r="B185" s="153" t="s">
        <v>599</v>
      </c>
      <c r="C185" s="87"/>
      <c r="D185" s="21"/>
    </row>
    <row r="186" spans="1:4" ht="15">
      <c r="A186" s="3"/>
      <c r="B186" s="3" t="s">
        <v>66</v>
      </c>
      <c r="C186" s="26">
        <v>2000000</v>
      </c>
      <c r="D186" s="26"/>
    </row>
    <row r="187" spans="1:4" ht="15">
      <c r="A187" s="3" t="s">
        <v>67</v>
      </c>
      <c r="B187" s="85" t="s">
        <v>66</v>
      </c>
      <c r="C187" s="21">
        <f>SUM(C185:C186)</f>
        <v>2000000</v>
      </c>
      <c r="D187" s="26"/>
    </row>
    <row r="188" spans="1:4" s="1" customFormat="1" ht="15">
      <c r="A188" s="23"/>
      <c r="B188" s="23"/>
      <c r="C188" s="21"/>
      <c r="D188" s="21"/>
    </row>
    <row r="189" spans="1:4" s="1" customFormat="1" ht="15">
      <c r="A189" s="23"/>
      <c r="B189" s="23" t="s">
        <v>120</v>
      </c>
      <c r="C189" s="87"/>
      <c r="D189" s="21"/>
    </row>
    <row r="190" spans="1:4" s="1" customFormat="1" ht="15">
      <c r="A190" s="23" t="s">
        <v>119</v>
      </c>
      <c r="B190" s="25" t="s">
        <v>172</v>
      </c>
      <c r="C190" s="21">
        <f>SUM(C189)</f>
        <v>0</v>
      </c>
      <c r="D190" s="21"/>
    </row>
    <row r="191" spans="1:4" s="1" customFormat="1" ht="15">
      <c r="A191" s="23"/>
      <c r="B191" s="23"/>
      <c r="C191" s="21"/>
      <c r="D191" s="21"/>
    </row>
    <row r="192" spans="1:4" ht="15">
      <c r="A192" s="3"/>
      <c r="B192" s="86" t="s">
        <v>68</v>
      </c>
      <c r="C192" s="26">
        <v>1147500</v>
      </c>
      <c r="D192" s="26"/>
    </row>
    <row r="193" spans="1:4" ht="15">
      <c r="A193" s="10" t="s">
        <v>45</v>
      </c>
      <c r="B193" s="13" t="s">
        <v>69</v>
      </c>
      <c r="C193" s="21">
        <f>SUM(C192)</f>
        <v>1147500</v>
      </c>
      <c r="D193" s="26"/>
    </row>
    <row r="194" spans="1:4" ht="15">
      <c r="A194" s="2"/>
      <c r="B194" s="2"/>
      <c r="C194" s="26"/>
      <c r="D194" s="26"/>
    </row>
    <row r="195" spans="1:4" s="1" customFormat="1" ht="15">
      <c r="A195" s="2"/>
      <c r="B195" s="2"/>
      <c r="C195" s="21"/>
      <c r="D195" s="21"/>
    </row>
    <row r="196" spans="1:4" s="1" customFormat="1" ht="15">
      <c r="A196" s="2"/>
      <c r="B196" s="2" t="s">
        <v>5</v>
      </c>
      <c r="C196" s="21">
        <f>C193+C187+C179+C173+C169+C190+C183+C176</f>
        <v>5397500</v>
      </c>
      <c r="D196" s="21"/>
    </row>
    <row r="197" spans="1:4" s="1" customFormat="1" ht="15">
      <c r="A197" s="13"/>
      <c r="B197" s="13"/>
      <c r="C197" s="75"/>
      <c r="D197" s="75"/>
    </row>
    <row r="198" spans="1:4" s="1" customFormat="1" ht="15">
      <c r="A198" s="2"/>
      <c r="B198" s="2"/>
      <c r="C198" s="21"/>
      <c r="D198" s="21"/>
    </row>
    <row r="199" spans="1:4" ht="15.75" thickBot="1">
      <c r="A199" s="357"/>
      <c r="B199" s="358" t="s">
        <v>11</v>
      </c>
      <c r="C199" s="359">
        <f>C196+C165+C153+C156</f>
        <v>30214944</v>
      </c>
      <c r="D199" s="360"/>
    </row>
    <row r="200" spans="1:4" ht="15">
      <c r="A200" s="396"/>
      <c r="B200" s="82"/>
      <c r="C200" s="397"/>
      <c r="D200" s="398"/>
    </row>
    <row r="201" spans="1:4" ht="15">
      <c r="A201" s="49" t="s">
        <v>91</v>
      </c>
      <c r="B201" s="48" t="s">
        <v>15</v>
      </c>
      <c r="C201" s="63"/>
      <c r="D201" s="99"/>
    </row>
    <row r="202" spans="1:4" ht="15">
      <c r="A202" s="3" t="s">
        <v>46</v>
      </c>
      <c r="B202" s="86" t="s">
        <v>145</v>
      </c>
      <c r="C202" s="26"/>
      <c r="D202" s="4"/>
    </row>
    <row r="203" spans="1:4" ht="15">
      <c r="A203" s="48"/>
      <c r="B203" s="3"/>
      <c r="C203" s="4"/>
      <c r="D203" s="4"/>
    </row>
    <row r="204" spans="1:4" ht="15.75" thickBot="1">
      <c r="A204" s="3"/>
      <c r="B204" s="8"/>
      <c r="C204" s="3"/>
      <c r="D204" s="4"/>
    </row>
    <row r="205" spans="1:4" ht="15.75" thickBot="1">
      <c r="A205" s="53"/>
      <c r="B205" s="42" t="s">
        <v>8</v>
      </c>
      <c r="C205" s="58"/>
      <c r="D205" s="101">
        <f>SUM(D201:D204)</f>
        <v>0</v>
      </c>
    </row>
    <row r="206" spans="1:4" ht="15">
      <c r="A206" s="74"/>
      <c r="B206" s="71"/>
      <c r="C206" s="74"/>
      <c r="D206" s="72"/>
    </row>
    <row r="207" spans="1:4" ht="15">
      <c r="A207" s="128"/>
      <c r="B207" s="129"/>
      <c r="C207" s="130"/>
      <c r="D207" s="131"/>
    </row>
    <row r="208" spans="1:4" ht="15">
      <c r="A208" s="128"/>
      <c r="B208" s="129"/>
      <c r="C208" s="130"/>
      <c r="D208" s="131"/>
    </row>
    <row r="209" spans="1:4" ht="15">
      <c r="A209" s="146">
        <v>9000020</v>
      </c>
      <c r="B209" s="133" t="s">
        <v>221</v>
      </c>
      <c r="C209" s="130"/>
      <c r="D209" s="131"/>
    </row>
    <row r="210" spans="1:4" ht="30">
      <c r="A210" s="37" t="s">
        <v>35</v>
      </c>
      <c r="B210" s="38" t="s">
        <v>3</v>
      </c>
      <c r="C210" s="37" t="s">
        <v>183</v>
      </c>
      <c r="D210" s="37" t="s">
        <v>184</v>
      </c>
    </row>
    <row r="211" spans="1:4" ht="15">
      <c r="A211" s="76"/>
      <c r="B211" s="3" t="s">
        <v>124</v>
      </c>
      <c r="C211" s="3"/>
      <c r="D211" s="4">
        <v>5000000</v>
      </c>
    </row>
    <row r="212" spans="1:4" ht="15">
      <c r="A212" s="76" t="s">
        <v>125</v>
      </c>
      <c r="B212" s="85" t="s">
        <v>126</v>
      </c>
      <c r="C212" s="3"/>
      <c r="D212" s="21">
        <f>SUM(D211)</f>
        <v>5000000</v>
      </c>
    </row>
    <row r="213" spans="1:4" ht="15">
      <c r="A213" s="76"/>
      <c r="B213" s="3"/>
      <c r="C213" s="3"/>
      <c r="D213" s="4"/>
    </row>
    <row r="214" spans="1:4" ht="15">
      <c r="A214" s="76"/>
      <c r="B214" s="3" t="s">
        <v>127</v>
      </c>
      <c r="C214" s="3"/>
      <c r="D214" s="4">
        <v>10000000</v>
      </c>
    </row>
    <row r="215" spans="1:4" ht="15">
      <c r="A215" s="76" t="s">
        <v>128</v>
      </c>
      <c r="B215" s="85" t="s">
        <v>129</v>
      </c>
      <c r="C215" s="3"/>
      <c r="D215" s="21">
        <f>SUM(D214)</f>
        <v>10000000</v>
      </c>
    </row>
    <row r="216" spans="1:4" ht="15">
      <c r="A216" s="76"/>
      <c r="B216" s="3"/>
      <c r="C216" s="3"/>
      <c r="D216" s="4"/>
    </row>
    <row r="217" spans="1:4" ht="15">
      <c r="A217" s="76"/>
      <c r="B217" s="86"/>
      <c r="C217" s="3"/>
      <c r="D217" s="4"/>
    </row>
    <row r="218" spans="1:4" ht="15">
      <c r="A218" s="76"/>
      <c r="B218" s="3" t="s">
        <v>130</v>
      </c>
      <c r="C218" s="3"/>
      <c r="D218" s="4">
        <v>0</v>
      </c>
    </row>
    <row r="219" spans="1:4" ht="15">
      <c r="A219" s="76" t="s">
        <v>131</v>
      </c>
      <c r="B219" s="85" t="s">
        <v>132</v>
      </c>
      <c r="C219" s="3"/>
      <c r="D219" s="21">
        <f>SUM(D217:D218)</f>
        <v>0</v>
      </c>
    </row>
    <row r="220" spans="1:4" ht="15">
      <c r="A220" s="76"/>
      <c r="B220" s="3"/>
      <c r="C220" s="3"/>
      <c r="D220" s="4"/>
    </row>
    <row r="221" spans="1:4" ht="15">
      <c r="A221" s="76"/>
      <c r="B221" s="3" t="s">
        <v>165</v>
      </c>
      <c r="C221" s="3"/>
      <c r="D221" s="4">
        <v>200000</v>
      </c>
    </row>
    <row r="222" spans="1:4" ht="15">
      <c r="A222" s="76"/>
      <c r="B222" s="3" t="s">
        <v>133</v>
      </c>
      <c r="C222" s="3"/>
      <c r="D222" s="4">
        <v>150000</v>
      </c>
    </row>
    <row r="223" spans="1:4" ht="15">
      <c r="A223" s="76" t="s">
        <v>134</v>
      </c>
      <c r="B223" s="85" t="s">
        <v>135</v>
      </c>
      <c r="C223" s="3"/>
      <c r="D223" s="21">
        <f>SUM(D221:D222)</f>
        <v>350000</v>
      </c>
    </row>
    <row r="224" spans="1:4" ht="15">
      <c r="A224" s="76"/>
      <c r="B224" s="85"/>
      <c r="C224" s="3"/>
      <c r="D224" s="4"/>
    </row>
    <row r="225" spans="1:4" ht="15">
      <c r="A225" s="76"/>
      <c r="B225" s="85"/>
      <c r="C225" s="3"/>
      <c r="D225" s="4"/>
    </row>
    <row r="226" spans="1:4" ht="15">
      <c r="A226" s="76"/>
      <c r="B226" s="3"/>
      <c r="C226" s="3"/>
      <c r="D226" s="4"/>
    </row>
    <row r="227" spans="1:4" ht="15">
      <c r="A227" s="76"/>
      <c r="B227" s="3" t="s">
        <v>138</v>
      </c>
      <c r="C227" s="3"/>
      <c r="D227" s="4"/>
    </row>
    <row r="228" spans="1:4" ht="15">
      <c r="A228" s="76"/>
      <c r="B228" s="98" t="s">
        <v>222</v>
      </c>
      <c r="C228" s="3"/>
      <c r="D228" s="4">
        <v>500000</v>
      </c>
    </row>
    <row r="229" spans="1:4" ht="15">
      <c r="A229" s="76" t="s">
        <v>136</v>
      </c>
      <c r="B229" s="85" t="s">
        <v>137</v>
      </c>
      <c r="C229" s="3"/>
      <c r="D229" s="21">
        <f>SUM(D226:D228)</f>
        <v>500000</v>
      </c>
    </row>
    <row r="230" spans="1:4" ht="15">
      <c r="A230" s="76"/>
      <c r="B230" s="85" t="s">
        <v>139</v>
      </c>
      <c r="C230" s="3"/>
      <c r="D230" s="21">
        <f>D229+D223+D219+D215+D212</f>
        <v>15850000</v>
      </c>
    </row>
    <row r="231" spans="1:4" ht="15.75" thickBot="1">
      <c r="A231" s="10"/>
      <c r="B231" s="32"/>
      <c r="C231" s="10"/>
      <c r="D231" s="11"/>
    </row>
    <row r="232" spans="1:4" ht="15.75" thickBot="1">
      <c r="A232" s="53"/>
      <c r="B232" s="59" t="s">
        <v>8</v>
      </c>
      <c r="C232" s="58"/>
      <c r="D232" s="44">
        <f>D230</f>
        <v>15850000</v>
      </c>
    </row>
    <row r="234" spans="1:3" ht="15">
      <c r="A234" s="34">
        <v>18030</v>
      </c>
      <c r="B234" s="60" t="s">
        <v>24</v>
      </c>
      <c r="C234" s="35"/>
    </row>
    <row r="235" spans="1:4" ht="15">
      <c r="A235" s="3" t="s">
        <v>223</v>
      </c>
      <c r="B235" s="3" t="s">
        <v>7</v>
      </c>
      <c r="C235" s="4">
        <v>182893287</v>
      </c>
      <c r="D235" s="3"/>
    </row>
    <row r="236" spans="1:4" ht="15">
      <c r="A236" s="3"/>
      <c r="B236" s="31" t="s">
        <v>12</v>
      </c>
      <c r="C236" s="4">
        <f>SUM(C235)</f>
        <v>182893287</v>
      </c>
      <c r="D236" s="3"/>
    </row>
    <row r="237" spans="1:4" ht="15.75" thickBot="1">
      <c r="A237" s="10"/>
      <c r="B237" s="10"/>
      <c r="C237" s="11"/>
      <c r="D237" s="10"/>
    </row>
    <row r="238" spans="1:4" ht="15.75" thickBot="1">
      <c r="A238" s="40"/>
      <c r="B238" s="41" t="s">
        <v>11</v>
      </c>
      <c r="C238" s="45">
        <f>C236</f>
        <v>182893287</v>
      </c>
      <c r="D238" s="61"/>
    </row>
    <row r="239" spans="1:4" ht="15">
      <c r="A239" s="69"/>
      <c r="B239" s="70"/>
      <c r="C239" s="66"/>
      <c r="D239" s="69"/>
    </row>
    <row r="240" spans="1:3" ht="15">
      <c r="A240" s="34">
        <v>18010</v>
      </c>
      <c r="B240" s="149" t="s">
        <v>224</v>
      </c>
      <c r="C240" s="35"/>
    </row>
    <row r="241" spans="1:4" ht="15">
      <c r="A241" s="3"/>
      <c r="B241" s="3" t="s">
        <v>225</v>
      </c>
      <c r="C241" s="4"/>
      <c r="D241" s="150">
        <v>220649161</v>
      </c>
    </row>
    <row r="242" spans="1:4" ht="15">
      <c r="A242" s="3"/>
      <c r="B242" s="31"/>
      <c r="C242" s="4">
        <f>SUM(C241)</f>
        <v>0</v>
      </c>
      <c r="D242" s="150"/>
    </row>
    <row r="243" spans="1:4" ht="15.75" thickBot="1">
      <c r="A243" s="10"/>
      <c r="B243" s="10"/>
      <c r="C243" s="11"/>
      <c r="D243" s="151"/>
    </row>
    <row r="244" spans="1:4" ht="15.75" thickBot="1">
      <c r="A244" s="40"/>
      <c r="B244" s="59" t="s">
        <v>8</v>
      </c>
      <c r="C244" s="45">
        <f>C242</f>
        <v>0</v>
      </c>
      <c r="D244" s="152">
        <f>SUM(D241)</f>
        <v>220649161</v>
      </c>
    </row>
    <row r="245" spans="1:4" ht="15">
      <c r="A245" s="69"/>
      <c r="B245" s="70"/>
      <c r="C245" s="66"/>
      <c r="D245" s="69"/>
    </row>
    <row r="246" spans="1:4" ht="15">
      <c r="A246" s="74"/>
      <c r="B246" s="71"/>
      <c r="C246" s="74"/>
      <c r="D246" s="72"/>
    </row>
    <row r="247" spans="1:2" ht="15">
      <c r="A247" s="39">
        <v>72112</v>
      </c>
      <c r="B247" s="39" t="s">
        <v>25</v>
      </c>
    </row>
    <row r="248" spans="1:4" ht="30">
      <c r="A248" s="37" t="s">
        <v>35</v>
      </c>
      <c r="B248" s="38" t="s">
        <v>3</v>
      </c>
      <c r="C248" s="37" t="s">
        <v>196</v>
      </c>
      <c r="D248" s="37" t="s">
        <v>188</v>
      </c>
    </row>
    <row r="249" spans="1:4" ht="15">
      <c r="A249" s="3" t="s">
        <v>65</v>
      </c>
      <c r="B249" s="3" t="s">
        <v>99</v>
      </c>
      <c r="C249" s="4">
        <v>1300000</v>
      </c>
      <c r="D249" s="4"/>
    </row>
    <row r="250" spans="1:4" ht="15">
      <c r="A250" s="3"/>
      <c r="B250" s="3" t="s">
        <v>530</v>
      </c>
      <c r="C250" s="4"/>
      <c r="D250" s="4"/>
    </row>
    <row r="251" spans="1:4" ht="15">
      <c r="A251" s="3" t="s">
        <v>65</v>
      </c>
      <c r="B251" s="2" t="s">
        <v>100</v>
      </c>
      <c r="C251" s="4">
        <f>SUM(C249:C250)</f>
        <v>1300000</v>
      </c>
      <c r="D251" s="4"/>
    </row>
    <row r="252" spans="1:4" ht="15">
      <c r="A252" s="3"/>
      <c r="B252" s="3"/>
      <c r="C252" s="4"/>
      <c r="D252" s="4"/>
    </row>
    <row r="253" spans="1:4" ht="15">
      <c r="A253" s="49" t="s">
        <v>43</v>
      </c>
      <c r="B253" s="100" t="s">
        <v>597</v>
      </c>
      <c r="C253" s="367"/>
      <c r="D253" s="63"/>
    </row>
    <row r="254" spans="1:4" ht="15">
      <c r="A254" s="3" t="s">
        <v>45</v>
      </c>
      <c r="B254" s="3" t="s">
        <v>145</v>
      </c>
      <c r="C254" s="4"/>
      <c r="D254" s="4"/>
    </row>
    <row r="255" spans="1:4" ht="15">
      <c r="A255" s="76"/>
      <c r="B255" s="62" t="s">
        <v>11</v>
      </c>
      <c r="C255" s="63">
        <f>SUM(C251)+C253+C254</f>
        <v>1300000</v>
      </c>
      <c r="D255" s="4"/>
    </row>
    <row r="256" spans="1:4" ht="15">
      <c r="A256" s="76"/>
      <c r="B256" s="31"/>
      <c r="C256" s="4"/>
      <c r="D256" s="4">
        <f>SUM(D255)</f>
        <v>0</v>
      </c>
    </row>
    <row r="257" spans="1:4" ht="15.75" thickBot="1">
      <c r="A257" s="76"/>
      <c r="B257" s="3"/>
      <c r="C257" s="4"/>
      <c r="D257" s="4"/>
    </row>
    <row r="258" spans="1:4" ht="15.75" thickBot="1">
      <c r="A258" s="53"/>
      <c r="B258" s="59" t="s">
        <v>8</v>
      </c>
      <c r="C258" s="43"/>
      <c r="D258" s="44">
        <f>D256</f>
        <v>0</v>
      </c>
    </row>
    <row r="259" spans="1:4" ht="15">
      <c r="A259" s="74"/>
      <c r="B259" s="83"/>
      <c r="C259" s="72"/>
      <c r="D259" s="72"/>
    </row>
    <row r="261" spans="1:2" ht="15">
      <c r="A261" s="39">
        <v>74032</v>
      </c>
      <c r="B261" s="39" t="s">
        <v>562</v>
      </c>
    </row>
    <row r="262" spans="1:4" ht="30">
      <c r="A262" s="37" t="s">
        <v>35</v>
      </c>
      <c r="B262" s="38" t="s">
        <v>3</v>
      </c>
      <c r="C262" s="37" t="s">
        <v>196</v>
      </c>
      <c r="D262" s="37" t="s">
        <v>188</v>
      </c>
    </row>
    <row r="263" spans="1:4" ht="15">
      <c r="A263" s="3" t="s">
        <v>65</v>
      </c>
      <c r="B263" s="3" t="s">
        <v>99</v>
      </c>
      <c r="C263" s="4">
        <v>850000</v>
      </c>
      <c r="D263" s="4"/>
    </row>
    <row r="264" spans="1:4" ht="15">
      <c r="A264" s="3"/>
      <c r="B264" s="3"/>
      <c r="C264" s="4"/>
      <c r="D264" s="4"/>
    </row>
    <row r="265" spans="1:4" ht="15">
      <c r="A265" s="3" t="s">
        <v>65</v>
      </c>
      <c r="B265" s="2" t="s">
        <v>100</v>
      </c>
      <c r="C265" s="4">
        <f>SUM(C263:C264)</f>
        <v>850000</v>
      </c>
      <c r="D265" s="4"/>
    </row>
    <row r="266" spans="1:4" ht="15">
      <c r="A266" s="3"/>
      <c r="B266" s="3"/>
      <c r="C266" s="4"/>
      <c r="D266" s="4"/>
    </row>
    <row r="267" spans="1:4" ht="15">
      <c r="A267" s="49"/>
      <c r="B267" s="62" t="s">
        <v>11</v>
      </c>
      <c r="C267" s="63">
        <f>SUM(C265)</f>
        <v>850000</v>
      </c>
      <c r="D267" s="63"/>
    </row>
    <row r="268" spans="1:4" ht="15">
      <c r="A268" s="3"/>
      <c r="B268" s="3"/>
      <c r="C268" s="4"/>
      <c r="D268" s="4"/>
    </row>
    <row r="269" spans="1:4" ht="15">
      <c r="A269" s="76" t="s">
        <v>97</v>
      </c>
      <c r="B269" s="3" t="s">
        <v>26</v>
      </c>
      <c r="C269" s="4"/>
      <c r="D269" s="4">
        <v>850000</v>
      </c>
    </row>
    <row r="270" spans="1:4" ht="15">
      <c r="A270" s="76"/>
      <c r="B270" s="31" t="s">
        <v>27</v>
      </c>
      <c r="C270" s="4"/>
      <c r="D270" s="4">
        <f>SUM(D269)</f>
        <v>850000</v>
      </c>
    </row>
    <row r="271" spans="1:4" ht="15.75" thickBot="1">
      <c r="A271" s="76"/>
      <c r="B271" s="3"/>
      <c r="C271" s="4"/>
      <c r="D271" s="4"/>
    </row>
    <row r="272" spans="1:4" ht="15.75" thickBot="1">
      <c r="A272" s="53"/>
      <c r="B272" s="59" t="s">
        <v>8</v>
      </c>
      <c r="C272" s="43"/>
      <c r="D272" s="44">
        <f>D270</f>
        <v>850000</v>
      </c>
    </row>
    <row r="273" spans="1:4" ht="15">
      <c r="A273" s="74"/>
      <c r="B273" s="83"/>
      <c r="C273" s="72"/>
      <c r="D273" s="72"/>
    </row>
    <row r="274" spans="1:2" ht="15">
      <c r="A274" s="39">
        <v>72311</v>
      </c>
      <c r="B274" s="39" t="s">
        <v>166</v>
      </c>
    </row>
    <row r="275" spans="1:4" ht="30">
      <c r="A275" s="37" t="s">
        <v>35</v>
      </c>
      <c r="B275" s="38" t="s">
        <v>3</v>
      </c>
      <c r="C275" s="37" t="s">
        <v>196</v>
      </c>
      <c r="D275" s="37" t="s">
        <v>188</v>
      </c>
    </row>
    <row r="276" spans="1:4" ht="15">
      <c r="A276" s="3" t="s">
        <v>65</v>
      </c>
      <c r="B276" s="3" t="s">
        <v>99</v>
      </c>
      <c r="C276" s="4">
        <v>8000000</v>
      </c>
      <c r="D276" s="4"/>
    </row>
    <row r="277" spans="1:4" ht="15">
      <c r="A277" s="3"/>
      <c r="B277" s="3"/>
      <c r="C277" s="4"/>
      <c r="D277" s="4"/>
    </row>
    <row r="278" spans="1:4" ht="15">
      <c r="A278" s="3" t="s">
        <v>65</v>
      </c>
      <c r="B278" s="2" t="s">
        <v>100</v>
      </c>
      <c r="C278" s="4">
        <f>SUM(C276:C277)</f>
        <v>8000000</v>
      </c>
      <c r="D278" s="4"/>
    </row>
    <row r="279" spans="1:4" ht="15">
      <c r="A279" s="3"/>
      <c r="B279" s="3"/>
      <c r="C279" s="4"/>
      <c r="D279" s="4"/>
    </row>
    <row r="280" spans="1:4" ht="15">
      <c r="A280" s="49"/>
      <c r="B280" s="62" t="s">
        <v>11</v>
      </c>
      <c r="C280" s="63">
        <f>SUM(C278)</f>
        <v>8000000</v>
      </c>
      <c r="D280" s="63"/>
    </row>
    <row r="281" spans="1:4" ht="15">
      <c r="A281" s="3"/>
      <c r="B281" s="3"/>
      <c r="C281" s="4"/>
      <c r="D281" s="4"/>
    </row>
    <row r="282" spans="1:4" ht="15">
      <c r="A282" s="76" t="s">
        <v>97</v>
      </c>
      <c r="B282" s="3" t="s">
        <v>26</v>
      </c>
      <c r="C282" s="4"/>
      <c r="D282" s="4">
        <v>8000000</v>
      </c>
    </row>
    <row r="283" spans="1:4" ht="15">
      <c r="A283" s="76"/>
      <c r="B283" s="31" t="s">
        <v>27</v>
      </c>
      <c r="C283" s="4"/>
      <c r="D283" s="4">
        <f>SUM(D282)</f>
        <v>8000000</v>
      </c>
    </row>
    <row r="284" spans="1:4" ht="15.75" thickBot="1">
      <c r="A284" s="76"/>
      <c r="B284" s="3"/>
      <c r="C284" s="4"/>
      <c r="D284" s="4"/>
    </row>
    <row r="285" spans="1:4" ht="15.75" thickBot="1">
      <c r="A285" s="53"/>
      <c r="B285" s="59" t="s">
        <v>8</v>
      </c>
      <c r="C285" s="43"/>
      <c r="D285" s="44">
        <f>D283</f>
        <v>8000000</v>
      </c>
    </row>
    <row r="287" spans="1:4" ht="15">
      <c r="A287" s="74"/>
      <c r="B287" s="83"/>
      <c r="C287" s="72"/>
      <c r="D287" s="72"/>
    </row>
    <row r="289" spans="1:2" ht="15">
      <c r="A289" s="34">
        <v>74011</v>
      </c>
      <c r="B289" s="39" t="s">
        <v>204</v>
      </c>
    </row>
    <row r="290" spans="1:4" ht="30">
      <c r="A290" s="37" t="s">
        <v>35</v>
      </c>
      <c r="B290" s="38" t="s">
        <v>3</v>
      </c>
      <c r="C290" s="37" t="s">
        <v>183</v>
      </c>
      <c r="D290" s="37" t="s">
        <v>188</v>
      </c>
    </row>
    <row r="291" spans="1:4" ht="15">
      <c r="A291" s="3" t="s">
        <v>65</v>
      </c>
      <c r="B291" s="3" t="s">
        <v>99</v>
      </c>
      <c r="C291" s="4">
        <v>50000</v>
      </c>
      <c r="D291" s="4"/>
    </row>
    <row r="292" spans="1:4" ht="15">
      <c r="A292" s="3"/>
      <c r="B292" s="2" t="s">
        <v>100</v>
      </c>
      <c r="C292" s="21">
        <f>SUM(C291:C291)</f>
        <v>50000</v>
      </c>
      <c r="D292" s="4"/>
    </row>
    <row r="293" spans="1:4" ht="15.75" thickBot="1">
      <c r="A293" s="10"/>
      <c r="B293" s="10"/>
      <c r="C293" s="11"/>
      <c r="D293" s="11"/>
    </row>
    <row r="294" spans="1:4" ht="15.75" thickBot="1">
      <c r="A294" s="40"/>
      <c r="B294" s="64" t="s">
        <v>28</v>
      </c>
      <c r="C294" s="45">
        <f>C292</f>
        <v>50000</v>
      </c>
      <c r="D294" s="51"/>
    </row>
    <row r="295" spans="1:4" ht="15">
      <c r="A295" s="69"/>
      <c r="B295" s="82"/>
      <c r="C295" s="66"/>
      <c r="D295" s="66"/>
    </row>
    <row r="296" ht="15">
      <c r="B296" s="140" t="s">
        <v>237</v>
      </c>
    </row>
    <row r="297" spans="1:4" ht="15">
      <c r="A297" s="69"/>
      <c r="B297" s="82"/>
      <c r="C297" s="66"/>
      <c r="D297" s="66"/>
    </row>
    <row r="298" spans="1:2" ht="15">
      <c r="A298" s="34"/>
      <c r="B298" s="39" t="s">
        <v>205</v>
      </c>
    </row>
    <row r="299" spans="1:4" ht="30">
      <c r="A299" s="37" t="s">
        <v>35</v>
      </c>
      <c r="B299" s="38" t="s">
        <v>3</v>
      </c>
      <c r="C299" s="37" t="s">
        <v>196</v>
      </c>
      <c r="D299" s="37" t="s">
        <v>184</v>
      </c>
    </row>
    <row r="300" spans="1:4" ht="15">
      <c r="A300" s="3"/>
      <c r="B300" s="3" t="s">
        <v>206</v>
      </c>
      <c r="C300" s="4">
        <v>3000000</v>
      </c>
      <c r="D300" s="4"/>
    </row>
    <row r="301" spans="1:4" ht="15">
      <c r="A301" s="3" t="s">
        <v>103</v>
      </c>
      <c r="B301" s="2"/>
      <c r="C301" s="4"/>
      <c r="D301" s="4"/>
    </row>
    <row r="302" spans="1:4" ht="15.75" thickBot="1">
      <c r="A302" s="10"/>
      <c r="B302" s="10"/>
      <c r="C302" s="11"/>
      <c r="D302" s="11"/>
    </row>
    <row r="303" spans="1:4" ht="15.75" thickBot="1">
      <c r="A303" s="40"/>
      <c r="B303" s="64" t="s">
        <v>28</v>
      </c>
      <c r="C303" s="45">
        <f>C300</f>
        <v>3000000</v>
      </c>
      <c r="D303" s="12"/>
    </row>
    <row r="304" spans="1:4" ht="15">
      <c r="A304" s="69"/>
      <c r="B304" s="82"/>
      <c r="C304" s="66"/>
      <c r="D304" s="16"/>
    </row>
    <row r="305" spans="1:2" ht="15">
      <c r="A305" s="34">
        <v>107060</v>
      </c>
      <c r="B305" s="39" t="s">
        <v>207</v>
      </c>
    </row>
    <row r="306" spans="1:4" ht="30">
      <c r="A306" s="37" t="s">
        <v>35</v>
      </c>
      <c r="B306" s="38" t="s">
        <v>3</v>
      </c>
      <c r="C306" s="37" t="s">
        <v>196</v>
      </c>
      <c r="D306" s="37" t="s">
        <v>184</v>
      </c>
    </row>
    <row r="307" spans="1:4" ht="15">
      <c r="A307" s="3" t="s">
        <v>103</v>
      </c>
      <c r="B307" s="3" t="s">
        <v>613</v>
      </c>
      <c r="C307" s="4">
        <v>1000000</v>
      </c>
      <c r="D307" s="4"/>
    </row>
    <row r="308" spans="1:4" ht="15">
      <c r="A308" s="3"/>
      <c r="B308" s="2"/>
      <c r="C308" s="4"/>
      <c r="D308" s="4"/>
    </row>
    <row r="309" spans="1:4" ht="15.75" thickBot="1">
      <c r="A309" s="10"/>
      <c r="B309" s="10"/>
      <c r="C309" s="11"/>
      <c r="D309" s="11"/>
    </row>
    <row r="310" spans="1:4" ht="15.75" thickBot="1">
      <c r="A310" s="40"/>
      <c r="B310" s="64" t="s">
        <v>28</v>
      </c>
      <c r="C310" s="45">
        <f>C307</f>
        <v>1000000</v>
      </c>
      <c r="D310" s="12"/>
    </row>
    <row r="311" spans="1:4" ht="15">
      <c r="A311" s="69"/>
      <c r="B311" s="82"/>
      <c r="C311" s="66"/>
      <c r="D311" s="16"/>
    </row>
    <row r="312" spans="1:2" ht="15">
      <c r="A312" s="34"/>
      <c r="B312" s="39" t="s">
        <v>208</v>
      </c>
    </row>
    <row r="313" spans="1:4" ht="30">
      <c r="A313" s="37" t="s">
        <v>35</v>
      </c>
      <c r="B313" s="38" t="s">
        <v>3</v>
      </c>
      <c r="C313" s="37" t="s">
        <v>196</v>
      </c>
      <c r="D313" s="37" t="s">
        <v>184</v>
      </c>
    </row>
    <row r="314" spans="1:4" ht="15">
      <c r="A314" s="3" t="s">
        <v>103</v>
      </c>
      <c r="B314" s="3" t="s">
        <v>209</v>
      </c>
      <c r="C314" s="4">
        <v>100000</v>
      </c>
      <c r="D314" s="4"/>
    </row>
    <row r="315" spans="1:4" ht="15">
      <c r="A315" s="3"/>
      <c r="B315" s="2"/>
      <c r="C315" s="4"/>
      <c r="D315" s="4"/>
    </row>
    <row r="316" spans="1:4" ht="15.75" thickBot="1">
      <c r="A316" s="10"/>
      <c r="B316" s="10"/>
      <c r="C316" s="11"/>
      <c r="D316" s="11"/>
    </row>
    <row r="317" spans="1:4" ht="15.75" thickBot="1">
      <c r="A317" s="40"/>
      <c r="B317" s="64" t="s">
        <v>28</v>
      </c>
      <c r="C317" s="45">
        <f>C314</f>
        <v>100000</v>
      </c>
      <c r="D317" s="12"/>
    </row>
    <row r="318" spans="1:4" ht="15">
      <c r="A318" s="69"/>
      <c r="B318" s="82"/>
      <c r="C318" s="66"/>
      <c r="D318" s="16"/>
    </row>
    <row r="319" spans="1:2" ht="60">
      <c r="A319" s="34">
        <v>107060</v>
      </c>
      <c r="B319" s="142" t="s">
        <v>210</v>
      </c>
    </row>
    <row r="320" spans="1:4" ht="30">
      <c r="A320" s="37" t="s">
        <v>35</v>
      </c>
      <c r="B320" s="38" t="s">
        <v>3</v>
      </c>
      <c r="C320" s="37" t="s">
        <v>196</v>
      </c>
      <c r="D320" s="37" t="s">
        <v>184</v>
      </c>
    </row>
    <row r="321" spans="1:4" ht="15">
      <c r="A321" s="3" t="s">
        <v>103</v>
      </c>
      <c r="B321" s="3" t="s">
        <v>614</v>
      </c>
      <c r="C321" s="4">
        <v>1000000</v>
      </c>
      <c r="D321" s="4"/>
    </row>
    <row r="322" spans="1:4" ht="15">
      <c r="A322" s="3"/>
      <c r="B322" s="86" t="s">
        <v>615</v>
      </c>
      <c r="C322" s="4">
        <v>1000000</v>
      </c>
      <c r="D322" s="4"/>
    </row>
    <row r="323" spans="1:4" ht="15.75" thickBot="1">
      <c r="A323" s="10"/>
      <c r="B323" s="10"/>
      <c r="C323" s="11"/>
      <c r="D323" s="11"/>
    </row>
    <row r="324" spans="1:4" ht="15.75" thickBot="1">
      <c r="A324" s="40"/>
      <c r="B324" s="64" t="s">
        <v>28</v>
      </c>
      <c r="C324" s="96">
        <f>SUM(C321:C323)</f>
        <v>2000000</v>
      </c>
      <c r="D324" s="12"/>
    </row>
    <row r="325" spans="1:4" ht="15">
      <c r="A325" s="69"/>
      <c r="B325" s="82"/>
      <c r="C325" s="66"/>
      <c r="D325" s="16"/>
    </row>
    <row r="326" spans="1:2" ht="15">
      <c r="A326" s="34">
        <v>103010</v>
      </c>
      <c r="B326" s="39" t="s">
        <v>211</v>
      </c>
    </row>
    <row r="327" spans="1:4" ht="30">
      <c r="A327" s="37" t="s">
        <v>35</v>
      </c>
      <c r="B327" s="38" t="s">
        <v>3</v>
      </c>
      <c r="C327" s="37" t="s">
        <v>196</v>
      </c>
      <c r="D327" s="37" t="s">
        <v>184</v>
      </c>
    </row>
    <row r="328" spans="1:4" ht="15">
      <c r="A328" s="3" t="s">
        <v>103</v>
      </c>
      <c r="B328" s="3" t="s">
        <v>616</v>
      </c>
      <c r="C328" s="4">
        <v>300000</v>
      </c>
      <c r="D328" s="4"/>
    </row>
    <row r="329" spans="1:4" ht="15">
      <c r="A329" s="3"/>
      <c r="B329" s="2"/>
      <c r="C329" s="4"/>
      <c r="D329" s="4"/>
    </row>
    <row r="330" spans="1:4" ht="15.75" thickBot="1">
      <c r="A330" s="10"/>
      <c r="B330" s="10"/>
      <c r="C330" s="11"/>
      <c r="D330" s="11"/>
    </row>
    <row r="331" spans="1:4" ht="15.75" thickBot="1">
      <c r="A331" s="40"/>
      <c r="B331" s="64" t="s">
        <v>28</v>
      </c>
      <c r="C331" s="45">
        <f>C328</f>
        <v>300000</v>
      </c>
      <c r="D331" s="12"/>
    </row>
    <row r="332" spans="1:4" ht="15">
      <c r="A332" s="69"/>
      <c r="B332" s="82"/>
      <c r="C332" s="66"/>
      <c r="D332" s="16"/>
    </row>
    <row r="333" spans="1:2" ht="15">
      <c r="A333" s="34">
        <v>107060</v>
      </c>
      <c r="B333" s="39" t="s">
        <v>212</v>
      </c>
    </row>
    <row r="334" spans="1:4" ht="30">
      <c r="A334" s="37" t="s">
        <v>35</v>
      </c>
      <c r="B334" s="38" t="s">
        <v>3</v>
      </c>
      <c r="C334" s="37" t="s">
        <v>196</v>
      </c>
      <c r="D334" s="37" t="s">
        <v>184</v>
      </c>
    </row>
    <row r="335" spans="1:4" ht="15">
      <c r="A335" s="3" t="s">
        <v>103</v>
      </c>
      <c r="B335" s="3" t="s">
        <v>617</v>
      </c>
      <c r="C335" s="4">
        <v>100000</v>
      </c>
      <c r="D335" s="4"/>
    </row>
    <row r="336" spans="1:4" ht="15">
      <c r="A336" s="3"/>
      <c r="B336" s="2"/>
      <c r="C336" s="4"/>
      <c r="D336" s="4"/>
    </row>
    <row r="337" spans="1:4" ht="15.75" thickBot="1">
      <c r="A337" s="10"/>
      <c r="B337" s="10"/>
      <c r="C337" s="11"/>
      <c r="D337" s="11"/>
    </row>
    <row r="338" spans="1:4" ht="15.75" thickBot="1">
      <c r="A338" s="40"/>
      <c r="B338" s="64" t="s">
        <v>28</v>
      </c>
      <c r="C338" s="45">
        <f>C335</f>
        <v>100000</v>
      </c>
      <c r="D338" s="12"/>
    </row>
    <row r="339" spans="1:4" ht="15">
      <c r="A339" s="69"/>
      <c r="B339" s="82"/>
      <c r="C339" s="66"/>
      <c r="D339" s="16"/>
    </row>
    <row r="340" spans="1:2" ht="60">
      <c r="A340" s="34">
        <v>101150</v>
      </c>
      <c r="B340" s="142" t="s">
        <v>213</v>
      </c>
    </row>
    <row r="341" spans="1:4" ht="30">
      <c r="A341" s="37" t="s">
        <v>35</v>
      </c>
      <c r="B341" s="38" t="s">
        <v>3</v>
      </c>
      <c r="C341" s="37" t="s">
        <v>196</v>
      </c>
      <c r="D341" s="37" t="s">
        <v>184</v>
      </c>
    </row>
    <row r="342" spans="1:4" ht="15">
      <c r="A342" s="3" t="s">
        <v>102</v>
      </c>
      <c r="B342" s="3" t="s">
        <v>618</v>
      </c>
      <c r="C342" s="4">
        <v>300000</v>
      </c>
      <c r="D342" s="4"/>
    </row>
    <row r="343" spans="1:4" ht="15">
      <c r="A343" s="3"/>
      <c r="B343" s="2"/>
      <c r="C343" s="4"/>
      <c r="D343" s="4"/>
    </row>
    <row r="344" spans="1:4" ht="15.75" thickBot="1">
      <c r="A344" s="10"/>
      <c r="B344" s="10"/>
      <c r="C344" s="11"/>
      <c r="D344" s="11"/>
    </row>
    <row r="345" spans="1:4" ht="15.75" thickBot="1">
      <c r="A345" s="40"/>
      <c r="B345" s="64" t="s">
        <v>28</v>
      </c>
      <c r="C345" s="45">
        <f>C342</f>
        <v>300000</v>
      </c>
      <c r="D345" s="12"/>
    </row>
    <row r="346" spans="1:4" ht="15">
      <c r="A346" s="69"/>
      <c r="B346" s="82"/>
      <c r="C346" s="66"/>
      <c r="D346" s="16"/>
    </row>
    <row r="347" spans="1:2" ht="15">
      <c r="A347" s="34">
        <v>107060</v>
      </c>
      <c r="B347" s="39" t="s">
        <v>214</v>
      </c>
    </row>
    <row r="348" spans="1:4" ht="30">
      <c r="A348" s="37" t="s">
        <v>35</v>
      </c>
      <c r="B348" s="38" t="s">
        <v>3</v>
      </c>
      <c r="C348" s="37" t="s">
        <v>196</v>
      </c>
      <c r="D348" s="37" t="s">
        <v>184</v>
      </c>
    </row>
    <row r="349" spans="1:4" ht="15">
      <c r="A349" s="3" t="s">
        <v>103</v>
      </c>
      <c r="B349" s="3" t="s">
        <v>215</v>
      </c>
      <c r="C349" s="4">
        <v>250000</v>
      </c>
      <c r="D349" s="4"/>
    </row>
    <row r="350" spans="1:4" ht="15">
      <c r="A350" s="3"/>
      <c r="B350" s="2"/>
      <c r="C350" s="4"/>
      <c r="D350" s="4"/>
    </row>
    <row r="351" spans="1:4" ht="15.75" thickBot="1">
      <c r="A351" s="10"/>
      <c r="B351" s="10"/>
      <c r="C351" s="11"/>
      <c r="D351" s="11"/>
    </row>
    <row r="352" spans="1:4" ht="15.75" thickBot="1">
      <c r="A352" s="40"/>
      <c r="B352" s="64" t="s">
        <v>28</v>
      </c>
      <c r="C352" s="45">
        <f>C349</f>
        <v>250000</v>
      </c>
      <c r="D352" s="12"/>
    </row>
    <row r="353" spans="1:4" ht="15">
      <c r="A353" s="69"/>
      <c r="B353" s="82"/>
      <c r="C353" s="66"/>
      <c r="D353" s="16"/>
    </row>
    <row r="354" spans="1:2" ht="15">
      <c r="A354" s="34">
        <v>107060</v>
      </c>
      <c r="B354" s="39" t="s">
        <v>216</v>
      </c>
    </row>
    <row r="355" spans="1:4" ht="30">
      <c r="A355" s="37" t="s">
        <v>35</v>
      </c>
      <c r="B355" s="38" t="s">
        <v>3</v>
      </c>
      <c r="C355" s="37" t="s">
        <v>196</v>
      </c>
      <c r="D355" s="37" t="s">
        <v>184</v>
      </c>
    </row>
    <row r="356" spans="1:4" ht="15">
      <c r="A356" s="3" t="s">
        <v>103</v>
      </c>
      <c r="B356" s="3" t="s">
        <v>217</v>
      </c>
      <c r="C356" s="4">
        <v>100000</v>
      </c>
      <c r="D356" s="4"/>
    </row>
    <row r="357" spans="1:4" ht="15">
      <c r="A357" s="3"/>
      <c r="B357" s="86" t="s">
        <v>218</v>
      </c>
      <c r="C357" s="4">
        <v>520000</v>
      </c>
      <c r="D357" s="4"/>
    </row>
    <row r="358" spans="1:4" ht="15.75" thickBot="1">
      <c r="A358" s="10"/>
      <c r="B358" s="10" t="s">
        <v>628</v>
      </c>
      <c r="C358" s="11">
        <v>600000</v>
      </c>
      <c r="D358" s="11"/>
    </row>
    <row r="359" spans="1:4" ht="15.75" thickBot="1">
      <c r="A359" s="40"/>
      <c r="B359" s="64" t="s">
        <v>28</v>
      </c>
      <c r="C359" s="96">
        <f>SUM(C356:C358)</f>
        <v>1220000</v>
      </c>
      <c r="D359" s="12"/>
    </row>
    <row r="360" spans="1:4" ht="15">
      <c r="A360" s="69"/>
      <c r="B360" s="82"/>
      <c r="C360" s="66"/>
      <c r="D360" s="16"/>
    </row>
    <row r="361" spans="1:2" ht="15">
      <c r="A361" s="364">
        <v>66010</v>
      </c>
      <c r="B361" s="364" t="s">
        <v>548</v>
      </c>
    </row>
    <row r="362" spans="1:4" ht="30">
      <c r="A362" s="37" t="s">
        <v>35</v>
      </c>
      <c r="B362" s="38" t="s">
        <v>3</v>
      </c>
      <c r="C362" s="37" t="s">
        <v>36</v>
      </c>
      <c r="D362" s="37" t="s">
        <v>37</v>
      </c>
    </row>
    <row r="363" spans="1:4" ht="15">
      <c r="A363" s="147" t="s">
        <v>70</v>
      </c>
      <c r="B363" s="125" t="s">
        <v>574</v>
      </c>
      <c r="C363" s="143">
        <v>5244400</v>
      </c>
      <c r="D363" s="37"/>
    </row>
    <row r="364" spans="1:4" ht="15">
      <c r="A364" s="37"/>
      <c r="B364" s="90" t="s">
        <v>525</v>
      </c>
      <c r="C364" s="138">
        <f>SUM(C363)</f>
        <v>5244400</v>
      </c>
      <c r="D364" s="37"/>
    </row>
    <row r="365" spans="1:4" ht="15">
      <c r="A365" s="37"/>
      <c r="B365" s="125"/>
      <c r="C365" s="143"/>
      <c r="D365" s="37"/>
    </row>
    <row r="366" spans="1:4" ht="15">
      <c r="A366" s="37"/>
      <c r="B366" s="90"/>
      <c r="C366" s="138"/>
      <c r="D366" s="37"/>
    </row>
    <row r="367" spans="1:4" ht="15">
      <c r="A367" s="37"/>
      <c r="B367" s="90"/>
      <c r="C367" s="138"/>
      <c r="D367" s="37"/>
    </row>
    <row r="368" spans="1:4" ht="15">
      <c r="A368" s="37"/>
      <c r="B368" s="125" t="s">
        <v>152</v>
      </c>
      <c r="C368" s="143">
        <v>384321</v>
      </c>
      <c r="D368" s="37"/>
    </row>
    <row r="369" spans="1:4" ht="15">
      <c r="A369" s="37" t="s">
        <v>49</v>
      </c>
      <c r="B369" s="90" t="s">
        <v>152</v>
      </c>
      <c r="C369" s="138">
        <f>SUM(C368)</f>
        <v>384321</v>
      </c>
      <c r="D369" s="37"/>
    </row>
    <row r="370" spans="1:4" ht="15">
      <c r="A370" s="37"/>
      <c r="B370" s="90"/>
      <c r="C370" s="138"/>
      <c r="D370" s="37"/>
    </row>
    <row r="371" spans="1:4" ht="15">
      <c r="A371" s="37"/>
      <c r="B371" s="90" t="s">
        <v>549</v>
      </c>
      <c r="C371" s="368">
        <f>C364+C369</f>
        <v>5628721</v>
      </c>
      <c r="D371" s="37"/>
    </row>
    <row r="372" spans="1:4" ht="15">
      <c r="A372" s="37"/>
      <c r="B372" s="90"/>
      <c r="C372" s="138"/>
      <c r="D372" s="37"/>
    </row>
    <row r="373" spans="1:4" ht="45">
      <c r="A373" s="39">
        <v>82070</v>
      </c>
      <c r="B373" s="142" t="s">
        <v>532</v>
      </c>
      <c r="C373" s="138"/>
      <c r="D373" s="37"/>
    </row>
    <row r="374" spans="1:4" ht="30">
      <c r="A374" s="37" t="s">
        <v>35</v>
      </c>
      <c r="B374" s="38" t="s">
        <v>3</v>
      </c>
      <c r="C374" s="37" t="s">
        <v>36</v>
      </c>
      <c r="D374" s="37" t="s">
        <v>37</v>
      </c>
    </row>
    <row r="375" spans="1:4" ht="15">
      <c r="A375" s="2"/>
      <c r="B375" s="86" t="s">
        <v>563</v>
      </c>
      <c r="C375" s="87">
        <v>900000</v>
      </c>
      <c r="D375" s="2"/>
    </row>
    <row r="376" spans="1:4" ht="15">
      <c r="A376" s="3" t="s">
        <v>43</v>
      </c>
      <c r="B376" s="2" t="s">
        <v>563</v>
      </c>
      <c r="C376" s="21">
        <f>SUM(C375)</f>
        <v>900000</v>
      </c>
      <c r="D376" s="2"/>
    </row>
    <row r="377" spans="1:4" ht="15">
      <c r="A377" s="3"/>
      <c r="B377" s="86"/>
      <c r="C377" s="22"/>
      <c r="D377" s="2"/>
    </row>
    <row r="378" spans="1:4" ht="15">
      <c r="A378" s="3"/>
      <c r="B378" s="86" t="s">
        <v>62</v>
      </c>
      <c r="C378" s="22">
        <v>300000</v>
      </c>
      <c r="D378" s="2"/>
    </row>
    <row r="379" spans="1:4" ht="15">
      <c r="A379" s="86" t="s">
        <v>61</v>
      </c>
      <c r="B379" s="2" t="s">
        <v>62</v>
      </c>
      <c r="C379" s="21">
        <f>SUM(C378)</f>
        <v>300000</v>
      </c>
      <c r="D379" s="2"/>
    </row>
    <row r="380" spans="1:4" ht="15">
      <c r="A380" s="86"/>
      <c r="B380" s="2"/>
      <c r="C380" s="21"/>
      <c r="D380" s="2"/>
    </row>
    <row r="381" spans="1:4" ht="15">
      <c r="A381" s="86"/>
      <c r="B381" s="86" t="s">
        <v>589</v>
      </c>
      <c r="C381" s="87">
        <v>350000</v>
      </c>
      <c r="D381" s="2"/>
    </row>
    <row r="382" spans="1:4" ht="15">
      <c r="A382" s="86" t="s">
        <v>67</v>
      </c>
      <c r="B382" s="2" t="s">
        <v>589</v>
      </c>
      <c r="C382" s="21">
        <f>SUM(C381)</f>
        <v>350000</v>
      </c>
      <c r="D382" s="2"/>
    </row>
    <row r="383" spans="1:4" ht="15">
      <c r="A383" s="86"/>
      <c r="B383" s="2"/>
      <c r="C383" s="21"/>
      <c r="D383" s="2"/>
    </row>
    <row r="384" spans="1:4" ht="15">
      <c r="A384" s="86"/>
      <c r="B384" s="2"/>
      <c r="C384" s="21"/>
      <c r="D384" s="2"/>
    </row>
    <row r="385" spans="1:4" ht="15">
      <c r="A385" s="3"/>
      <c r="B385" s="86" t="s">
        <v>68</v>
      </c>
      <c r="C385" s="26">
        <v>418500</v>
      </c>
      <c r="D385" s="4"/>
    </row>
    <row r="386" spans="1:4" ht="15">
      <c r="A386" s="10" t="s">
        <v>45</v>
      </c>
      <c r="B386" s="13" t="s">
        <v>69</v>
      </c>
      <c r="C386" s="21">
        <f>SUM(C385)</f>
        <v>418500</v>
      </c>
      <c r="D386" s="4"/>
    </row>
    <row r="387" spans="1:4" ht="15">
      <c r="A387" s="3"/>
      <c r="B387" s="3"/>
      <c r="C387" s="26"/>
      <c r="D387" s="4"/>
    </row>
    <row r="388" spans="1:4" ht="15">
      <c r="A388" s="10"/>
      <c r="B388" s="32" t="s">
        <v>31</v>
      </c>
      <c r="C388" s="75">
        <f>C386+C379+C376+C382</f>
        <v>1968500</v>
      </c>
      <c r="D388" s="11"/>
    </row>
    <row r="389" spans="1:4" ht="15">
      <c r="A389" s="3"/>
      <c r="B389" s="31"/>
      <c r="C389" s="26"/>
      <c r="D389" s="4"/>
    </row>
    <row r="390" spans="1:4" ht="15.75" thickBot="1">
      <c r="A390" s="155"/>
      <c r="B390" s="156" t="s">
        <v>11</v>
      </c>
      <c r="C390" s="157">
        <f>C388+C366</f>
        <v>1968500</v>
      </c>
      <c r="D390" s="158"/>
    </row>
    <row r="391" spans="1:4" ht="15">
      <c r="A391" s="159"/>
      <c r="B391" s="160"/>
      <c r="C391" s="161"/>
      <c r="D391" s="162"/>
    </row>
    <row r="392" spans="1:4" ht="15">
      <c r="A392" s="37" t="s">
        <v>91</v>
      </c>
      <c r="B392" s="125" t="s">
        <v>629</v>
      </c>
      <c r="C392" s="138"/>
      <c r="D392" s="143">
        <v>20000000</v>
      </c>
    </row>
    <row r="393" spans="1:4" ht="15">
      <c r="A393" s="37" t="s">
        <v>46</v>
      </c>
      <c r="B393" s="125" t="s">
        <v>145</v>
      </c>
      <c r="C393" s="138"/>
      <c r="D393" s="143">
        <v>5400000</v>
      </c>
    </row>
    <row r="394" spans="1:4" ht="15">
      <c r="A394" s="48"/>
      <c r="B394" s="3"/>
      <c r="C394" s="4"/>
      <c r="D394" s="4"/>
    </row>
    <row r="395" spans="1:4" ht="15">
      <c r="A395" s="76"/>
      <c r="B395" s="2"/>
      <c r="C395" s="4"/>
      <c r="D395" s="4"/>
    </row>
    <row r="396" spans="1:4" ht="15.75" thickBot="1">
      <c r="A396" s="76"/>
      <c r="B396" s="3"/>
      <c r="C396" s="4"/>
      <c r="D396" s="4"/>
    </row>
    <row r="397" spans="1:4" ht="15.75" thickBot="1">
      <c r="A397" s="53"/>
      <c r="B397" s="59" t="s">
        <v>8</v>
      </c>
      <c r="C397" s="43"/>
      <c r="D397" s="101">
        <f>SUM(D392:D396)</f>
        <v>25400000</v>
      </c>
    </row>
    <row r="398" spans="1:4" ht="15">
      <c r="A398" s="69"/>
      <c r="B398" s="82"/>
      <c r="C398" s="109"/>
      <c r="D398" s="16"/>
    </row>
    <row r="399" spans="1:4" ht="15">
      <c r="A399" s="74"/>
      <c r="B399" s="83"/>
      <c r="C399" s="72"/>
      <c r="D399" s="72"/>
    </row>
    <row r="400" spans="1:4" ht="15">
      <c r="A400" s="74"/>
      <c r="B400" s="83"/>
      <c r="C400" s="72"/>
      <c r="D400" s="72"/>
    </row>
    <row r="401" spans="1:2" ht="15">
      <c r="A401" s="39">
        <v>41233</v>
      </c>
      <c r="B401" s="39" t="s">
        <v>104</v>
      </c>
    </row>
    <row r="402" spans="1:4" ht="30">
      <c r="A402" s="37" t="s">
        <v>39</v>
      </c>
      <c r="B402" s="38" t="s">
        <v>3</v>
      </c>
      <c r="C402" s="37" t="s">
        <v>36</v>
      </c>
      <c r="D402" s="37" t="s">
        <v>37</v>
      </c>
    </row>
    <row r="403" spans="1:4" ht="15">
      <c r="A403" s="3" t="s">
        <v>70</v>
      </c>
      <c r="B403" s="3" t="s">
        <v>630</v>
      </c>
      <c r="C403" s="22">
        <v>6114750</v>
      </c>
      <c r="D403" s="2"/>
    </row>
    <row r="404" spans="1:4" ht="15">
      <c r="A404" s="3"/>
      <c r="B404" s="2" t="s">
        <v>9</v>
      </c>
      <c r="C404" s="21">
        <f>SUM(C403:C403)</f>
        <v>6114750</v>
      </c>
      <c r="D404" s="26"/>
    </row>
    <row r="405" spans="1:4" ht="15">
      <c r="A405" s="3"/>
      <c r="B405" s="3"/>
      <c r="C405" s="26"/>
      <c r="D405" s="26"/>
    </row>
    <row r="406" spans="1:4" ht="15">
      <c r="A406" s="3"/>
      <c r="B406" s="3" t="s">
        <v>77</v>
      </c>
      <c r="C406" s="26">
        <v>471000</v>
      </c>
      <c r="D406" s="26"/>
    </row>
    <row r="407" spans="1:4" ht="15">
      <c r="A407" s="3"/>
      <c r="B407" s="3" t="s">
        <v>80</v>
      </c>
      <c r="C407" s="26"/>
      <c r="D407" s="26"/>
    </row>
    <row r="408" spans="1:4" ht="15">
      <c r="A408" s="3"/>
      <c r="B408" s="3"/>
      <c r="C408" s="26"/>
      <c r="D408" s="26"/>
    </row>
    <row r="409" spans="1:4" ht="15">
      <c r="A409" s="3" t="s">
        <v>49</v>
      </c>
      <c r="B409" s="2" t="s">
        <v>10</v>
      </c>
      <c r="C409" s="21">
        <f>SUM(C406:C408)</f>
        <v>471000</v>
      </c>
      <c r="D409" s="26"/>
    </row>
    <row r="410" spans="1:4" ht="15">
      <c r="A410" s="3"/>
      <c r="B410" s="2"/>
      <c r="C410" s="26"/>
      <c r="D410" s="26"/>
    </row>
    <row r="411" spans="1:4" ht="15.75" thickBot="1">
      <c r="A411" s="10"/>
      <c r="B411" s="10"/>
      <c r="C411" s="27"/>
      <c r="D411" s="27"/>
    </row>
    <row r="412" spans="1:4" ht="15.75" thickBot="1">
      <c r="A412" s="54"/>
      <c r="B412" s="56" t="s">
        <v>11</v>
      </c>
      <c r="C412" s="57">
        <f>C409+C404</f>
        <v>6585750</v>
      </c>
      <c r="D412" s="55"/>
    </row>
    <row r="414" spans="1:4" ht="15">
      <c r="A414" s="76" t="s">
        <v>97</v>
      </c>
      <c r="B414" s="3" t="s">
        <v>29</v>
      </c>
      <c r="C414" s="3"/>
      <c r="D414" s="4">
        <v>6585750</v>
      </c>
    </row>
    <row r="415" spans="1:4" ht="15">
      <c r="A415" s="76"/>
      <c r="B415" s="3"/>
      <c r="C415" s="4"/>
      <c r="D415" s="4"/>
    </row>
    <row r="416" spans="1:4" ht="15">
      <c r="A416" s="76"/>
      <c r="B416" s="31" t="s">
        <v>30</v>
      </c>
      <c r="C416" s="4"/>
      <c r="D416" s="21">
        <f>SUM(D414:D415)</f>
        <v>6585750</v>
      </c>
    </row>
    <row r="417" spans="1:4" ht="15.75" thickBot="1">
      <c r="A417" s="76"/>
      <c r="B417" s="3"/>
      <c r="C417" s="4"/>
      <c r="D417" s="4"/>
    </row>
    <row r="418" spans="1:4" ht="15.75" thickBot="1">
      <c r="A418" s="53"/>
      <c r="B418" s="59" t="s">
        <v>8</v>
      </c>
      <c r="C418" s="43"/>
      <c r="D418" s="44">
        <f>D416</f>
        <v>6585750</v>
      </c>
    </row>
    <row r="419" spans="1:4" ht="15">
      <c r="A419" s="74"/>
      <c r="B419" s="83"/>
      <c r="C419" s="72"/>
      <c r="D419" s="72"/>
    </row>
    <row r="420" spans="1:4" ht="15">
      <c r="A420" s="74"/>
      <c r="B420" s="83"/>
      <c r="C420" s="72"/>
      <c r="D420" s="72"/>
    </row>
    <row r="421" spans="1:2" ht="15">
      <c r="A421" s="39">
        <v>81030</v>
      </c>
      <c r="B421" s="39" t="s">
        <v>105</v>
      </c>
    </row>
    <row r="422" spans="1:4" ht="30">
      <c r="A422" s="37" t="s">
        <v>35</v>
      </c>
      <c r="B422" s="38" t="s">
        <v>3</v>
      </c>
      <c r="C422" s="37" t="s">
        <v>36</v>
      </c>
      <c r="D422" s="37" t="s">
        <v>37</v>
      </c>
    </row>
    <row r="423" spans="1:4" ht="15">
      <c r="A423" s="37"/>
      <c r="B423" s="125" t="s">
        <v>219</v>
      </c>
      <c r="C423" s="143">
        <v>2630600</v>
      </c>
      <c r="D423" s="37"/>
    </row>
    <row r="424" spans="1:4" ht="15">
      <c r="A424" s="37" t="s">
        <v>70</v>
      </c>
      <c r="B424" s="90" t="s">
        <v>9</v>
      </c>
      <c r="C424" s="138">
        <f>SUM(C423)</f>
        <v>2630600</v>
      </c>
      <c r="D424" s="37"/>
    </row>
    <row r="425" spans="1:4" ht="15">
      <c r="A425" s="37"/>
      <c r="B425" s="90"/>
      <c r="C425" s="138"/>
      <c r="D425" s="37"/>
    </row>
    <row r="426" spans="1:4" ht="15">
      <c r="A426" s="37"/>
      <c r="B426" s="125" t="s">
        <v>152</v>
      </c>
      <c r="C426" s="143">
        <v>385000</v>
      </c>
      <c r="D426" s="37"/>
    </row>
    <row r="427" spans="1:4" ht="15">
      <c r="A427" s="37" t="s">
        <v>49</v>
      </c>
      <c r="B427" s="90" t="s">
        <v>152</v>
      </c>
      <c r="C427" s="138">
        <f>SUM(C426)</f>
        <v>385000</v>
      </c>
      <c r="D427" s="37"/>
    </row>
    <row r="428" spans="1:4" ht="15">
      <c r="A428" s="37"/>
      <c r="B428" s="90"/>
      <c r="C428" s="138"/>
      <c r="D428" s="37"/>
    </row>
    <row r="429" spans="1:4" ht="15">
      <c r="A429" s="3"/>
      <c r="B429" s="3" t="s">
        <v>156</v>
      </c>
      <c r="C429" s="22"/>
      <c r="D429" s="2"/>
    </row>
    <row r="430" spans="1:4" ht="15">
      <c r="A430" s="3" t="s">
        <v>43</v>
      </c>
      <c r="B430" s="2" t="s">
        <v>220</v>
      </c>
      <c r="C430" s="21">
        <f>SUM(C429)</f>
        <v>0</v>
      </c>
      <c r="D430" s="2"/>
    </row>
    <row r="431" spans="1:4" ht="15">
      <c r="A431" s="2"/>
      <c r="B431" s="2"/>
      <c r="C431" s="21"/>
      <c r="D431" s="2"/>
    </row>
    <row r="432" spans="1:4" ht="15">
      <c r="A432" s="3"/>
      <c r="B432" s="86"/>
      <c r="C432" s="22"/>
      <c r="D432" s="2"/>
    </row>
    <row r="433" spans="1:4" ht="15">
      <c r="A433" s="3"/>
      <c r="B433" s="86"/>
      <c r="C433" s="22"/>
      <c r="D433" s="2"/>
    </row>
    <row r="434" spans="1:4" ht="15">
      <c r="A434" s="3"/>
      <c r="B434" s="86" t="s">
        <v>62</v>
      </c>
      <c r="C434" s="22">
        <v>520000</v>
      </c>
      <c r="D434" s="2"/>
    </row>
    <row r="435" spans="1:4" ht="15">
      <c r="A435" s="86" t="s">
        <v>61</v>
      </c>
      <c r="B435" s="2" t="s">
        <v>62</v>
      </c>
      <c r="C435" s="21">
        <f>SUM(C432:C434)</f>
        <v>520000</v>
      </c>
      <c r="D435" s="2"/>
    </row>
    <row r="436" spans="1:4" ht="15">
      <c r="A436" s="3"/>
      <c r="B436" s="3"/>
      <c r="C436" s="26"/>
      <c r="D436" s="4"/>
    </row>
    <row r="437" spans="1:4" ht="15">
      <c r="A437" s="3"/>
      <c r="B437" s="3" t="s">
        <v>589</v>
      </c>
      <c r="C437" s="26">
        <v>100000</v>
      </c>
      <c r="D437" s="4"/>
    </row>
    <row r="438" spans="1:4" ht="15">
      <c r="A438" s="3" t="s">
        <v>67</v>
      </c>
      <c r="B438" s="153" t="s">
        <v>589</v>
      </c>
      <c r="C438" s="21">
        <f>SUM(C437)</f>
        <v>100000</v>
      </c>
      <c r="D438" s="4"/>
    </row>
    <row r="439" spans="1:4" ht="15">
      <c r="A439" s="3"/>
      <c r="B439" s="2"/>
      <c r="C439" s="21"/>
      <c r="D439" s="4"/>
    </row>
    <row r="440" spans="1:4" ht="15">
      <c r="A440" s="23"/>
      <c r="B440" s="23"/>
      <c r="C440" s="26"/>
      <c r="D440" s="4"/>
    </row>
    <row r="441" spans="1:4" ht="15">
      <c r="A441" s="3"/>
      <c r="B441" s="86" t="s">
        <v>68</v>
      </c>
      <c r="C441" s="26">
        <v>167400</v>
      </c>
      <c r="D441" s="4"/>
    </row>
    <row r="442" spans="1:4" ht="15">
      <c r="A442" s="10" t="s">
        <v>45</v>
      </c>
      <c r="B442" s="13" t="s">
        <v>69</v>
      </c>
      <c r="C442" s="21">
        <f>SUM(C441)</f>
        <v>167400</v>
      </c>
      <c r="D442" s="4"/>
    </row>
    <row r="443" spans="1:4" ht="15">
      <c r="A443" s="3"/>
      <c r="B443" s="3"/>
      <c r="C443" s="26"/>
      <c r="D443" s="4"/>
    </row>
    <row r="444" spans="1:4" ht="15.75" thickBot="1">
      <c r="A444" s="10"/>
      <c r="B444" s="32" t="s">
        <v>31</v>
      </c>
      <c r="C444" s="75">
        <f>C442+C399+C435+C430+C438</f>
        <v>787400</v>
      </c>
      <c r="D444" s="11"/>
    </row>
    <row r="445" spans="1:4" ht="15.75" thickBot="1">
      <c r="A445" s="40"/>
      <c r="B445" s="64" t="s">
        <v>11</v>
      </c>
      <c r="C445" s="45">
        <f>C444+C427+C424</f>
        <v>3803000</v>
      </c>
      <c r="D445" s="51"/>
    </row>
    <row r="446" spans="1:4" ht="15">
      <c r="A446" s="18"/>
      <c r="B446" s="36"/>
      <c r="C446" s="29"/>
      <c r="D446" s="19"/>
    </row>
    <row r="447" spans="1:4" ht="15">
      <c r="A447" s="74"/>
      <c r="B447" s="83"/>
      <c r="C447" s="72"/>
      <c r="D447" s="72"/>
    </row>
    <row r="448" spans="1:4" ht="15">
      <c r="A448" s="39">
        <v>13320</v>
      </c>
      <c r="B448" s="39" t="s">
        <v>32</v>
      </c>
      <c r="C448" s="5"/>
      <c r="D448" s="5"/>
    </row>
    <row r="450" spans="1:4" ht="30">
      <c r="A450" s="37" t="s">
        <v>35</v>
      </c>
      <c r="B450" s="38" t="s">
        <v>3</v>
      </c>
      <c r="C450" s="37" t="s">
        <v>36</v>
      </c>
      <c r="D450" s="37" t="s">
        <v>38</v>
      </c>
    </row>
    <row r="451" spans="1:4" ht="15">
      <c r="A451" s="90" t="s">
        <v>70</v>
      </c>
      <c r="B451" s="88" t="s">
        <v>266</v>
      </c>
      <c r="C451" s="143">
        <v>5629400</v>
      </c>
      <c r="D451" s="37"/>
    </row>
    <row r="452" spans="1:4" ht="15">
      <c r="A452" s="90" t="s">
        <v>51</v>
      </c>
      <c r="B452" s="111" t="s">
        <v>150</v>
      </c>
      <c r="C452" s="138">
        <f>SUM(C451)</f>
        <v>5629400</v>
      </c>
      <c r="D452" s="37"/>
    </row>
    <row r="453" spans="1:4" ht="15">
      <c r="A453" s="37"/>
      <c r="B453" s="38"/>
      <c r="C453" s="138"/>
      <c r="D453" s="37"/>
    </row>
    <row r="454" spans="1:4" ht="15">
      <c r="A454" s="90"/>
      <c r="B454" s="88" t="s">
        <v>152</v>
      </c>
      <c r="C454" s="143">
        <v>384321</v>
      </c>
      <c r="D454" s="37"/>
    </row>
    <row r="455" spans="1:4" ht="15">
      <c r="A455" s="3" t="s">
        <v>151</v>
      </c>
      <c r="B455" s="2" t="s">
        <v>10</v>
      </c>
      <c r="C455" s="138">
        <f>SUM(C454)</f>
        <v>384321</v>
      </c>
      <c r="D455" s="37"/>
    </row>
    <row r="456" spans="1:4" ht="15">
      <c r="A456" s="37"/>
      <c r="B456" s="38"/>
      <c r="C456" s="138"/>
      <c r="D456" s="37"/>
    </row>
    <row r="457" spans="1:4" ht="15">
      <c r="A457" s="37"/>
      <c r="B457" s="125"/>
      <c r="C457" s="143"/>
      <c r="D457" s="37"/>
    </row>
    <row r="458" spans="1:4" ht="15">
      <c r="A458" s="48"/>
      <c r="B458" s="86" t="s">
        <v>156</v>
      </c>
      <c r="C458" s="144"/>
      <c r="D458" s="2"/>
    </row>
    <row r="459" spans="2:4" ht="15">
      <c r="B459" t="s">
        <v>50</v>
      </c>
      <c r="C459" s="371">
        <v>20000</v>
      </c>
      <c r="D459" s="2"/>
    </row>
    <row r="460" spans="1:4" ht="15">
      <c r="A460" s="2" t="s">
        <v>176</v>
      </c>
      <c r="B460" s="33" t="s">
        <v>50</v>
      </c>
      <c r="C460" s="119">
        <f>SUM(C458:C459)</f>
        <v>20000</v>
      </c>
      <c r="D460" s="2"/>
    </row>
    <row r="461" spans="1:4" ht="15">
      <c r="A461" s="2"/>
      <c r="B461" s="86"/>
      <c r="C461" s="144"/>
      <c r="D461" s="2"/>
    </row>
    <row r="462" spans="1:4" ht="15">
      <c r="A462" s="2"/>
      <c r="B462" s="86" t="s">
        <v>167</v>
      </c>
      <c r="C462" s="144">
        <v>350000</v>
      </c>
      <c r="D462" s="2"/>
    </row>
    <row r="463" spans="1:4" ht="15">
      <c r="A463" s="2" t="s">
        <v>61</v>
      </c>
      <c r="B463" s="2" t="s">
        <v>167</v>
      </c>
      <c r="C463" s="119">
        <f>SUM(C461:C462)</f>
        <v>350000</v>
      </c>
      <c r="D463" s="2"/>
    </row>
    <row r="464" spans="1:4" ht="15">
      <c r="A464" s="2"/>
      <c r="B464" s="2"/>
      <c r="C464" s="119"/>
      <c r="D464" s="2"/>
    </row>
    <row r="465" spans="1:4" ht="15">
      <c r="A465" s="2"/>
      <c r="B465" s="86" t="s">
        <v>66</v>
      </c>
      <c r="C465" s="144">
        <v>450000</v>
      </c>
      <c r="D465" s="2"/>
    </row>
    <row r="466" spans="1:4" ht="15">
      <c r="A466" s="2" t="s">
        <v>67</v>
      </c>
      <c r="B466" s="2" t="s">
        <v>66</v>
      </c>
      <c r="C466" s="119">
        <f>SUM(C465)</f>
        <v>450000</v>
      </c>
      <c r="D466" s="2"/>
    </row>
    <row r="467" spans="1:4" ht="15">
      <c r="A467" s="2"/>
      <c r="B467" s="2"/>
      <c r="C467" s="119"/>
      <c r="D467" s="2"/>
    </row>
    <row r="468" spans="1:4" ht="15">
      <c r="A468" s="2"/>
      <c r="B468" s="2"/>
      <c r="C468" s="119"/>
      <c r="D468" s="2"/>
    </row>
    <row r="469" spans="1:4" ht="15">
      <c r="A469" s="3"/>
      <c r="B469" s="86" t="s">
        <v>68</v>
      </c>
      <c r="C469" s="65">
        <v>221400</v>
      </c>
      <c r="D469" s="4"/>
    </row>
    <row r="470" spans="1:4" ht="15">
      <c r="A470" s="10" t="s">
        <v>45</v>
      </c>
      <c r="B470" s="13" t="s">
        <v>69</v>
      </c>
      <c r="C470" s="119">
        <f>SUM(C469)</f>
        <v>221400</v>
      </c>
      <c r="D470" s="21"/>
    </row>
    <row r="471" spans="1:4" ht="15">
      <c r="A471" s="3"/>
      <c r="B471" s="3"/>
      <c r="C471" s="65"/>
      <c r="D471" s="4"/>
    </row>
    <row r="472" spans="1:4" ht="15">
      <c r="A472" s="2"/>
      <c r="B472" s="2" t="s">
        <v>5</v>
      </c>
      <c r="C472" s="119">
        <f>C470+C463+C466+C460</f>
        <v>1041400</v>
      </c>
      <c r="D472" s="21"/>
    </row>
    <row r="473" spans="1:4" ht="15">
      <c r="A473" s="13"/>
      <c r="B473" s="13"/>
      <c r="C473" s="167"/>
      <c r="D473" s="75"/>
    </row>
    <row r="474" spans="1:4" ht="15">
      <c r="A474" s="13"/>
      <c r="B474" s="13"/>
      <c r="C474" s="168"/>
      <c r="D474" s="75"/>
    </row>
    <row r="475" spans="1:4" ht="15">
      <c r="A475" s="13"/>
      <c r="B475" s="13"/>
      <c r="C475" s="168"/>
      <c r="D475" s="75"/>
    </row>
    <row r="476" spans="1:4" ht="15.75" thickBot="1">
      <c r="A476" s="10"/>
      <c r="B476" s="13" t="s">
        <v>236</v>
      </c>
      <c r="C476" s="167">
        <f>SUM(C474:C475)</f>
        <v>0</v>
      </c>
      <c r="D476" s="11"/>
    </row>
    <row r="477" spans="1:4" ht="15.75" thickBot="1">
      <c r="A477" s="40"/>
      <c r="B477" s="41" t="s">
        <v>11</v>
      </c>
      <c r="C477" s="145">
        <f>C472+C455+C452+C476</f>
        <v>7055121</v>
      </c>
      <c r="D477" s="51"/>
    </row>
    <row r="478" spans="1:4" ht="15">
      <c r="A478" s="15"/>
      <c r="B478" s="9"/>
      <c r="C478" s="16"/>
      <c r="D478" s="16"/>
    </row>
    <row r="479" spans="1:4" ht="15">
      <c r="A479" s="3" t="s">
        <v>91</v>
      </c>
      <c r="B479" s="14" t="s">
        <v>168</v>
      </c>
      <c r="C479" s="4"/>
      <c r="D479" s="4">
        <v>1400000</v>
      </c>
    </row>
    <row r="480" spans="1:4" ht="15">
      <c r="A480" s="3" t="s">
        <v>46</v>
      </c>
      <c r="B480" s="3" t="s">
        <v>145</v>
      </c>
      <c r="C480" s="4"/>
      <c r="D480" s="4">
        <v>378000</v>
      </c>
    </row>
    <row r="481" spans="1:4" ht="15">
      <c r="A481" s="3"/>
      <c r="B481" s="2"/>
      <c r="C481" s="4"/>
      <c r="D481" s="4">
        <f>D479+D480</f>
        <v>1778000</v>
      </c>
    </row>
    <row r="482" spans="1:4" ht="15.75" thickBot="1">
      <c r="A482" s="10"/>
      <c r="B482" s="10"/>
      <c r="C482" s="11"/>
      <c r="D482" s="11"/>
    </row>
    <row r="483" spans="1:4" ht="15.75" thickBot="1">
      <c r="A483" s="53"/>
      <c r="B483" s="42" t="s">
        <v>8</v>
      </c>
      <c r="C483" s="43"/>
      <c r="D483" s="44">
        <f>SUM(D481)</f>
        <v>1778000</v>
      </c>
    </row>
    <row r="484" spans="1:4" ht="15">
      <c r="A484" s="74"/>
      <c r="B484" s="71"/>
      <c r="C484" s="72"/>
      <c r="D484" s="72"/>
    </row>
    <row r="485" spans="1:4" ht="15">
      <c r="A485" s="372" t="s">
        <v>564</v>
      </c>
      <c r="B485" s="71"/>
      <c r="C485" s="72"/>
      <c r="D485" s="72"/>
    </row>
    <row r="486" spans="1:4" ht="30">
      <c r="A486" s="37" t="s">
        <v>35</v>
      </c>
      <c r="B486" s="38" t="s">
        <v>3</v>
      </c>
      <c r="C486" s="37" t="s">
        <v>40</v>
      </c>
      <c r="D486" s="37" t="s">
        <v>38</v>
      </c>
    </row>
    <row r="487" spans="1:4" ht="15">
      <c r="A487" s="3" t="s">
        <v>44</v>
      </c>
      <c r="B487" s="3" t="s">
        <v>4</v>
      </c>
      <c r="C487" s="4">
        <v>402000</v>
      </c>
      <c r="D487" s="4"/>
    </row>
    <row r="488" spans="1:4" ht="15">
      <c r="A488" s="3" t="s">
        <v>45</v>
      </c>
      <c r="B488" s="3" t="s">
        <v>145</v>
      </c>
      <c r="C488" s="4">
        <v>108720</v>
      </c>
      <c r="D488" s="4"/>
    </row>
    <row r="489" spans="1:4" ht="15">
      <c r="A489" s="3" t="s">
        <v>526</v>
      </c>
      <c r="B489" s="2" t="s">
        <v>527</v>
      </c>
      <c r="C489" s="21">
        <f>SUM(C487:C488)</f>
        <v>510720</v>
      </c>
      <c r="D489" s="4"/>
    </row>
    <row r="490" spans="1:4" ht="15.75" thickBot="1">
      <c r="A490" s="10"/>
      <c r="B490" s="10"/>
      <c r="C490" s="11"/>
      <c r="D490" s="11"/>
    </row>
    <row r="491" spans="1:4" ht="15.75" thickBot="1">
      <c r="A491" s="40"/>
      <c r="B491" s="64" t="s">
        <v>28</v>
      </c>
      <c r="C491" s="45">
        <f>C489</f>
        <v>510720</v>
      </c>
      <c r="D491" s="51"/>
    </row>
    <row r="492" spans="1:4" ht="15">
      <c r="A492" s="74"/>
      <c r="B492" s="71"/>
      <c r="C492" s="72"/>
      <c r="D492" s="72"/>
    </row>
    <row r="493" spans="1:4" ht="15">
      <c r="A493" s="74"/>
      <c r="B493" s="71"/>
      <c r="C493" s="72"/>
      <c r="D493" s="72"/>
    </row>
    <row r="495" spans="1:2" ht="15">
      <c r="A495" s="34">
        <v>11130</v>
      </c>
      <c r="B495" s="39" t="s">
        <v>106</v>
      </c>
    </row>
    <row r="496" spans="1:4" ht="15">
      <c r="A496" s="2" t="s">
        <v>2</v>
      </c>
      <c r="B496" s="2" t="s">
        <v>3</v>
      </c>
      <c r="C496" s="2" t="s">
        <v>185</v>
      </c>
      <c r="D496" s="2" t="s">
        <v>186</v>
      </c>
    </row>
    <row r="497" spans="1:4" ht="15">
      <c r="A497" s="3" t="s">
        <v>107</v>
      </c>
      <c r="B497" s="3" t="s">
        <v>108</v>
      </c>
      <c r="C497" s="24"/>
      <c r="D497" s="86"/>
    </row>
    <row r="498" spans="1:4" ht="15">
      <c r="A498" s="86"/>
      <c r="B498" s="86" t="s">
        <v>169</v>
      </c>
      <c r="C498" s="87">
        <v>6582000</v>
      </c>
      <c r="D498" s="86"/>
    </row>
    <row r="499" spans="1:4" ht="15">
      <c r="A499" s="86"/>
      <c r="B499" s="86" t="s">
        <v>170</v>
      </c>
      <c r="C499" s="87">
        <v>1387204</v>
      </c>
      <c r="D499" s="86"/>
    </row>
    <row r="500" spans="1:4" ht="15">
      <c r="A500" s="86"/>
      <c r="B500" s="86" t="s">
        <v>171</v>
      </c>
      <c r="C500" s="87">
        <v>345516</v>
      </c>
      <c r="D500" s="86"/>
    </row>
    <row r="501" spans="1:4" ht="15">
      <c r="A501" s="86"/>
      <c r="B501" s="86" t="s">
        <v>547</v>
      </c>
      <c r="C501" s="87"/>
      <c r="D501" s="86"/>
    </row>
    <row r="502" spans="1:4" ht="15">
      <c r="A502" s="86"/>
      <c r="B502" s="86" t="s">
        <v>545</v>
      </c>
      <c r="C502" s="87"/>
      <c r="D502" s="86"/>
    </row>
    <row r="503" spans="1:4" ht="15">
      <c r="A503" s="86" t="s">
        <v>107</v>
      </c>
      <c r="B503" s="86" t="s">
        <v>199</v>
      </c>
      <c r="C503" s="87">
        <v>6575460</v>
      </c>
      <c r="D503" s="86"/>
    </row>
    <row r="504" spans="1:4" ht="15">
      <c r="A504" s="86"/>
      <c r="B504" s="86"/>
      <c r="C504" s="87"/>
      <c r="D504" s="86"/>
    </row>
    <row r="505" ht="15">
      <c r="D505" s="23"/>
    </row>
    <row r="506" spans="1:4" ht="15">
      <c r="A506" s="2" t="s">
        <v>89</v>
      </c>
      <c r="B506" s="2" t="s">
        <v>16</v>
      </c>
      <c r="C506" s="93">
        <f>SUM(C498:C505)</f>
        <v>14890180</v>
      </c>
      <c r="D506" s="23"/>
    </row>
    <row r="507" spans="1:4" ht="15">
      <c r="A507" s="3"/>
      <c r="B507" s="3"/>
      <c r="C507" s="24"/>
      <c r="D507" s="23"/>
    </row>
    <row r="508" spans="1:4" ht="15">
      <c r="A508" s="3"/>
      <c r="B508" s="3" t="s">
        <v>77</v>
      </c>
      <c r="C508" s="24">
        <v>1111048</v>
      </c>
      <c r="D508" s="23"/>
    </row>
    <row r="509" spans="1:4" ht="15">
      <c r="A509" s="3"/>
      <c r="B509" s="86" t="s">
        <v>79</v>
      </c>
      <c r="C509" s="24"/>
      <c r="D509" s="23"/>
    </row>
    <row r="510" spans="1:4" ht="15">
      <c r="A510" s="3"/>
      <c r="B510" s="3" t="s">
        <v>82</v>
      </c>
      <c r="C510" s="24">
        <v>60000</v>
      </c>
      <c r="D510" s="23"/>
    </row>
    <row r="511" spans="1:4" ht="15">
      <c r="A511" s="3" t="s">
        <v>49</v>
      </c>
      <c r="B511" s="2" t="s">
        <v>10</v>
      </c>
      <c r="C511" s="93">
        <f>SUM(C508:C510)</f>
        <v>1171048</v>
      </c>
      <c r="D511" s="23"/>
    </row>
    <row r="512" spans="1:4" ht="15">
      <c r="A512" s="3"/>
      <c r="B512" s="2"/>
      <c r="C512" s="93"/>
      <c r="D512" s="23"/>
    </row>
    <row r="513" spans="1:4" ht="15">
      <c r="A513" s="37"/>
      <c r="B513" s="86"/>
      <c r="C513" s="93"/>
      <c r="D513" s="23"/>
    </row>
    <row r="514" spans="1:4" ht="15">
      <c r="A514" s="67"/>
      <c r="B514" s="86" t="s">
        <v>565</v>
      </c>
      <c r="C514" s="137">
        <v>750000</v>
      </c>
      <c r="D514" s="23"/>
    </row>
    <row r="515" spans="1:4" ht="15">
      <c r="A515" s="48" t="s">
        <v>47</v>
      </c>
      <c r="B515" s="33" t="s">
        <v>48</v>
      </c>
      <c r="C515" s="93">
        <f>SUM(C514)</f>
        <v>750000</v>
      </c>
      <c r="D515" s="23"/>
    </row>
    <row r="516" spans="1:4" ht="15">
      <c r="A516" s="48"/>
      <c r="B516" s="33"/>
      <c r="C516" s="93"/>
      <c r="D516" s="23"/>
    </row>
    <row r="517" spans="1:4" ht="15">
      <c r="A517" s="48"/>
      <c r="B517" s="48"/>
      <c r="C517" s="93"/>
      <c r="D517" s="23"/>
    </row>
    <row r="518" spans="1:4" ht="15">
      <c r="A518" s="48"/>
      <c r="B518" s="48" t="s">
        <v>569</v>
      </c>
      <c r="C518" s="137">
        <v>1900000</v>
      </c>
      <c r="D518" s="23"/>
    </row>
    <row r="519" spans="1:4" ht="15">
      <c r="A519" s="3" t="s">
        <v>43</v>
      </c>
      <c r="B519" s="134" t="s">
        <v>50</v>
      </c>
      <c r="C519" s="93">
        <f>SUM(C518)</f>
        <v>1900000</v>
      </c>
      <c r="D519" s="23"/>
    </row>
    <row r="520" spans="2:4" ht="15">
      <c r="B520" s="3"/>
      <c r="C520" s="93"/>
      <c r="D520" s="23"/>
    </row>
    <row r="521" spans="1:4" ht="15">
      <c r="A521" s="3"/>
      <c r="B521" t="s">
        <v>566</v>
      </c>
      <c r="C521" s="137">
        <v>270000</v>
      </c>
      <c r="D521" s="23"/>
    </row>
    <row r="522" spans="1:4" ht="15">
      <c r="A522" s="3" t="s">
        <v>240</v>
      </c>
      <c r="B522" s="2" t="s">
        <v>566</v>
      </c>
      <c r="C522" s="93">
        <f>SUM(C521)</f>
        <v>270000</v>
      </c>
      <c r="D522" s="23"/>
    </row>
    <row r="523" spans="1:4" ht="15">
      <c r="A523" s="3"/>
      <c r="B523" s="2"/>
      <c r="C523" s="93"/>
      <c r="D523" s="23"/>
    </row>
    <row r="524" spans="1:4" ht="15">
      <c r="A524" s="3"/>
      <c r="B524" s="86" t="s">
        <v>567</v>
      </c>
      <c r="C524" s="137">
        <v>275000</v>
      </c>
      <c r="D524" s="23"/>
    </row>
    <row r="525" spans="1:4" ht="15">
      <c r="A525" s="3" t="s">
        <v>56</v>
      </c>
      <c r="B525" s="2" t="s">
        <v>568</v>
      </c>
      <c r="C525" s="93">
        <f>SUM(C524)</f>
        <v>275000</v>
      </c>
      <c r="D525" s="23"/>
    </row>
    <row r="526" spans="1:4" ht="15">
      <c r="A526" s="3"/>
      <c r="B526" s="2"/>
      <c r="C526" s="93"/>
      <c r="D526" s="23"/>
    </row>
    <row r="527" spans="1:4" ht="15">
      <c r="A527" s="3"/>
      <c r="B527" s="86" t="s">
        <v>167</v>
      </c>
      <c r="C527" s="137">
        <v>1800000</v>
      </c>
      <c r="D527" s="23"/>
    </row>
    <row r="528" spans="1:4" ht="15">
      <c r="A528" s="3" t="s">
        <v>61</v>
      </c>
      <c r="B528" s="2" t="s">
        <v>167</v>
      </c>
      <c r="C528" s="93">
        <f>SUM(C527)</f>
        <v>1800000</v>
      </c>
      <c r="D528" s="23"/>
    </row>
    <row r="529" spans="1:4" ht="15">
      <c r="A529" s="3"/>
      <c r="B529" s="2"/>
      <c r="C529" s="93"/>
      <c r="D529" s="23"/>
    </row>
    <row r="530" spans="1:4" ht="15">
      <c r="A530" s="2"/>
      <c r="B530" s="86" t="s">
        <v>579</v>
      </c>
      <c r="C530" s="137">
        <v>110000</v>
      </c>
      <c r="D530" s="23"/>
    </row>
    <row r="531" spans="1:4" ht="15">
      <c r="A531" s="86" t="s">
        <v>153</v>
      </c>
      <c r="B531" s="2" t="s">
        <v>580</v>
      </c>
      <c r="C531" s="93">
        <f>SUM(C530)</f>
        <v>110000</v>
      </c>
      <c r="D531" s="23"/>
    </row>
    <row r="532" spans="1:4" ht="15">
      <c r="A532" s="3"/>
      <c r="B532" s="2"/>
      <c r="C532" s="93"/>
      <c r="D532" s="23"/>
    </row>
    <row r="533" spans="1:4" ht="15">
      <c r="A533" s="3"/>
      <c r="B533" s="3" t="s">
        <v>99</v>
      </c>
      <c r="C533" s="137">
        <v>3026947</v>
      </c>
      <c r="D533" s="23"/>
    </row>
    <row r="534" spans="1:4" ht="15">
      <c r="A534" s="3" t="s">
        <v>65</v>
      </c>
      <c r="B534" s="2" t="s">
        <v>99</v>
      </c>
      <c r="C534" s="93">
        <f>SUM(C533)</f>
        <v>3026947</v>
      </c>
      <c r="D534" s="23"/>
    </row>
    <row r="535" spans="1:4" ht="15">
      <c r="A535" s="3"/>
      <c r="B535" s="2"/>
      <c r="C535" s="93"/>
      <c r="D535" s="23"/>
    </row>
    <row r="536" spans="1:4" ht="15">
      <c r="A536" s="2"/>
      <c r="B536" s="86" t="s">
        <v>66</v>
      </c>
      <c r="C536" s="137">
        <v>10000000</v>
      </c>
      <c r="D536" s="23"/>
    </row>
    <row r="537" spans="1:4" ht="15">
      <c r="A537" s="86" t="s">
        <v>67</v>
      </c>
      <c r="B537" s="2" t="s">
        <v>66</v>
      </c>
      <c r="C537" s="93">
        <f>SUM(C536)</f>
        <v>10000000</v>
      </c>
      <c r="D537" s="23"/>
    </row>
    <row r="538" spans="1:4" ht="15">
      <c r="A538" s="3"/>
      <c r="B538" s="2"/>
      <c r="C538" s="93"/>
      <c r="D538" s="23"/>
    </row>
    <row r="539" spans="1:4" ht="15">
      <c r="A539" s="3"/>
      <c r="B539" s="86" t="s">
        <v>164</v>
      </c>
      <c r="C539" s="137">
        <v>700000</v>
      </c>
      <c r="D539" s="23"/>
    </row>
    <row r="540" spans="1:4" ht="15">
      <c r="A540" s="3" t="s">
        <v>110</v>
      </c>
      <c r="B540" s="2" t="s">
        <v>164</v>
      </c>
      <c r="C540" s="93">
        <f>SUM(C539)</f>
        <v>700000</v>
      </c>
      <c r="D540" s="23"/>
    </row>
    <row r="541" spans="1:4" ht="15">
      <c r="A541" s="3"/>
      <c r="B541" s="2"/>
      <c r="C541" s="93"/>
      <c r="D541" s="23"/>
    </row>
    <row r="542" spans="1:4" ht="15">
      <c r="A542" s="3"/>
      <c r="B542" s="86" t="s">
        <v>68</v>
      </c>
      <c r="C542" s="137">
        <v>5104000</v>
      </c>
      <c r="D542" s="23"/>
    </row>
    <row r="543" spans="1:4" ht="15">
      <c r="A543" s="10" t="s">
        <v>45</v>
      </c>
      <c r="B543" s="13" t="s">
        <v>69</v>
      </c>
      <c r="C543" s="93">
        <f>SUM(C542)</f>
        <v>5104000</v>
      </c>
      <c r="D543" s="23"/>
    </row>
    <row r="544" spans="1:4" ht="15">
      <c r="A544" s="10"/>
      <c r="B544" s="13"/>
      <c r="C544" s="93"/>
      <c r="D544" s="23"/>
    </row>
    <row r="545" spans="1:4" ht="15">
      <c r="A545" s="10"/>
      <c r="B545" s="13" t="s">
        <v>570</v>
      </c>
      <c r="C545" s="93">
        <f>C515+C519+C522+C525+C528+C531+C534+C537+C540+C543</f>
        <v>23935947</v>
      </c>
      <c r="D545" s="23"/>
    </row>
    <row r="546" spans="1:4" ht="15">
      <c r="A546" s="10"/>
      <c r="B546" s="13"/>
      <c r="C546" s="93"/>
      <c r="D546" s="23"/>
    </row>
    <row r="547" spans="1:4" ht="15">
      <c r="A547" s="10" t="s">
        <v>610</v>
      </c>
      <c r="B547" s="13" t="s">
        <v>611</v>
      </c>
      <c r="C547" s="93">
        <v>3300000</v>
      </c>
      <c r="D547" s="23"/>
    </row>
    <row r="548" spans="1:4" ht="15">
      <c r="A548" s="3"/>
      <c r="B548" s="23"/>
      <c r="C548" s="24"/>
      <c r="D548" s="23"/>
    </row>
    <row r="549" spans="1:4" ht="15">
      <c r="A549" s="25"/>
      <c r="B549" s="25" t="s">
        <v>42</v>
      </c>
      <c r="C549" s="93">
        <f>C506+C511+C545+C547</f>
        <v>43297175</v>
      </c>
      <c r="D549" s="25"/>
    </row>
    <row r="550" spans="1:4" ht="15">
      <c r="A550" s="25"/>
      <c r="B550" s="25"/>
      <c r="C550" s="93"/>
      <c r="D550" s="25"/>
    </row>
    <row r="551" spans="1:4" ht="15">
      <c r="A551" s="3" t="s">
        <v>91</v>
      </c>
      <c r="B551" s="14" t="s">
        <v>15</v>
      </c>
      <c r="C551" s="4"/>
      <c r="D551" s="4">
        <v>3000000</v>
      </c>
    </row>
    <row r="552" spans="1:4" ht="15">
      <c r="A552" s="3" t="s">
        <v>94</v>
      </c>
      <c r="B552" s="3" t="s">
        <v>122</v>
      </c>
      <c r="C552" s="4"/>
      <c r="D552" s="4">
        <v>1700000</v>
      </c>
    </row>
    <row r="553" spans="1:4" ht="15">
      <c r="A553" s="3" t="s">
        <v>581</v>
      </c>
      <c r="B553" s="86" t="s">
        <v>582</v>
      </c>
      <c r="C553" s="4"/>
      <c r="D553" s="4">
        <v>4200000</v>
      </c>
    </row>
    <row r="554" spans="1:4" ht="15.75" thickBot="1">
      <c r="A554" s="10" t="s">
        <v>46</v>
      </c>
      <c r="B554" s="10" t="s">
        <v>583</v>
      </c>
      <c r="C554" s="11"/>
      <c r="D554" s="11">
        <v>1300000</v>
      </c>
    </row>
    <row r="555" spans="1:4" ht="15.75" thickBot="1">
      <c r="A555" s="53"/>
      <c r="B555" s="42" t="s">
        <v>8</v>
      </c>
      <c r="C555" s="43"/>
      <c r="D555" s="101">
        <f>SUM(D551:D554)</f>
        <v>10200000</v>
      </c>
    </row>
    <row r="556" spans="1:4" ht="15">
      <c r="A556" s="384"/>
      <c r="B556" s="384"/>
      <c r="C556" s="385"/>
      <c r="D556" s="384"/>
    </row>
    <row r="557" spans="1:4" ht="15">
      <c r="A557" s="384"/>
      <c r="B557" s="384"/>
      <c r="C557" s="385"/>
      <c r="D557" s="384"/>
    </row>
    <row r="558" spans="1:4" ht="15">
      <c r="A558" s="39">
        <v>106010</v>
      </c>
      <c r="B558" s="142" t="s">
        <v>590</v>
      </c>
      <c r="C558" s="138"/>
      <c r="D558" s="37"/>
    </row>
    <row r="559" spans="1:4" ht="30">
      <c r="A559" s="37" t="s">
        <v>35</v>
      </c>
      <c r="B559" s="38" t="s">
        <v>3</v>
      </c>
      <c r="C559" s="37" t="s">
        <v>36</v>
      </c>
      <c r="D559" s="37" t="s">
        <v>37</v>
      </c>
    </row>
    <row r="560" spans="2:4" ht="15">
      <c r="B560" t="s">
        <v>563</v>
      </c>
      <c r="C560" s="399">
        <v>640000</v>
      </c>
      <c r="D560" s="2"/>
    </row>
    <row r="561" spans="1:4" ht="15">
      <c r="A561" t="s">
        <v>43</v>
      </c>
      <c r="B561" s="140" t="s">
        <v>563</v>
      </c>
      <c r="C561" s="186">
        <f>SUM(C560)</f>
        <v>640000</v>
      </c>
      <c r="D561" s="2"/>
    </row>
    <row r="562" spans="1:4" ht="15">
      <c r="A562" s="86"/>
      <c r="B562" s="2"/>
      <c r="C562" s="21"/>
      <c r="D562" s="2"/>
    </row>
    <row r="563" spans="1:4" ht="15">
      <c r="A563" s="3"/>
      <c r="B563" s="86" t="s">
        <v>62</v>
      </c>
      <c r="C563" s="22">
        <v>140000</v>
      </c>
      <c r="D563" s="2"/>
    </row>
    <row r="564" spans="1:4" ht="15">
      <c r="A564" s="86" t="s">
        <v>61</v>
      </c>
      <c r="B564" s="2" t="s">
        <v>62</v>
      </c>
      <c r="C564" s="21">
        <f>SUM(C563)</f>
        <v>140000</v>
      </c>
      <c r="D564" s="2"/>
    </row>
    <row r="565" spans="1:4" ht="15">
      <c r="A565" s="86"/>
      <c r="B565" s="2"/>
      <c r="C565" s="21"/>
      <c r="D565" s="2"/>
    </row>
    <row r="566" spans="1:4" ht="15">
      <c r="A566" s="86"/>
      <c r="B566" s="86" t="s">
        <v>589</v>
      </c>
      <c r="C566" s="87">
        <v>0</v>
      </c>
      <c r="D566" s="2"/>
    </row>
    <row r="567" spans="1:4" ht="15">
      <c r="A567" s="86" t="s">
        <v>67</v>
      </c>
      <c r="B567" s="2" t="s">
        <v>589</v>
      </c>
      <c r="C567" s="21">
        <f>SUM(C566)</f>
        <v>0</v>
      </c>
      <c r="D567" s="2"/>
    </row>
    <row r="568" spans="1:4" ht="15">
      <c r="A568" s="86"/>
      <c r="B568" s="2"/>
      <c r="C568" s="21"/>
      <c r="D568" s="2"/>
    </row>
    <row r="569" spans="1:4" ht="15">
      <c r="A569" s="3"/>
      <c r="B569" s="86" t="s">
        <v>68</v>
      </c>
      <c r="C569" s="26">
        <v>210600</v>
      </c>
      <c r="D569" s="4"/>
    </row>
    <row r="570" spans="1:4" ht="15">
      <c r="A570" s="10" t="s">
        <v>45</v>
      </c>
      <c r="B570" s="13" t="s">
        <v>69</v>
      </c>
      <c r="C570" s="21">
        <f>SUM(C569)</f>
        <v>210600</v>
      </c>
      <c r="D570" s="4"/>
    </row>
    <row r="571" spans="1:4" ht="15">
      <c r="A571" s="3"/>
      <c r="B571" s="3"/>
      <c r="C571" s="26"/>
      <c r="D571" s="4"/>
    </row>
    <row r="572" spans="1:4" ht="15">
      <c r="A572" s="10"/>
      <c r="B572" s="32" t="s">
        <v>31</v>
      </c>
      <c r="C572" s="75">
        <f>C570+C564+C561+C567</f>
        <v>990600</v>
      </c>
      <c r="D572" s="11"/>
    </row>
    <row r="573" spans="1:4" ht="15">
      <c r="A573" s="3"/>
      <c r="B573" s="31"/>
      <c r="C573" s="26"/>
      <c r="D573" s="4"/>
    </row>
    <row r="574" spans="1:4" ht="15.75" thickBot="1">
      <c r="A574" s="155"/>
      <c r="B574" s="156" t="s">
        <v>11</v>
      </c>
      <c r="C574" s="157">
        <f>C572</f>
        <v>990600</v>
      </c>
      <c r="D574" s="158"/>
    </row>
    <row r="575" spans="1:4" ht="15">
      <c r="A575" s="384"/>
      <c r="B575" s="384"/>
      <c r="C575" s="385"/>
      <c r="D575" s="384"/>
    </row>
    <row r="576" spans="1:4" ht="15">
      <c r="A576" s="384" t="s">
        <v>593</v>
      </c>
      <c r="B576" s="384" t="s">
        <v>592</v>
      </c>
      <c r="C576" s="385"/>
      <c r="D576" s="385">
        <v>1500000</v>
      </c>
    </row>
    <row r="577" spans="1:4" ht="15">
      <c r="A577" s="95"/>
      <c r="B577" s="95" t="s">
        <v>550</v>
      </c>
      <c r="C577" s="127"/>
      <c r="D577" s="400">
        <f>SUM(D576)</f>
        <v>1500000</v>
      </c>
    </row>
    <row r="578" spans="1:4" ht="15">
      <c r="A578" s="95"/>
      <c r="B578" s="95"/>
      <c r="C578" s="127"/>
      <c r="D578" s="95"/>
    </row>
    <row r="580" spans="1:4" ht="15">
      <c r="A580" t="s">
        <v>51</v>
      </c>
      <c r="B580" s="46" t="s">
        <v>9</v>
      </c>
      <c r="C580" s="118">
        <f>C12+C69+C153+C404+C424+C452+C364</f>
        <v>71156450</v>
      </c>
      <c r="D580" s="3"/>
    </row>
    <row r="581" spans="1:4" ht="15">
      <c r="A581" t="s">
        <v>89</v>
      </c>
      <c r="B581" s="46" t="s">
        <v>90</v>
      </c>
      <c r="C581" s="47">
        <f>C156+C366+C506</f>
        <v>14890180</v>
      </c>
      <c r="D581" s="3"/>
    </row>
    <row r="582" spans="1:4" ht="15">
      <c r="A582" t="s">
        <v>49</v>
      </c>
      <c r="B582" s="46" t="s">
        <v>10</v>
      </c>
      <c r="C582" s="47">
        <f>C15+C72+C165+C369+C409+C427+C455+C511</f>
        <v>9675834</v>
      </c>
      <c r="D582" s="3"/>
    </row>
    <row r="583" spans="1:4" ht="15">
      <c r="A583" t="s">
        <v>47</v>
      </c>
      <c r="B583" s="46" t="s">
        <v>48</v>
      </c>
      <c r="C583" s="47">
        <f>C20+C169+C515</f>
        <v>1000000</v>
      </c>
      <c r="D583" s="3"/>
    </row>
    <row r="584" spans="1:4" ht="15">
      <c r="A584" t="s">
        <v>43</v>
      </c>
      <c r="B584" s="46" t="s">
        <v>50</v>
      </c>
      <c r="C584" s="47">
        <f>C26+C76+C173+C430+C460+C253+C519+C376+C561</f>
        <v>11995000</v>
      </c>
      <c r="D584" s="3"/>
    </row>
    <row r="585" spans="1:4" ht="15">
      <c r="A585" t="s">
        <v>240</v>
      </c>
      <c r="B585" s="46" t="s">
        <v>566</v>
      </c>
      <c r="C585" s="47">
        <f>C522</f>
        <v>270000</v>
      </c>
      <c r="D585" s="3"/>
    </row>
    <row r="586" spans="1:4" ht="15">
      <c r="A586" t="s">
        <v>56</v>
      </c>
      <c r="B586" s="46" t="s">
        <v>57</v>
      </c>
      <c r="C586" s="47">
        <f>C525</f>
        <v>275000</v>
      </c>
      <c r="D586" s="3"/>
    </row>
    <row r="587" spans="1:4" ht="15">
      <c r="A587" t="s">
        <v>61</v>
      </c>
      <c r="B587" s="46" t="s">
        <v>62</v>
      </c>
      <c r="C587" s="47">
        <f>C29+C106+C136+C379+C435+C463+C528+C564</f>
        <v>11110000</v>
      </c>
      <c r="D587" s="3"/>
    </row>
    <row r="588" spans="1:4" ht="15">
      <c r="A588" t="s">
        <v>44</v>
      </c>
      <c r="B588" s="46" t="s">
        <v>4</v>
      </c>
      <c r="C588" s="47">
        <f>C487</f>
        <v>402000</v>
      </c>
      <c r="D588" s="3"/>
    </row>
    <row r="589" spans="1:4" ht="15">
      <c r="A589" t="s">
        <v>153</v>
      </c>
      <c r="B589" s="46" t="s">
        <v>174</v>
      </c>
      <c r="C589" s="47">
        <f>C32+C176+C531</f>
        <v>4110000</v>
      </c>
      <c r="D589" s="3"/>
    </row>
    <row r="590" spans="1:4" ht="15">
      <c r="A590" s="86" t="s">
        <v>64</v>
      </c>
      <c r="B590" s="2" t="s">
        <v>83</v>
      </c>
      <c r="C590" s="47">
        <f>C80+C109+C179+C466</f>
        <v>450000</v>
      </c>
      <c r="D590" s="3"/>
    </row>
    <row r="591" spans="1:4" ht="15">
      <c r="A591" s="86" t="s">
        <v>117</v>
      </c>
      <c r="B591" s="2" t="s">
        <v>118</v>
      </c>
      <c r="C591" s="47"/>
      <c r="D591" s="3"/>
    </row>
    <row r="592" spans="1:4" ht="15">
      <c r="A592" s="3" t="s">
        <v>65</v>
      </c>
      <c r="B592" s="2" t="s">
        <v>100</v>
      </c>
      <c r="C592" s="47">
        <f>C35+C183+C251+C265+C278+C291+C439+C534</f>
        <v>14076947</v>
      </c>
      <c r="D592" s="3"/>
    </row>
    <row r="593" spans="1:4" ht="15">
      <c r="A593" t="s">
        <v>67</v>
      </c>
      <c r="B593" s="46" t="s">
        <v>66</v>
      </c>
      <c r="C593" s="47">
        <f>C38+C187+C537+C112+C438+C382+C567</f>
        <v>20950000</v>
      </c>
      <c r="D593" s="3"/>
    </row>
    <row r="594" spans="1:4" ht="15">
      <c r="A594" s="23" t="s">
        <v>119</v>
      </c>
      <c r="B594" s="25" t="s">
        <v>172</v>
      </c>
      <c r="C594" s="47">
        <f>C190</f>
        <v>0</v>
      </c>
      <c r="D594" s="3"/>
    </row>
    <row r="595" spans="2:4" ht="15">
      <c r="B595" s="46"/>
      <c r="C595" s="47"/>
      <c r="D595" s="3"/>
    </row>
    <row r="596" spans="1:4" ht="15">
      <c r="A596" t="s">
        <v>45</v>
      </c>
      <c r="B596" s="46" t="s">
        <v>84</v>
      </c>
      <c r="C596" s="47">
        <f>C41+C83+C117+C139+C193+C386+C442+C470+C488+C254+C543+C570</f>
        <v>14500820</v>
      </c>
      <c r="D596" s="3"/>
    </row>
    <row r="597" spans="1:4" ht="15">
      <c r="A597" s="10" t="s">
        <v>111</v>
      </c>
      <c r="B597" s="2" t="s">
        <v>112</v>
      </c>
      <c r="C597" s="47"/>
      <c r="D597" s="3"/>
    </row>
    <row r="598" spans="1:4" ht="15">
      <c r="A598" s="23" t="s">
        <v>110</v>
      </c>
      <c r="B598" s="94" t="s">
        <v>109</v>
      </c>
      <c r="C598" s="47">
        <f>C44+C540</f>
        <v>1100000</v>
      </c>
      <c r="D598" s="3"/>
    </row>
    <row r="599" spans="2:4" ht="15">
      <c r="B599" s="2" t="s">
        <v>5</v>
      </c>
      <c r="C599" s="91">
        <f>SUM(C583:C598)</f>
        <v>80239767</v>
      </c>
      <c r="D599" s="3"/>
    </row>
    <row r="601" spans="1:3" ht="15">
      <c r="A601" s="25" t="s">
        <v>95</v>
      </c>
      <c r="B601" s="25" t="s">
        <v>22</v>
      </c>
      <c r="C601" s="47">
        <f>C547</f>
        <v>3300000</v>
      </c>
    </row>
    <row r="602" spans="1:4" ht="15">
      <c r="A602" s="3" t="s">
        <v>113</v>
      </c>
      <c r="B602" s="25" t="s">
        <v>34</v>
      </c>
      <c r="C602" s="47">
        <f>C300+C307+C314+C321+C322+C328+C335+C342+C349+C356+C357+C358</f>
        <v>8270000</v>
      </c>
      <c r="D602" s="3"/>
    </row>
    <row r="603" spans="1:4" ht="15">
      <c r="A603" s="3"/>
      <c r="B603" s="103"/>
      <c r="C603" s="47"/>
      <c r="D603" s="3"/>
    </row>
    <row r="604" spans="1:4" ht="15">
      <c r="A604" s="104"/>
      <c r="B604" s="165" t="s">
        <v>234</v>
      </c>
      <c r="C604" s="47">
        <f>C52+C89+C476+C99+C97</f>
        <v>271934818</v>
      </c>
      <c r="D604" s="3"/>
    </row>
    <row r="605" spans="1:4" ht="15">
      <c r="A605" s="104"/>
      <c r="D605" s="3"/>
    </row>
    <row r="606" spans="1:4" ht="15">
      <c r="A606" s="3"/>
      <c r="B606" s="13"/>
      <c r="C606" s="91"/>
      <c r="D606" s="3"/>
    </row>
    <row r="607" spans="1:4" ht="15.75" thickBot="1">
      <c r="A607" s="3"/>
      <c r="B607" s="84" t="s">
        <v>11</v>
      </c>
      <c r="C607" s="50">
        <f>C602+C601+C599+C582+C581+C580+C604</f>
        <v>459467049</v>
      </c>
      <c r="D607" s="49"/>
    </row>
    <row r="610" spans="1:4" ht="15">
      <c r="A610" s="3" t="s">
        <v>93</v>
      </c>
      <c r="B610" s="3" t="s">
        <v>121</v>
      </c>
      <c r="C610" s="3"/>
      <c r="D610" s="47">
        <f>D58</f>
        <v>23800000</v>
      </c>
    </row>
    <row r="611" spans="1:4" ht="15">
      <c r="A611" s="76" t="s">
        <v>91</v>
      </c>
      <c r="B611" s="3" t="s">
        <v>15</v>
      </c>
      <c r="C611" s="3"/>
      <c r="D611" s="47">
        <f>D479+D392+D123+D551+D201+D576</f>
        <v>29275000</v>
      </c>
    </row>
    <row r="612" spans="1:4" ht="15">
      <c r="A612" s="76" t="s">
        <v>94</v>
      </c>
      <c r="B612" s="3" t="s">
        <v>122</v>
      </c>
      <c r="C612" s="3"/>
      <c r="D612" s="47">
        <f>D125+D552</f>
        <v>4450000</v>
      </c>
    </row>
    <row r="613" spans="1:4" ht="15">
      <c r="A613" s="76" t="s">
        <v>584</v>
      </c>
      <c r="B613" s="3" t="s">
        <v>582</v>
      </c>
      <c r="C613" s="3"/>
      <c r="D613" s="47">
        <f>D553</f>
        <v>4200000</v>
      </c>
    </row>
    <row r="614" spans="1:4" ht="15">
      <c r="A614" s="76" t="s">
        <v>46</v>
      </c>
      <c r="B614" s="3" t="s">
        <v>13</v>
      </c>
      <c r="C614" s="3"/>
      <c r="D614" s="47">
        <f>D59+D127+D480+D393+D554+D202</f>
        <v>9432000</v>
      </c>
    </row>
    <row r="615" spans="1:4" ht="15">
      <c r="A615" s="76"/>
      <c r="B615" s="3"/>
      <c r="C615" s="3"/>
      <c r="D615" s="3"/>
    </row>
    <row r="616" spans="1:4" ht="15">
      <c r="A616" s="76"/>
      <c r="B616" s="2" t="s">
        <v>14</v>
      </c>
      <c r="C616" s="3"/>
      <c r="D616" s="91">
        <f>SUM(D610:D615)</f>
        <v>71157000</v>
      </c>
    </row>
    <row r="617" spans="1:4" ht="15">
      <c r="A617" s="76"/>
      <c r="B617" s="86"/>
      <c r="C617" s="3"/>
      <c r="D617" s="3"/>
    </row>
    <row r="618" spans="1:4" ht="15">
      <c r="A618" s="76" t="s">
        <v>97</v>
      </c>
      <c r="B618" s="3" t="s">
        <v>123</v>
      </c>
      <c r="C618" s="3"/>
      <c r="D618" s="47">
        <f>D56+D269+D255+D282+D416</f>
        <v>25435750</v>
      </c>
    </row>
    <row r="619" spans="1:4" ht="15">
      <c r="A619" s="76"/>
      <c r="B619" s="3"/>
      <c r="C619" s="3"/>
      <c r="D619" s="3"/>
    </row>
    <row r="620" spans="1:4" ht="15">
      <c r="A620" s="76" t="s">
        <v>96</v>
      </c>
      <c r="B620" s="3" t="s">
        <v>173</v>
      </c>
      <c r="C620" s="3"/>
      <c r="D620" s="68"/>
    </row>
    <row r="621" spans="1:4" ht="15">
      <c r="A621" s="48" t="s">
        <v>226</v>
      </c>
      <c r="B621" s="3" t="s">
        <v>227</v>
      </c>
      <c r="C621" s="3"/>
      <c r="D621" s="68">
        <f>D394</f>
        <v>0</v>
      </c>
    </row>
    <row r="623" spans="1:4" ht="15">
      <c r="A623" s="3" t="s">
        <v>140</v>
      </c>
      <c r="B623" s="100" t="s">
        <v>139</v>
      </c>
      <c r="C623" s="3"/>
      <c r="D623" s="68">
        <f>D230</f>
        <v>15850000</v>
      </c>
    </row>
    <row r="624" spans="1:4" ht="15">
      <c r="A624" s="3"/>
      <c r="B624" s="2" t="s">
        <v>8</v>
      </c>
      <c r="C624" s="3"/>
      <c r="D624" s="21">
        <f>D616+D618+D623</f>
        <v>112442750</v>
      </c>
    </row>
    <row r="625" spans="1:4" ht="15">
      <c r="A625" s="105"/>
      <c r="B625" s="76" t="s">
        <v>552</v>
      </c>
      <c r="C625" s="3"/>
      <c r="D625" s="68">
        <v>271934818</v>
      </c>
    </row>
    <row r="626" spans="1:4" ht="15">
      <c r="A626" s="105"/>
      <c r="B626" s="76" t="s">
        <v>600</v>
      </c>
      <c r="C626" s="3"/>
      <c r="D626" s="68">
        <v>37333607</v>
      </c>
    </row>
    <row r="627" spans="1:4" ht="15">
      <c r="A627" s="106" t="s">
        <v>143</v>
      </c>
      <c r="B627" s="105" t="s">
        <v>144</v>
      </c>
      <c r="C627" s="3"/>
      <c r="D627" s="68"/>
    </row>
    <row r="628" ht="15">
      <c r="D628" s="17"/>
    </row>
    <row r="629" spans="2:4" ht="15">
      <c r="B629" s="165" t="s">
        <v>175</v>
      </c>
      <c r="C629" s="47">
        <f>C238</f>
        <v>182893287</v>
      </c>
      <c r="D629" s="17"/>
    </row>
    <row r="630" spans="1:4" ht="15">
      <c r="A630" s="3" t="s">
        <v>141</v>
      </c>
      <c r="B630" s="3" t="s">
        <v>142</v>
      </c>
      <c r="C630" s="3"/>
      <c r="D630" s="68">
        <f>D241</f>
        <v>220649161</v>
      </c>
    </row>
    <row r="631" spans="2:4" ht="15">
      <c r="B631" t="s">
        <v>272</v>
      </c>
      <c r="C631" s="17">
        <f>C607+C629</f>
        <v>642360336</v>
      </c>
      <c r="D631" s="17">
        <f>D630+D628+D625+D627+D624+D626</f>
        <v>642360336</v>
      </c>
    </row>
    <row r="632" ht="15">
      <c r="C632" s="17"/>
    </row>
    <row r="634" ht="15">
      <c r="A634" t="s">
        <v>268</v>
      </c>
    </row>
    <row r="635" spans="2:4" ht="15">
      <c r="B635" t="s">
        <v>269</v>
      </c>
      <c r="D635" s="185">
        <v>49368558</v>
      </c>
    </row>
    <row r="636" spans="2:4" ht="15">
      <c r="B636" t="s">
        <v>270</v>
      </c>
      <c r="D636" s="185">
        <v>18688000</v>
      </c>
    </row>
    <row r="637" spans="2:4" ht="15">
      <c r="B637" t="s">
        <v>271</v>
      </c>
      <c r="D637" s="185">
        <v>510720</v>
      </c>
    </row>
    <row r="638" ht="15">
      <c r="D638" s="186">
        <f>SUM(D635:D637)</f>
        <v>68567278</v>
      </c>
    </row>
    <row r="639" ht="15">
      <c r="D639" s="17" t="s">
        <v>546</v>
      </c>
    </row>
    <row r="641" spans="1:2" ht="15">
      <c r="A641" t="s">
        <v>277</v>
      </c>
      <c r="B641" s="17">
        <f>D624+D625+D638+D626</f>
        <v>490278453</v>
      </c>
    </row>
    <row r="642" spans="1:2" ht="15">
      <c r="A642" t="s">
        <v>278</v>
      </c>
      <c r="B642" s="17">
        <f>C607</f>
        <v>459467049</v>
      </c>
    </row>
    <row r="643" spans="1:2" ht="15">
      <c r="A643" t="s">
        <v>274</v>
      </c>
      <c r="B643" s="17">
        <f>B641-B642</f>
        <v>30811404</v>
      </c>
    </row>
    <row r="646" ht="15">
      <c r="A646" t="s">
        <v>261</v>
      </c>
    </row>
    <row r="647" spans="1:2" ht="15">
      <c r="A647" t="s">
        <v>601</v>
      </c>
      <c r="B647" s="399">
        <f>hivatal!B97</f>
        <v>18308868</v>
      </c>
    </row>
    <row r="648" spans="1:2" ht="15">
      <c r="A648" t="s">
        <v>602</v>
      </c>
      <c r="B648" s="399">
        <f>ámk!D313</f>
        <v>-29627635</v>
      </c>
    </row>
    <row r="649" spans="1:2" ht="15">
      <c r="A649" t="s">
        <v>603</v>
      </c>
      <c r="B649" s="399">
        <f>szak!B189</f>
        <v>-19492637</v>
      </c>
    </row>
    <row r="650" spans="1:2" ht="15">
      <c r="A650" t="s">
        <v>604</v>
      </c>
      <c r="B650" s="17">
        <f>B643</f>
        <v>30811404</v>
      </c>
    </row>
    <row r="651" ht="15">
      <c r="B651" s="166">
        <f>SUM(B647:B650)</f>
        <v>0</v>
      </c>
    </row>
    <row r="653" ht="15">
      <c r="A653" t="s">
        <v>651</v>
      </c>
    </row>
    <row r="654" ht="15">
      <c r="C654" s="186"/>
    </row>
    <row r="655" spans="2:3" ht="15">
      <c r="B655" t="s">
        <v>652</v>
      </c>
      <c r="C655" s="186">
        <v>3000000</v>
      </c>
    </row>
    <row r="656" spans="2:3" ht="15">
      <c r="B656" t="s">
        <v>654</v>
      </c>
      <c r="C656" s="186">
        <v>10000000</v>
      </c>
    </row>
    <row r="657" spans="2:3" ht="15">
      <c r="B657" t="s">
        <v>612</v>
      </c>
      <c r="C657" s="186">
        <v>14000000</v>
      </c>
    </row>
    <row r="658" spans="2:3" ht="15">
      <c r="B658" t="s">
        <v>653</v>
      </c>
      <c r="C658" s="186">
        <v>4000000</v>
      </c>
    </row>
    <row r="659" ht="15">
      <c r="C659" s="166">
        <f>SUM(C655:C658)</f>
        <v>31000000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3"/>
  <headerFooter>
    <oddFooter>&amp;L&amp;Z&amp;F&amp;C&amp;P&amp;R&amp;A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H16" sqref="H16"/>
    </sheetView>
  </sheetViews>
  <sheetFormatPr defaultColWidth="9.140625" defaultRowHeight="15"/>
  <cols>
    <col min="3" max="4" width="15.140625" style="0" bestFit="1" customWidth="1"/>
    <col min="5" max="5" width="12.00390625" style="0" bestFit="1" customWidth="1"/>
    <col min="8" max="8" width="12.421875" style="0" bestFit="1" customWidth="1"/>
  </cols>
  <sheetData>
    <row r="1" ht="15">
      <c r="E1" t="s">
        <v>345</v>
      </c>
    </row>
    <row r="4" spans="1:9" ht="15.75">
      <c r="A4" s="411" t="s">
        <v>635</v>
      </c>
      <c r="B4" s="411"/>
      <c r="C4" s="411"/>
      <c r="D4" s="411"/>
      <c r="E4" s="411"/>
      <c r="F4" s="411"/>
      <c r="G4" s="411"/>
      <c r="H4" s="411"/>
      <c r="I4" s="411"/>
    </row>
    <row r="10" spans="1:8" ht="15">
      <c r="A10" s="1" t="s">
        <v>306</v>
      </c>
      <c r="H10" t="s">
        <v>519</v>
      </c>
    </row>
    <row r="13" ht="15">
      <c r="A13" s="1" t="s">
        <v>346</v>
      </c>
    </row>
    <row r="15" spans="1:8" ht="15">
      <c r="A15" t="s">
        <v>347</v>
      </c>
      <c r="H15" s="249">
        <v>2300000</v>
      </c>
    </row>
    <row r="16" spans="1:8" ht="15">
      <c r="A16" t="s">
        <v>349</v>
      </c>
      <c r="H16" s="249">
        <v>50000</v>
      </c>
    </row>
    <row r="17" spans="1:8" ht="15">
      <c r="A17" t="s">
        <v>350</v>
      </c>
      <c r="H17" s="250">
        <v>170000</v>
      </c>
    </row>
    <row r="18" spans="1:8" ht="15">
      <c r="A18" t="s">
        <v>351</v>
      </c>
      <c r="H18" s="250">
        <v>330000</v>
      </c>
    </row>
    <row r="19" spans="1:8" ht="15">
      <c r="A19" t="s">
        <v>352</v>
      </c>
      <c r="H19" s="250">
        <v>50000</v>
      </c>
    </row>
    <row r="20" spans="1:8" ht="15">
      <c r="A20" t="s">
        <v>353</v>
      </c>
      <c r="H20" s="250">
        <v>400000</v>
      </c>
    </row>
    <row r="21" spans="1:8" ht="15">
      <c r="A21" s="1" t="s">
        <v>354</v>
      </c>
      <c r="H21" s="251">
        <f>SUM(H14:H20)</f>
        <v>3300000</v>
      </c>
    </row>
    <row r="22" ht="15">
      <c r="H22" s="250"/>
    </row>
    <row r="24" spans="1:8" ht="15">
      <c r="A24" s="1" t="s">
        <v>355</v>
      </c>
      <c r="B24" s="1"/>
      <c r="C24" s="1"/>
      <c r="D24" s="1"/>
      <c r="E24" s="1"/>
      <c r="F24" s="1"/>
      <c r="G24" s="1"/>
      <c r="H24" s="184">
        <f>H21</f>
        <v>3300000</v>
      </c>
    </row>
    <row r="27" spans="1:4" ht="15">
      <c r="A27" t="s">
        <v>535</v>
      </c>
      <c r="D27" s="365"/>
    </row>
    <row r="28" spans="1:4" ht="15">
      <c r="A28" t="s">
        <v>536</v>
      </c>
      <c r="C28" s="365"/>
      <c r="D28" s="365"/>
    </row>
    <row r="29" spans="1:4" ht="15">
      <c r="A29" t="s">
        <v>537</v>
      </c>
      <c r="C29" s="365"/>
      <c r="D29" s="365"/>
    </row>
    <row r="30" spans="1:4" ht="15">
      <c r="A30" t="s">
        <v>538</v>
      </c>
      <c r="C30" s="365"/>
      <c r="D30" s="365"/>
    </row>
    <row r="31" spans="1:4" ht="15">
      <c r="A31" t="s">
        <v>539</v>
      </c>
      <c r="C31" s="365"/>
      <c r="D31" s="365"/>
    </row>
    <row r="32" spans="3:5" ht="15">
      <c r="C32" s="365"/>
      <c r="D32" s="186"/>
      <c r="E32" s="186"/>
    </row>
    <row r="33" ht="15">
      <c r="D33" s="365"/>
    </row>
  </sheetData>
  <sheetProtection/>
  <mergeCells count="1">
    <mergeCell ref="A4:I4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40.28125" style="0" customWidth="1"/>
    <col min="3" max="3" width="16.140625" style="0" bestFit="1" customWidth="1"/>
    <col min="6" max="6" width="12.421875" style="0" customWidth="1"/>
    <col min="7" max="7" width="12.421875" style="0" bestFit="1" customWidth="1"/>
  </cols>
  <sheetData>
    <row r="1" ht="15">
      <c r="D1" t="s">
        <v>356</v>
      </c>
    </row>
    <row r="5" spans="1:9" ht="15">
      <c r="A5" s="361" t="s">
        <v>636</v>
      </c>
      <c r="B5" s="361"/>
      <c r="C5" s="361"/>
      <c r="D5" s="361"/>
      <c r="E5" s="361"/>
      <c r="F5" s="361"/>
      <c r="G5" s="361"/>
      <c r="H5" s="361"/>
      <c r="I5" s="361"/>
    </row>
    <row r="7" ht="15">
      <c r="D7" t="s">
        <v>305</v>
      </c>
    </row>
    <row r="10" ht="15">
      <c r="C10" s="15"/>
    </row>
    <row r="11" spans="1:6" ht="15">
      <c r="A11" s="9" t="s">
        <v>318</v>
      </c>
      <c r="B11" s="15"/>
      <c r="C11" s="252"/>
      <c r="E11" s="15"/>
      <c r="F11" s="15"/>
    </row>
    <row r="12" spans="1:6" ht="15">
      <c r="A12" s="15"/>
      <c r="B12" s="15"/>
      <c r="E12" s="15"/>
      <c r="F12" s="15"/>
    </row>
    <row r="13" spans="1:6" ht="15">
      <c r="A13" s="15"/>
      <c r="B13" s="15"/>
      <c r="C13" s="363"/>
      <c r="E13" s="15"/>
      <c r="F13" s="15"/>
    </row>
    <row r="14" spans="1:6" ht="15">
      <c r="A14" s="15"/>
      <c r="B14" s="9" t="s">
        <v>357</v>
      </c>
      <c r="C14" s="253">
        <f>SUM(C11:C13)</f>
        <v>0</v>
      </c>
      <c r="E14" s="9"/>
      <c r="F14" s="9"/>
    </row>
    <row r="15" spans="1:6" ht="15">
      <c r="A15" s="15"/>
      <c r="B15" s="15"/>
      <c r="C15" s="252"/>
      <c r="E15" s="15"/>
      <c r="F15" s="15"/>
    </row>
    <row r="16" spans="1:6" ht="15">
      <c r="A16" s="15"/>
      <c r="B16" s="15"/>
      <c r="C16" s="252">
        <v>0</v>
      </c>
      <c r="E16" s="15"/>
      <c r="F16" s="15"/>
    </row>
    <row r="17" spans="1:6" ht="15">
      <c r="A17" s="9" t="s">
        <v>358</v>
      </c>
      <c r="B17" s="15"/>
      <c r="C17" s="252"/>
      <c r="E17" s="15"/>
      <c r="F17" s="15"/>
    </row>
    <row r="18" spans="1:6" ht="15">
      <c r="A18" s="9"/>
      <c r="B18" s="15" t="s">
        <v>637</v>
      </c>
      <c r="C18" s="252">
        <v>4999988</v>
      </c>
      <c r="E18" s="15"/>
      <c r="F18" s="15"/>
    </row>
    <row r="19" spans="1:6" ht="15">
      <c r="A19" s="9"/>
      <c r="B19" s="15" t="s">
        <v>638</v>
      </c>
      <c r="C19" s="252">
        <v>111764000</v>
      </c>
      <c r="E19" s="15"/>
      <c r="F19" s="15"/>
    </row>
    <row r="20" spans="1:6" ht="15">
      <c r="A20" s="9"/>
      <c r="B20" s="15" t="s">
        <v>639</v>
      </c>
      <c r="C20" s="252">
        <v>28007991</v>
      </c>
      <c r="E20" s="15"/>
      <c r="F20" s="15"/>
    </row>
    <row r="21" spans="1:6" ht="15">
      <c r="A21" s="9"/>
      <c r="B21" s="362" t="s">
        <v>640</v>
      </c>
      <c r="C21" s="252">
        <v>5000000</v>
      </c>
      <c r="E21" s="15"/>
      <c r="F21" s="15"/>
    </row>
    <row r="22" spans="1:6" ht="15">
      <c r="A22" s="9"/>
      <c r="B22" s="362" t="s">
        <v>641</v>
      </c>
      <c r="C22" s="252">
        <v>4999108</v>
      </c>
      <c r="E22" s="15"/>
      <c r="F22" s="15"/>
    </row>
    <row r="23" spans="1:6" ht="15">
      <c r="A23" s="9"/>
      <c r="B23" s="15" t="s">
        <v>557</v>
      </c>
      <c r="C23" s="252">
        <v>117163731</v>
      </c>
      <c r="E23" s="15"/>
      <c r="F23" s="15"/>
    </row>
    <row r="24" spans="1:6" ht="15">
      <c r="A24" s="15"/>
      <c r="B24" s="15"/>
      <c r="C24" s="253">
        <f>SUM(C16:C23)</f>
        <v>271934818</v>
      </c>
      <c r="E24" s="15"/>
      <c r="F24" s="15"/>
    </row>
    <row r="25" spans="1:6" ht="15">
      <c r="A25" s="15"/>
      <c r="B25" s="9" t="s">
        <v>359</v>
      </c>
      <c r="C25" s="252"/>
      <c r="E25" s="15"/>
      <c r="F25" s="15"/>
    </row>
    <row r="26" spans="1:6" ht="15">
      <c r="A26" s="15"/>
      <c r="B26" s="15"/>
      <c r="C26" s="252"/>
      <c r="E26" s="15"/>
      <c r="F26" s="15"/>
    </row>
    <row r="27" spans="1:6" ht="15">
      <c r="A27" s="15"/>
      <c r="B27" s="15"/>
      <c r="E27" s="15"/>
      <c r="F27" s="15"/>
    </row>
    <row r="28" spans="1:6" ht="15">
      <c r="A28" s="15"/>
      <c r="B28" s="9" t="s">
        <v>360</v>
      </c>
      <c r="C28" s="253">
        <f>C16+C14+C24</f>
        <v>271934818</v>
      </c>
      <c r="E28" s="9"/>
      <c r="F2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L31" sqref="L31"/>
    </sheetView>
  </sheetViews>
  <sheetFormatPr defaultColWidth="9.140625" defaultRowHeight="15"/>
  <cols>
    <col min="2" max="2" width="10.8515625" style="0" bestFit="1" customWidth="1"/>
    <col min="3" max="7" width="10.140625" style="0" bestFit="1" customWidth="1"/>
    <col min="8" max="8" width="11.140625" style="0" bestFit="1" customWidth="1"/>
    <col min="9" max="9" width="11.57421875" style="0" bestFit="1" customWidth="1"/>
    <col min="10" max="10" width="11.140625" style="0" bestFit="1" customWidth="1"/>
    <col min="11" max="12" width="9.8515625" style="0" bestFit="1" customWidth="1"/>
    <col min="13" max="13" width="10.140625" style="0" bestFit="1" customWidth="1"/>
    <col min="14" max="14" width="11.140625" style="0" bestFit="1" customWidth="1"/>
    <col min="15" max="15" width="10.00390625" style="0" bestFit="1" customWidth="1"/>
  </cols>
  <sheetData>
    <row r="1" ht="15">
      <c r="I1" t="s">
        <v>361</v>
      </c>
    </row>
    <row r="2" spans="1:14" ht="15">
      <c r="A2" s="412" t="s">
        <v>362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4" ht="15">
      <c r="A3" s="413" t="s">
        <v>642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4" ht="15">
      <c r="A4" s="413" t="s">
        <v>187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ht="15.75" thickBot="1"/>
    <row r="6" spans="1:14" ht="15.75" thickBot="1">
      <c r="A6" s="254" t="s">
        <v>363</v>
      </c>
      <c r="B6" s="255" t="s">
        <v>364</v>
      </c>
      <c r="C6" s="256" t="s">
        <v>365</v>
      </c>
      <c r="D6" s="256" t="s">
        <v>366</v>
      </c>
      <c r="E6" s="256" t="s">
        <v>367</v>
      </c>
      <c r="F6" s="256" t="s">
        <v>368</v>
      </c>
      <c r="G6" s="256" t="s">
        <v>369</v>
      </c>
      <c r="H6" s="256" t="s">
        <v>370</v>
      </c>
      <c r="I6" s="256" t="s">
        <v>371</v>
      </c>
      <c r="J6" s="256" t="s">
        <v>372</v>
      </c>
      <c r="K6" s="256" t="s">
        <v>373</v>
      </c>
      <c r="L6" s="256" t="s">
        <v>374</v>
      </c>
      <c r="M6" s="257" t="s">
        <v>375</v>
      </c>
      <c r="N6" s="254" t="s">
        <v>376</v>
      </c>
    </row>
    <row r="7" spans="1:14" ht="15">
      <c r="A7" s="258" t="s">
        <v>377</v>
      </c>
      <c r="B7" s="259">
        <v>18387430</v>
      </c>
      <c r="C7" s="259">
        <v>18387430</v>
      </c>
      <c r="D7" s="259">
        <v>18387430</v>
      </c>
      <c r="E7" s="259">
        <v>18387430</v>
      </c>
      <c r="F7" s="259">
        <v>18387430</v>
      </c>
      <c r="G7" s="259">
        <v>18387430</v>
      </c>
      <c r="H7" s="259">
        <v>18387430</v>
      </c>
      <c r="I7" s="259">
        <v>18387430</v>
      </c>
      <c r="J7" s="259">
        <v>18387430</v>
      </c>
      <c r="K7" s="259">
        <v>18387430</v>
      </c>
      <c r="L7" s="259">
        <v>18387430</v>
      </c>
      <c r="M7" s="259">
        <v>18387431</v>
      </c>
      <c r="N7" s="260">
        <f aca="true" t="shared" si="0" ref="N7:N19">SUM(B7:M7)</f>
        <v>220649161</v>
      </c>
    </row>
    <row r="8" spans="1:14" ht="15">
      <c r="A8" s="261" t="s">
        <v>312</v>
      </c>
      <c r="B8" s="262">
        <v>1320833</v>
      </c>
      <c r="C8" s="262">
        <v>1320833</v>
      </c>
      <c r="D8" s="262">
        <v>1320833</v>
      </c>
      <c r="E8" s="262">
        <v>1320833</v>
      </c>
      <c r="F8" s="262">
        <v>1320833</v>
      </c>
      <c r="G8" s="262">
        <v>1320833</v>
      </c>
      <c r="H8" s="262">
        <v>1320833</v>
      </c>
      <c r="I8" s="262">
        <v>1320833</v>
      </c>
      <c r="J8" s="262">
        <v>1320833</v>
      </c>
      <c r="K8" s="262">
        <v>1320833</v>
      </c>
      <c r="L8" s="262">
        <v>1320833</v>
      </c>
      <c r="M8" s="262">
        <v>1320837</v>
      </c>
      <c r="N8" s="260">
        <f t="shared" si="0"/>
        <v>15850000</v>
      </c>
    </row>
    <row r="9" spans="1:14" ht="15">
      <c r="A9" s="263" t="s">
        <v>255</v>
      </c>
      <c r="B9" s="3">
        <v>7100267</v>
      </c>
      <c r="C9" s="3">
        <v>7100267</v>
      </c>
      <c r="D9" s="3">
        <v>7100267</v>
      </c>
      <c r="E9" s="3">
        <v>7100267</v>
      </c>
      <c r="F9" s="3">
        <v>7100267</v>
      </c>
      <c r="G9" s="3">
        <v>7100267</v>
      </c>
      <c r="H9" s="3">
        <v>7100267</v>
      </c>
      <c r="I9" s="3">
        <v>7100267</v>
      </c>
      <c r="J9" s="3">
        <v>7100267</v>
      </c>
      <c r="K9" s="3">
        <v>7100267</v>
      </c>
      <c r="L9" s="3">
        <v>7100267</v>
      </c>
      <c r="M9" s="3">
        <v>7100263</v>
      </c>
      <c r="N9" s="264">
        <f t="shared" si="0"/>
        <v>85203200</v>
      </c>
    </row>
    <row r="10" spans="1:14" ht="15">
      <c r="A10" s="265" t="s">
        <v>378</v>
      </c>
      <c r="B10" s="259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7"/>
      <c r="N10" s="260">
        <f t="shared" si="0"/>
        <v>0</v>
      </c>
    </row>
    <row r="11" spans="1:14" ht="15">
      <c r="A11" s="265" t="s">
        <v>379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0">
        <f t="shared" si="0"/>
        <v>0</v>
      </c>
    </row>
    <row r="12" spans="1:14" ht="15">
      <c r="A12" s="265" t="s">
        <v>380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0">
        <f t="shared" si="0"/>
        <v>0</v>
      </c>
    </row>
    <row r="13" spans="1:14" ht="15">
      <c r="A13" s="261" t="s">
        <v>381</v>
      </c>
      <c r="B13" s="268">
        <v>2386896</v>
      </c>
      <c r="C13" s="268">
        <v>2386896</v>
      </c>
      <c r="D13" s="268">
        <v>2386896</v>
      </c>
      <c r="E13" s="268">
        <v>2386896</v>
      </c>
      <c r="F13" s="268">
        <v>2386896</v>
      </c>
      <c r="G13" s="268">
        <v>2386896</v>
      </c>
      <c r="H13" s="268">
        <v>2386896</v>
      </c>
      <c r="I13" s="268">
        <v>2386896</v>
      </c>
      <c r="J13" s="268">
        <v>2386896</v>
      </c>
      <c r="K13" s="268">
        <v>2386896</v>
      </c>
      <c r="L13" s="268">
        <v>2386896</v>
      </c>
      <c r="M13" s="268">
        <v>2386894</v>
      </c>
      <c r="N13" s="260">
        <f t="shared" si="0"/>
        <v>28642750</v>
      </c>
    </row>
    <row r="14" spans="1:14" ht="15">
      <c r="A14" s="261" t="s">
        <v>382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0">
        <f t="shared" si="0"/>
        <v>0</v>
      </c>
    </row>
    <row r="15" spans="1:14" ht="15">
      <c r="A15" s="261" t="s">
        <v>383</v>
      </c>
      <c r="B15" s="268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70"/>
      <c r="N15" s="260">
        <f t="shared" si="0"/>
        <v>0</v>
      </c>
    </row>
    <row r="16" spans="1:14" ht="15">
      <c r="A16" s="261" t="s">
        <v>384</v>
      </c>
      <c r="B16" s="268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70"/>
      <c r="N16" s="260">
        <f t="shared" si="0"/>
        <v>0</v>
      </c>
    </row>
    <row r="17" spans="1:14" ht="15">
      <c r="A17" s="261" t="s">
        <v>385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0">
        <f t="shared" si="0"/>
        <v>0</v>
      </c>
    </row>
    <row r="18" spans="1:14" ht="30" customHeight="1">
      <c r="A18" s="271" t="s">
        <v>386</v>
      </c>
      <c r="B18" s="268">
        <v>271934818</v>
      </c>
      <c r="C18" s="268">
        <v>37333607</v>
      </c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0">
        <f t="shared" si="0"/>
        <v>309268425</v>
      </c>
    </row>
    <row r="19" spans="1:14" ht="15">
      <c r="A19" s="261" t="s">
        <v>387</v>
      </c>
      <c r="B19" s="268">
        <v>15241107</v>
      </c>
      <c r="C19" s="268">
        <v>15241107</v>
      </c>
      <c r="D19" s="268">
        <v>15241107</v>
      </c>
      <c r="E19" s="268">
        <v>15241107</v>
      </c>
      <c r="F19" s="268">
        <v>15241107</v>
      </c>
      <c r="G19" s="268">
        <v>15241107</v>
      </c>
      <c r="H19" s="268">
        <v>15241107</v>
      </c>
      <c r="I19" s="268">
        <v>15241107</v>
      </c>
      <c r="J19" s="268">
        <v>15241107</v>
      </c>
      <c r="K19" s="268">
        <v>15241107</v>
      </c>
      <c r="L19" s="268">
        <v>15241107</v>
      </c>
      <c r="M19" s="268">
        <v>15241110</v>
      </c>
      <c r="N19" s="260">
        <f t="shared" si="0"/>
        <v>182893287</v>
      </c>
    </row>
    <row r="20" spans="1:14" ht="15.75" thickBot="1">
      <c r="A20" s="272" t="s">
        <v>388</v>
      </c>
      <c r="B20" s="273">
        <f>SUM(B7:B19)</f>
        <v>316371351</v>
      </c>
      <c r="C20" s="273">
        <f aca="true" t="shared" si="1" ref="C20:M20">SUM(C7:C19)</f>
        <v>81770140</v>
      </c>
      <c r="D20" s="273">
        <f t="shared" si="1"/>
        <v>44436533</v>
      </c>
      <c r="E20" s="273">
        <f t="shared" si="1"/>
        <v>44436533</v>
      </c>
      <c r="F20" s="273">
        <f t="shared" si="1"/>
        <v>44436533</v>
      </c>
      <c r="G20" s="274">
        <f t="shared" si="1"/>
        <v>44436533</v>
      </c>
      <c r="H20" s="274">
        <f t="shared" si="1"/>
        <v>44436533</v>
      </c>
      <c r="I20" s="274">
        <f t="shared" si="1"/>
        <v>44436533</v>
      </c>
      <c r="J20" s="274">
        <f t="shared" si="1"/>
        <v>44436533</v>
      </c>
      <c r="K20" s="275">
        <f t="shared" si="1"/>
        <v>44436533</v>
      </c>
      <c r="L20" s="275">
        <f t="shared" si="1"/>
        <v>44436533</v>
      </c>
      <c r="M20" s="276">
        <f t="shared" si="1"/>
        <v>44436535</v>
      </c>
      <c r="N20" s="277">
        <f>SUM(N7:N19)</f>
        <v>842506823</v>
      </c>
    </row>
    <row r="21" spans="1:14" ht="15.75" thickBot="1">
      <c r="A21" s="278"/>
      <c r="B21" s="279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1"/>
      <c r="N21" s="282"/>
    </row>
    <row r="22" spans="1:14" ht="15.75" thickBot="1">
      <c r="A22" s="254" t="s">
        <v>389</v>
      </c>
      <c r="B22" s="283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5"/>
      <c r="N22" s="286"/>
    </row>
    <row r="23" spans="1:14" ht="15">
      <c r="A23" s="287" t="s">
        <v>182</v>
      </c>
      <c r="B23" s="259">
        <v>16729975</v>
      </c>
      <c r="C23" s="259">
        <v>16729975</v>
      </c>
      <c r="D23" s="259">
        <v>16729975</v>
      </c>
      <c r="E23" s="259">
        <v>16729975</v>
      </c>
      <c r="F23" s="259">
        <v>16729975</v>
      </c>
      <c r="G23" s="259">
        <v>16729975</v>
      </c>
      <c r="H23" s="259">
        <v>16729975</v>
      </c>
      <c r="I23" s="259">
        <v>16729975</v>
      </c>
      <c r="J23" s="259">
        <v>16729975</v>
      </c>
      <c r="K23" s="259">
        <v>16729975</v>
      </c>
      <c r="L23" s="259">
        <v>16729975</v>
      </c>
      <c r="M23" s="259">
        <v>16729977</v>
      </c>
      <c r="N23" s="260">
        <f>SUM(B23:M23)</f>
        <v>200759702</v>
      </c>
    </row>
    <row r="24" spans="1:14" ht="15">
      <c r="A24" s="261" t="s">
        <v>390</v>
      </c>
      <c r="B24" s="268">
        <v>2416683</v>
      </c>
      <c r="C24" s="268">
        <v>2416683</v>
      </c>
      <c r="D24" s="268">
        <v>2416683</v>
      </c>
      <c r="E24" s="268">
        <v>2416683</v>
      </c>
      <c r="F24" s="268">
        <v>2416683</v>
      </c>
      <c r="G24" s="268">
        <v>2416683</v>
      </c>
      <c r="H24" s="268">
        <v>2416683</v>
      </c>
      <c r="I24" s="268">
        <v>2416683</v>
      </c>
      <c r="J24" s="268">
        <v>2416683</v>
      </c>
      <c r="K24" s="268">
        <v>2416683</v>
      </c>
      <c r="L24" s="268">
        <v>2416683</v>
      </c>
      <c r="M24" s="268">
        <v>2416686</v>
      </c>
      <c r="N24" s="260">
        <f aca="true" t="shared" si="2" ref="N24:N31">SUM(B24:M24)</f>
        <v>29000199</v>
      </c>
    </row>
    <row r="25" spans="1:14" ht="15">
      <c r="A25" s="261" t="s">
        <v>286</v>
      </c>
      <c r="B25" s="268">
        <v>12195735</v>
      </c>
      <c r="C25" s="268">
        <v>12195735</v>
      </c>
      <c r="D25" s="268">
        <v>12195735</v>
      </c>
      <c r="E25" s="268">
        <v>12195735</v>
      </c>
      <c r="F25" s="268">
        <v>12195735</v>
      </c>
      <c r="G25" s="268">
        <v>12195735</v>
      </c>
      <c r="H25" s="268">
        <v>12195735</v>
      </c>
      <c r="I25" s="268">
        <v>12195735</v>
      </c>
      <c r="J25" s="268">
        <v>12195735</v>
      </c>
      <c r="K25" s="268">
        <v>12195735</v>
      </c>
      <c r="L25" s="268">
        <v>12195735</v>
      </c>
      <c r="M25" s="268">
        <v>12195732</v>
      </c>
      <c r="N25" s="260">
        <f t="shared" si="2"/>
        <v>146348817</v>
      </c>
    </row>
    <row r="26" spans="1:14" ht="25.5" customHeight="1">
      <c r="A26" s="271" t="s">
        <v>391</v>
      </c>
      <c r="B26" s="268">
        <v>639166</v>
      </c>
      <c r="C26" s="268">
        <v>639166</v>
      </c>
      <c r="D26" s="268">
        <v>639166</v>
      </c>
      <c r="E26" s="268">
        <v>639166</v>
      </c>
      <c r="F26" s="268">
        <v>639166</v>
      </c>
      <c r="G26" s="268">
        <v>639166</v>
      </c>
      <c r="H26" s="268">
        <v>639166</v>
      </c>
      <c r="I26" s="268">
        <v>639166</v>
      </c>
      <c r="J26" s="268">
        <v>639166</v>
      </c>
      <c r="K26" s="268">
        <v>639166</v>
      </c>
      <c r="L26" s="268">
        <v>1239166</v>
      </c>
      <c r="M26" s="268">
        <v>639174</v>
      </c>
      <c r="N26" s="260">
        <f t="shared" si="2"/>
        <v>8270000</v>
      </c>
    </row>
    <row r="27" spans="1:14" ht="21.75" customHeight="1">
      <c r="A27" s="271" t="s">
        <v>392</v>
      </c>
      <c r="B27" s="268"/>
      <c r="C27" s="268">
        <v>500000</v>
      </c>
      <c r="D27" s="268"/>
      <c r="E27" s="268"/>
      <c r="F27" s="268">
        <v>500000</v>
      </c>
      <c r="G27" s="268">
        <v>400000</v>
      </c>
      <c r="H27" s="268">
        <v>400000</v>
      </c>
      <c r="I27" s="268">
        <v>500000</v>
      </c>
      <c r="J27" s="268">
        <v>500000</v>
      </c>
      <c r="K27" s="268">
        <v>500000</v>
      </c>
      <c r="L27" s="268"/>
      <c r="M27" s="268"/>
      <c r="N27" s="260">
        <f t="shared" si="2"/>
        <v>3300000</v>
      </c>
    </row>
    <row r="28" spans="1:14" ht="26.25" customHeight="1">
      <c r="A28" s="271" t="s">
        <v>393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88"/>
      <c r="N28" s="260">
        <f t="shared" si="2"/>
        <v>0</v>
      </c>
    </row>
    <row r="29" spans="1:14" ht="15">
      <c r="A29" s="271" t="s">
        <v>358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88"/>
      <c r="N29" s="260">
        <f t="shared" si="2"/>
        <v>0</v>
      </c>
    </row>
    <row r="30" spans="1:14" ht="15">
      <c r="A30" s="261" t="s">
        <v>318</v>
      </c>
      <c r="B30" s="268"/>
      <c r="C30" s="269"/>
      <c r="D30" s="269">
        <v>50000000</v>
      </c>
      <c r="E30" s="269"/>
      <c r="F30" s="269">
        <v>50000000</v>
      </c>
      <c r="G30" s="269"/>
      <c r="H30" s="269">
        <v>70000000</v>
      </c>
      <c r="I30" s="269">
        <v>50000000</v>
      </c>
      <c r="J30" s="269"/>
      <c r="K30" s="269">
        <v>50000000</v>
      </c>
      <c r="L30" s="269">
        <v>1934818</v>
      </c>
      <c r="M30" s="270"/>
      <c r="N30" s="260">
        <f t="shared" si="2"/>
        <v>271934818</v>
      </c>
    </row>
    <row r="31" spans="1:14" ht="15.75" thickBot="1">
      <c r="A31" s="278" t="s">
        <v>387</v>
      </c>
      <c r="B31" s="279">
        <v>15241107</v>
      </c>
      <c r="C31" s="279">
        <v>15241107</v>
      </c>
      <c r="D31" s="279">
        <v>15241107</v>
      </c>
      <c r="E31" s="279">
        <v>15241107</v>
      </c>
      <c r="F31" s="279">
        <v>15241107</v>
      </c>
      <c r="G31" s="279">
        <v>15241107</v>
      </c>
      <c r="H31" s="279">
        <v>15241107</v>
      </c>
      <c r="I31" s="279">
        <v>15241107</v>
      </c>
      <c r="J31" s="279">
        <v>15241107</v>
      </c>
      <c r="K31" s="279">
        <v>15241107</v>
      </c>
      <c r="L31" s="279">
        <v>15241107</v>
      </c>
      <c r="M31" s="279">
        <v>15241110</v>
      </c>
      <c r="N31" s="260">
        <f t="shared" si="2"/>
        <v>182893287</v>
      </c>
    </row>
    <row r="32" spans="1:14" ht="15.75" thickBot="1">
      <c r="A32" s="289" t="s">
        <v>42</v>
      </c>
      <c r="B32" s="283">
        <f>SUM(B23:B31)</f>
        <v>47222666</v>
      </c>
      <c r="C32" s="283">
        <f aca="true" t="shared" si="3" ref="C32:M32">SUM(C23:C31)</f>
        <v>47722666</v>
      </c>
      <c r="D32" s="283">
        <f t="shared" si="3"/>
        <v>97222666</v>
      </c>
      <c r="E32" s="283">
        <f t="shared" si="3"/>
        <v>47222666</v>
      </c>
      <c r="F32" s="283">
        <f t="shared" si="3"/>
        <v>97722666</v>
      </c>
      <c r="G32" s="283">
        <f t="shared" si="3"/>
        <v>47622666</v>
      </c>
      <c r="H32" s="283">
        <f t="shared" si="3"/>
        <v>117622666</v>
      </c>
      <c r="I32" s="283">
        <f t="shared" si="3"/>
        <v>97722666</v>
      </c>
      <c r="J32" s="283">
        <f t="shared" si="3"/>
        <v>47722666</v>
      </c>
      <c r="K32" s="283">
        <f t="shared" si="3"/>
        <v>97722666</v>
      </c>
      <c r="L32" s="283">
        <f t="shared" si="3"/>
        <v>49757484</v>
      </c>
      <c r="M32" s="283">
        <f t="shared" si="3"/>
        <v>47222679</v>
      </c>
      <c r="N32" s="286">
        <f>SUM(N23:N31)</f>
        <v>842506823</v>
      </c>
    </row>
  </sheetData>
  <sheetProtection/>
  <mergeCells count="3">
    <mergeCell ref="A2:N2"/>
    <mergeCell ref="A3:N3"/>
    <mergeCell ref="A4:N4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F16" sqref="F16:F17"/>
    </sheetView>
  </sheetViews>
  <sheetFormatPr defaultColWidth="9.140625" defaultRowHeight="15"/>
  <cols>
    <col min="1" max="1" width="18.57421875" style="0" customWidth="1"/>
    <col min="2" max="2" width="37.421875" style="0" customWidth="1"/>
    <col min="5" max="5" width="9.421875" style="0" bestFit="1" customWidth="1"/>
    <col min="6" max="6" width="11.8515625" style="0" bestFit="1" customWidth="1"/>
  </cols>
  <sheetData>
    <row r="2" ht="15">
      <c r="D2" t="s">
        <v>394</v>
      </c>
    </row>
    <row r="4" spans="1:6" ht="18.75">
      <c r="A4" s="410" t="s">
        <v>395</v>
      </c>
      <c r="B4" s="410"/>
      <c r="C4" s="410"/>
      <c r="D4" s="410"/>
      <c r="E4" s="410"/>
      <c r="F4" s="410"/>
    </row>
    <row r="5" spans="1:6" ht="18.75">
      <c r="A5" s="410" t="s">
        <v>643</v>
      </c>
      <c r="B5" s="410"/>
      <c r="C5" s="410"/>
      <c r="D5" s="410"/>
      <c r="E5" s="410"/>
      <c r="F5" s="410"/>
    </row>
    <row r="8" ht="15.75" thickBot="1">
      <c r="D8" t="s">
        <v>396</v>
      </c>
    </row>
    <row r="9" spans="1:6" ht="15">
      <c r="A9" s="290" t="s">
        <v>397</v>
      </c>
      <c r="B9" s="291" t="s">
        <v>398</v>
      </c>
      <c r="C9" s="292">
        <v>2019</v>
      </c>
      <c r="D9" s="293">
        <v>2020</v>
      </c>
      <c r="E9" s="294" t="s">
        <v>399</v>
      </c>
      <c r="F9" s="295" t="s">
        <v>400</v>
      </c>
    </row>
    <row r="10" spans="1:6" ht="15.75" thickBot="1">
      <c r="A10" s="296" t="s">
        <v>401</v>
      </c>
      <c r="B10" s="297"/>
      <c r="C10" s="298" t="s">
        <v>402</v>
      </c>
      <c r="D10" s="299" t="s">
        <v>402</v>
      </c>
      <c r="E10" s="300" t="s">
        <v>402</v>
      </c>
      <c r="F10" s="301"/>
    </row>
    <row r="11" spans="1:6" ht="15">
      <c r="A11" s="302" t="s">
        <v>336</v>
      </c>
      <c r="B11" s="3" t="s">
        <v>347</v>
      </c>
      <c r="C11" s="303">
        <v>4600</v>
      </c>
      <c r="D11" s="304">
        <v>2212</v>
      </c>
      <c r="E11" s="303">
        <v>2300</v>
      </c>
      <c r="F11" s="305">
        <f aca="true" t="shared" si="0" ref="F11:F18">SUM(C11:E11)</f>
        <v>9112</v>
      </c>
    </row>
    <row r="12" spans="1:6" ht="15">
      <c r="A12" s="302" t="s">
        <v>336</v>
      </c>
      <c r="B12" s="3" t="s">
        <v>348</v>
      </c>
      <c r="C12" s="303">
        <v>240</v>
      </c>
      <c r="D12" s="304">
        <v>0</v>
      </c>
      <c r="E12" s="303">
        <v>0</v>
      </c>
      <c r="F12" s="305">
        <f t="shared" si="0"/>
        <v>240</v>
      </c>
    </row>
    <row r="13" spans="1:6" ht="15">
      <c r="A13" s="302" t="s">
        <v>336</v>
      </c>
      <c r="B13" s="3" t="s">
        <v>349</v>
      </c>
      <c r="C13" s="303">
        <v>50</v>
      </c>
      <c r="D13" s="304">
        <v>50</v>
      </c>
      <c r="E13" s="303">
        <v>50</v>
      </c>
      <c r="F13" s="305">
        <f t="shared" si="0"/>
        <v>150</v>
      </c>
    </row>
    <row r="14" spans="1:6" ht="15">
      <c r="A14" s="302" t="s">
        <v>336</v>
      </c>
      <c r="B14" s="3" t="s">
        <v>350</v>
      </c>
      <c r="C14" s="303">
        <v>170</v>
      </c>
      <c r="D14" s="304">
        <v>170</v>
      </c>
      <c r="E14" s="303">
        <v>170</v>
      </c>
      <c r="F14" s="305">
        <f t="shared" si="0"/>
        <v>510</v>
      </c>
    </row>
    <row r="15" spans="1:6" ht="15">
      <c r="A15" s="302" t="s">
        <v>336</v>
      </c>
      <c r="B15" s="3" t="s">
        <v>351</v>
      </c>
      <c r="C15" s="303">
        <v>330</v>
      </c>
      <c r="D15" s="304">
        <v>330</v>
      </c>
      <c r="E15" s="303">
        <v>330</v>
      </c>
      <c r="F15" s="305">
        <f t="shared" si="0"/>
        <v>990</v>
      </c>
    </row>
    <row r="16" spans="1:6" ht="15">
      <c r="A16" s="302" t="s">
        <v>336</v>
      </c>
      <c r="B16" s="3" t="s">
        <v>403</v>
      </c>
      <c r="C16" s="303">
        <v>520</v>
      </c>
      <c r="D16" s="304">
        <v>520</v>
      </c>
      <c r="E16" s="303"/>
      <c r="F16" s="305">
        <f t="shared" si="0"/>
        <v>1040</v>
      </c>
    </row>
    <row r="17" spans="1:6" ht="15">
      <c r="A17" s="302" t="s">
        <v>336</v>
      </c>
      <c r="B17" s="3" t="s">
        <v>644</v>
      </c>
      <c r="C17" s="303"/>
      <c r="D17" s="304"/>
      <c r="E17" s="303">
        <v>450</v>
      </c>
      <c r="F17" s="305">
        <f t="shared" si="0"/>
        <v>450</v>
      </c>
    </row>
    <row r="18" spans="1:6" ht="15">
      <c r="A18" s="302" t="s">
        <v>336</v>
      </c>
      <c r="B18" s="3" t="s">
        <v>404</v>
      </c>
      <c r="C18" s="303">
        <v>150</v>
      </c>
      <c r="D18" s="304">
        <v>100</v>
      </c>
      <c r="E18" s="303"/>
      <c r="F18" s="305">
        <f t="shared" si="0"/>
        <v>250</v>
      </c>
    </row>
    <row r="19" spans="1:6" ht="15.75" thickBot="1">
      <c r="A19" s="306"/>
      <c r="B19" s="307"/>
      <c r="C19" s="308">
        <f>SUM(C11:C18)</f>
        <v>6060</v>
      </c>
      <c r="D19" s="308">
        <f>SUM(D11:D18)</f>
        <v>3382</v>
      </c>
      <c r="E19" s="308">
        <f>SUM(E11:E18)</f>
        <v>3300</v>
      </c>
      <c r="F19" s="309">
        <f>SUM(F11:F18)</f>
        <v>12742</v>
      </c>
    </row>
    <row r="20" spans="1:6" ht="15">
      <c r="A20" s="310"/>
      <c r="B20" s="311"/>
      <c r="C20" s="311"/>
      <c r="D20" s="15"/>
      <c r="E20" s="311"/>
      <c r="F20" s="311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2.8515625" style="0" customWidth="1"/>
    <col min="2" max="2" width="10.00390625" style="0" bestFit="1" customWidth="1"/>
  </cols>
  <sheetData>
    <row r="1" ht="15">
      <c r="A1" s="312" t="s">
        <v>405</v>
      </c>
    </row>
    <row r="5" spans="1:3" ht="57.75" customHeight="1">
      <c r="A5" s="414" t="s">
        <v>645</v>
      </c>
      <c r="B5" s="414"/>
      <c r="C5" s="414"/>
    </row>
    <row r="9" spans="1:2" ht="45">
      <c r="A9" s="208" t="s">
        <v>306</v>
      </c>
      <c r="B9" s="313" t="s">
        <v>406</v>
      </c>
    </row>
    <row r="10" spans="1:2" ht="15">
      <c r="A10" s="3" t="s">
        <v>407</v>
      </c>
      <c r="B10" s="314">
        <v>15850</v>
      </c>
    </row>
    <row r="11" spans="1:2" ht="15">
      <c r="A11" s="3" t="s">
        <v>408</v>
      </c>
      <c r="B11" s="314"/>
    </row>
    <row r="12" spans="1:2" ht="15">
      <c r="A12" s="315" t="s">
        <v>409</v>
      </c>
      <c r="B12" s="314">
        <f>SUM(B10:B11)</f>
        <v>15850</v>
      </c>
    </row>
    <row r="13" spans="1:2" ht="15">
      <c r="A13" s="316"/>
      <c r="B13" s="316"/>
    </row>
  </sheetData>
  <sheetProtection/>
  <mergeCells count="1">
    <mergeCell ref="A5:C5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zoomScalePageLayoutView="0" workbookViewId="0" topLeftCell="A1">
      <selection activeCell="A7" sqref="A7"/>
    </sheetView>
  </sheetViews>
  <sheetFormatPr defaultColWidth="9.140625" defaultRowHeight="15"/>
  <cols>
    <col min="7" max="7" width="10.00390625" style="0" bestFit="1" customWidth="1"/>
  </cols>
  <sheetData>
    <row r="2" ht="15">
      <c r="E2" t="s">
        <v>410</v>
      </c>
    </row>
    <row r="4" spans="1:10" ht="15">
      <c r="A4" s="406" t="s">
        <v>411</v>
      </c>
      <c r="B4" s="406"/>
      <c r="C4" s="406"/>
      <c r="D4" s="406"/>
      <c r="E4" s="406"/>
      <c r="F4" s="406"/>
      <c r="G4" s="406"/>
      <c r="H4" s="406"/>
      <c r="I4" s="406"/>
      <c r="J4" s="406"/>
    </row>
    <row r="5" spans="1:10" ht="15">
      <c r="A5" s="406" t="s">
        <v>412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0" ht="15">
      <c r="A6" s="406" t="s">
        <v>646</v>
      </c>
      <c r="B6" s="406"/>
      <c r="C6" s="406"/>
      <c r="D6" s="406"/>
      <c r="E6" s="406"/>
      <c r="F6" s="406"/>
      <c r="G6" s="406"/>
      <c r="H6" s="406"/>
      <c r="I6" s="406"/>
      <c r="J6" s="406"/>
    </row>
    <row r="8" spans="1:10" ht="15">
      <c r="A8" s="187" t="s">
        <v>413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1:10" ht="15">
      <c r="A9" s="187" t="s">
        <v>414</v>
      </c>
      <c r="B9" s="187"/>
      <c r="C9" s="187"/>
      <c r="D9" s="187"/>
      <c r="E9" s="187"/>
      <c r="F9" s="187"/>
      <c r="G9" s="187"/>
      <c r="H9" s="187"/>
      <c r="I9" s="187"/>
      <c r="J9" s="187"/>
    </row>
    <row r="10" spans="1:10" ht="15">
      <c r="A10" s="187" t="s">
        <v>415</v>
      </c>
      <c r="B10" s="187" t="s">
        <v>416</v>
      </c>
      <c r="C10" s="187"/>
      <c r="D10" s="187"/>
      <c r="E10" s="187"/>
      <c r="F10" s="187"/>
      <c r="G10" s="187"/>
      <c r="H10" s="187"/>
      <c r="I10" s="187"/>
      <c r="J10" s="187"/>
    </row>
    <row r="11" spans="1:10" ht="15">
      <c r="A11" s="187" t="s">
        <v>417</v>
      </c>
      <c r="B11" s="187" t="s">
        <v>418</v>
      </c>
      <c r="C11" s="187"/>
      <c r="D11" s="187"/>
      <c r="E11" s="187"/>
      <c r="F11" s="187"/>
      <c r="G11" s="187"/>
      <c r="H11" s="187"/>
      <c r="I11" s="187"/>
      <c r="J11" s="187"/>
    </row>
    <row r="12" spans="1:10" ht="15">
      <c r="A12" s="187"/>
      <c r="B12" s="187" t="s">
        <v>419</v>
      </c>
      <c r="C12" s="187"/>
      <c r="D12" s="187"/>
      <c r="E12" s="187"/>
      <c r="F12" s="187"/>
      <c r="G12" s="187"/>
      <c r="H12" s="187"/>
      <c r="I12" s="187"/>
      <c r="J12" s="187"/>
    </row>
    <row r="13" spans="1:10" ht="15">
      <c r="A13" s="187"/>
      <c r="B13" s="187" t="s">
        <v>420</v>
      </c>
      <c r="C13" s="187"/>
      <c r="D13" s="187"/>
      <c r="E13" s="187"/>
      <c r="F13" s="187"/>
      <c r="G13" s="187"/>
      <c r="H13" s="187"/>
      <c r="I13" s="187"/>
      <c r="J13" s="187"/>
    </row>
    <row r="14" spans="1:10" ht="15">
      <c r="A14" s="187"/>
      <c r="B14" s="187" t="s">
        <v>421</v>
      </c>
      <c r="C14" s="187"/>
      <c r="D14" s="187"/>
      <c r="E14" s="187"/>
      <c r="F14" s="187"/>
      <c r="G14" s="187"/>
      <c r="H14" s="187"/>
      <c r="I14" s="187"/>
      <c r="J14" s="187"/>
    </row>
    <row r="15" spans="1:10" ht="15">
      <c r="A15" s="187" t="s">
        <v>422</v>
      </c>
      <c r="B15" s="187" t="s">
        <v>423</v>
      </c>
      <c r="C15" s="187"/>
      <c r="D15" s="187"/>
      <c r="E15" s="187"/>
      <c r="F15" s="187"/>
      <c r="G15" s="187"/>
      <c r="H15" s="187"/>
      <c r="I15" s="187"/>
      <c r="J15" s="187"/>
    </row>
    <row r="16" spans="1:10" ht="15">
      <c r="A16" s="187" t="s">
        <v>424</v>
      </c>
      <c r="B16" s="187" t="s">
        <v>425</v>
      </c>
      <c r="C16" s="187"/>
      <c r="D16" s="187"/>
      <c r="E16" s="187"/>
      <c r="F16" s="187"/>
      <c r="G16" s="187"/>
      <c r="H16" s="187"/>
      <c r="I16" s="187"/>
      <c r="J16" s="187"/>
    </row>
    <row r="17" spans="1:10" ht="15">
      <c r="A17" s="187" t="s">
        <v>426</v>
      </c>
      <c r="B17" s="187" t="s">
        <v>427</v>
      </c>
      <c r="C17" s="187"/>
      <c r="D17" s="187"/>
      <c r="E17" s="187"/>
      <c r="F17" s="187"/>
      <c r="G17" s="187"/>
      <c r="H17" s="187"/>
      <c r="I17" s="187"/>
      <c r="J17" s="187"/>
    </row>
    <row r="18" spans="1:10" ht="15">
      <c r="A18" s="187"/>
      <c r="B18" s="187" t="s">
        <v>428</v>
      </c>
      <c r="C18" s="187"/>
      <c r="D18" s="187"/>
      <c r="E18" s="187"/>
      <c r="F18" s="187"/>
      <c r="G18" s="187"/>
      <c r="H18" s="187"/>
      <c r="I18" s="187"/>
      <c r="J18" s="187"/>
    </row>
    <row r="19" spans="1:10" ht="15">
      <c r="A19" s="187" t="s">
        <v>429</v>
      </c>
      <c r="B19" s="187" t="s">
        <v>430</v>
      </c>
      <c r="C19" s="187"/>
      <c r="D19" s="187"/>
      <c r="E19" s="187"/>
      <c r="F19" s="187"/>
      <c r="G19" s="187"/>
      <c r="H19" s="187"/>
      <c r="I19" s="187"/>
      <c r="J19" s="187"/>
    </row>
    <row r="20" spans="1:10" ht="15">
      <c r="A20" s="187" t="s">
        <v>431</v>
      </c>
      <c r="B20" s="187" t="s">
        <v>432</v>
      </c>
      <c r="C20" s="187"/>
      <c r="D20" s="187"/>
      <c r="E20" s="187"/>
      <c r="F20" s="187"/>
      <c r="G20" s="187"/>
      <c r="H20" s="187"/>
      <c r="I20" s="187"/>
      <c r="J20" s="187"/>
    </row>
    <row r="21" spans="1:10" ht="15">
      <c r="A21" s="187"/>
      <c r="B21" s="187" t="s">
        <v>433</v>
      </c>
      <c r="C21" s="187"/>
      <c r="D21" s="187"/>
      <c r="E21" s="187"/>
      <c r="F21" s="187"/>
      <c r="G21" s="187"/>
      <c r="H21" s="187"/>
      <c r="I21" s="187"/>
      <c r="J21" s="187"/>
    </row>
    <row r="22" spans="1:10" ht="15">
      <c r="A22" s="187"/>
      <c r="B22" s="187" t="s">
        <v>434</v>
      </c>
      <c r="C22" s="187"/>
      <c r="D22" s="187"/>
      <c r="E22" s="187"/>
      <c r="F22" s="187"/>
      <c r="G22" s="187"/>
      <c r="H22" s="187"/>
      <c r="I22" s="187"/>
      <c r="J22" s="187"/>
    </row>
    <row r="23" spans="1:10" ht="15">
      <c r="A23" s="187" t="s">
        <v>435</v>
      </c>
      <c r="B23" s="187" t="s">
        <v>436</v>
      </c>
      <c r="C23" s="187"/>
      <c r="D23" s="187"/>
      <c r="E23" s="187"/>
      <c r="F23" s="187"/>
      <c r="G23" s="187"/>
      <c r="H23" s="187"/>
      <c r="I23" s="187"/>
      <c r="J23" s="187"/>
    </row>
    <row r="24" spans="1:10" ht="15">
      <c r="A24" s="187" t="s">
        <v>437</v>
      </c>
      <c r="B24" s="187" t="s">
        <v>438</v>
      </c>
      <c r="C24" s="187"/>
      <c r="D24" s="187"/>
      <c r="E24" s="187"/>
      <c r="F24" s="187"/>
      <c r="G24" s="187"/>
      <c r="H24" s="187"/>
      <c r="I24" s="187"/>
      <c r="J24" s="187"/>
    </row>
    <row r="25" spans="1:10" ht="15">
      <c r="A25" s="187" t="s">
        <v>439</v>
      </c>
      <c r="B25" s="187" t="s">
        <v>440</v>
      </c>
      <c r="C25" s="187"/>
      <c r="D25" s="187"/>
      <c r="E25" s="187"/>
      <c r="F25" s="187"/>
      <c r="G25" s="187"/>
      <c r="H25" s="187"/>
      <c r="I25" s="187"/>
      <c r="J25" s="187"/>
    </row>
    <row r="26" spans="1:10" ht="15">
      <c r="A26" s="187"/>
      <c r="B26" s="187" t="s">
        <v>441</v>
      </c>
      <c r="C26" s="187"/>
      <c r="D26" s="187"/>
      <c r="E26" s="187"/>
      <c r="F26" s="187"/>
      <c r="G26" s="187"/>
      <c r="H26" s="187"/>
      <c r="I26" s="187"/>
      <c r="J26" s="187"/>
    </row>
    <row r="27" spans="1:10" ht="15">
      <c r="A27" s="187" t="s">
        <v>442</v>
      </c>
      <c r="B27" s="187" t="s">
        <v>443</v>
      </c>
      <c r="C27" s="187"/>
      <c r="D27" s="187"/>
      <c r="E27" s="187"/>
      <c r="F27" s="187"/>
      <c r="G27" s="187"/>
      <c r="H27" s="187"/>
      <c r="I27" s="187"/>
      <c r="J27" s="187"/>
    </row>
    <row r="28" spans="1:10" ht="15">
      <c r="A28" s="187" t="s">
        <v>444</v>
      </c>
      <c r="B28" s="187" t="s">
        <v>445</v>
      </c>
      <c r="C28" s="187"/>
      <c r="D28" s="187"/>
      <c r="E28" s="187"/>
      <c r="F28" s="187"/>
      <c r="G28" s="187"/>
      <c r="H28" s="187"/>
      <c r="I28" s="187"/>
      <c r="J28" s="187"/>
    </row>
    <row r="29" spans="1:10" ht="15">
      <c r="A29" s="187" t="s">
        <v>446</v>
      </c>
      <c r="B29" s="187" t="s">
        <v>447</v>
      </c>
      <c r="C29" s="187"/>
      <c r="D29" s="187"/>
      <c r="E29" s="187"/>
      <c r="F29" s="187"/>
      <c r="G29" s="187"/>
      <c r="H29" s="187"/>
      <c r="I29" s="187"/>
      <c r="J29" s="187"/>
    </row>
    <row r="30" spans="1:10" ht="15">
      <c r="A30" s="187" t="s">
        <v>448</v>
      </c>
      <c r="B30" s="187" t="s">
        <v>449</v>
      </c>
      <c r="C30" s="187"/>
      <c r="D30" s="187"/>
      <c r="E30" s="187"/>
      <c r="F30" s="187"/>
      <c r="G30" s="187"/>
      <c r="H30" s="187"/>
      <c r="I30" s="187"/>
      <c r="J30" s="187"/>
    </row>
    <row r="31" spans="1:10" ht="15">
      <c r="A31" s="187"/>
      <c r="B31" s="187" t="s">
        <v>450</v>
      </c>
      <c r="C31" s="187"/>
      <c r="D31" s="187"/>
      <c r="E31" s="187"/>
      <c r="F31" s="187"/>
      <c r="G31" s="187"/>
      <c r="H31" s="187"/>
      <c r="I31" s="187"/>
      <c r="J31" s="187"/>
    </row>
    <row r="32" spans="1:10" ht="15">
      <c r="A32" s="187" t="s">
        <v>451</v>
      </c>
      <c r="B32" s="187" t="s">
        <v>452</v>
      </c>
      <c r="C32" s="187"/>
      <c r="D32" s="187"/>
      <c r="E32" s="187"/>
      <c r="F32" s="187"/>
      <c r="G32" s="187"/>
      <c r="H32" s="187"/>
      <c r="I32" s="187"/>
      <c r="J32" s="187"/>
    </row>
    <row r="33" spans="1:10" ht="15">
      <c r="A33" s="187" t="s">
        <v>453</v>
      </c>
      <c r="B33" s="187" t="s">
        <v>454</v>
      </c>
      <c r="C33" s="187"/>
      <c r="D33" s="187"/>
      <c r="E33" s="187"/>
      <c r="F33" s="187"/>
      <c r="G33" s="187"/>
      <c r="H33" s="187"/>
      <c r="I33" s="187"/>
      <c r="J33" s="187"/>
    </row>
    <row r="34" spans="1:10" ht="15">
      <c r="A34" s="187" t="s">
        <v>455</v>
      </c>
      <c r="B34" s="187" t="s">
        <v>456</v>
      </c>
      <c r="C34" s="187"/>
      <c r="D34" s="187"/>
      <c r="E34" s="187"/>
      <c r="F34" s="187"/>
      <c r="G34" s="187"/>
      <c r="H34" s="187"/>
      <c r="I34" s="187"/>
      <c r="J34" s="187"/>
    </row>
    <row r="35" spans="1:10" ht="15">
      <c r="A35" s="187" t="s">
        <v>457</v>
      </c>
      <c r="B35" s="187" t="s">
        <v>458</v>
      </c>
      <c r="C35" s="187"/>
      <c r="D35" s="187"/>
      <c r="E35" s="187"/>
      <c r="F35" s="187"/>
      <c r="G35" s="187"/>
      <c r="H35" s="187"/>
      <c r="I35" s="187"/>
      <c r="J35" s="187"/>
    </row>
    <row r="36" spans="1:10" ht="15">
      <c r="A36" s="187" t="s">
        <v>459</v>
      </c>
      <c r="B36" s="187" t="s">
        <v>460</v>
      </c>
      <c r="C36" s="187"/>
      <c r="D36" s="187"/>
      <c r="E36" s="187"/>
      <c r="F36" s="187"/>
      <c r="G36" s="187"/>
      <c r="H36" s="187"/>
      <c r="I36" s="187"/>
      <c r="J36" s="187"/>
    </row>
    <row r="37" spans="1:10" ht="15">
      <c r="A37" s="187" t="s">
        <v>461</v>
      </c>
      <c r="B37" s="187" t="s">
        <v>462</v>
      </c>
      <c r="C37" s="187"/>
      <c r="D37" s="187"/>
      <c r="E37" s="187"/>
      <c r="F37" s="187"/>
      <c r="G37" s="187"/>
      <c r="H37" s="187"/>
      <c r="I37" s="187"/>
      <c r="J37" s="187"/>
    </row>
    <row r="38" spans="1:10" ht="15">
      <c r="A38" s="187"/>
      <c r="B38" s="187" t="s">
        <v>463</v>
      </c>
      <c r="C38" s="187"/>
      <c r="D38" s="187"/>
      <c r="E38" s="187"/>
      <c r="F38" s="187"/>
      <c r="G38" s="187"/>
      <c r="H38" s="187"/>
      <c r="I38" s="187"/>
      <c r="J38" s="187"/>
    </row>
    <row r="40" ht="15">
      <c r="A40" s="1" t="s">
        <v>464</v>
      </c>
    </row>
    <row r="42" ht="15">
      <c r="A42" t="s">
        <v>465</v>
      </c>
    </row>
    <row r="43" spans="1:7" ht="15">
      <c r="A43" t="s">
        <v>466</v>
      </c>
      <c r="G43" s="250">
        <v>2000</v>
      </c>
    </row>
    <row r="44" spans="1:7" ht="15">
      <c r="A44" t="s">
        <v>467</v>
      </c>
      <c r="G44" s="250">
        <v>520</v>
      </c>
    </row>
    <row r="45" spans="1:7" ht="15">
      <c r="A45" t="s">
        <v>468</v>
      </c>
      <c r="G45" s="250">
        <v>100</v>
      </c>
    </row>
    <row r="46" spans="1:7" ht="15">
      <c r="A46" t="s">
        <v>469</v>
      </c>
      <c r="G46" s="250">
        <v>6575</v>
      </c>
    </row>
    <row r="47" spans="1:7" ht="15">
      <c r="A47" t="s">
        <v>556</v>
      </c>
      <c r="G47" s="250">
        <v>54511</v>
      </c>
    </row>
    <row r="48" ht="15">
      <c r="G48" s="250"/>
    </row>
    <row r="49" spans="1:7" ht="15">
      <c r="A49" s="1" t="s">
        <v>470</v>
      </c>
      <c r="B49" s="1"/>
      <c r="C49" s="1"/>
      <c r="D49" s="1"/>
      <c r="E49" s="1"/>
      <c r="F49" s="1"/>
      <c r="G49" s="251">
        <f>SUM(G43:G47)</f>
        <v>63706</v>
      </c>
    </row>
  </sheetData>
  <sheetProtection/>
  <mergeCells count="3">
    <mergeCell ref="A4:J4"/>
    <mergeCell ref="A5:J5"/>
    <mergeCell ref="A6:J6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44.28125" style="0" customWidth="1"/>
    <col min="2" max="2" width="14.28125" style="0" bestFit="1" customWidth="1"/>
    <col min="3" max="3" width="15.421875" style="0" bestFit="1" customWidth="1"/>
    <col min="4" max="4" width="11.57421875" style="0" customWidth="1"/>
    <col min="5" max="5" width="8.421875" style="0" customWidth="1"/>
    <col min="6" max="6" width="10.7109375" style="0" bestFit="1" customWidth="1"/>
    <col min="7" max="7" width="12.28125" style="0" customWidth="1"/>
  </cols>
  <sheetData>
    <row r="1" spans="1:6" ht="15">
      <c r="A1" t="s">
        <v>647</v>
      </c>
      <c r="F1" t="s">
        <v>471</v>
      </c>
    </row>
    <row r="2" ht="15">
      <c r="F2" t="s">
        <v>472</v>
      </c>
    </row>
    <row r="3" spans="1:7" ht="45">
      <c r="A3" s="317" t="s">
        <v>473</v>
      </c>
      <c r="B3" s="318" t="s">
        <v>474</v>
      </c>
      <c r="C3" s="318" t="s">
        <v>475</v>
      </c>
      <c r="D3" s="319" t="s">
        <v>476</v>
      </c>
      <c r="E3" s="319" t="s">
        <v>477</v>
      </c>
      <c r="F3" s="320" t="s">
        <v>400</v>
      </c>
      <c r="G3" s="319" t="s">
        <v>478</v>
      </c>
    </row>
    <row r="4" spans="1:7" ht="15">
      <c r="A4" s="321" t="s">
        <v>335</v>
      </c>
      <c r="B4" s="321">
        <v>6</v>
      </c>
      <c r="C4" s="321"/>
      <c r="D4" s="321"/>
      <c r="E4" s="321"/>
      <c r="F4" s="320">
        <f>SUM(B4:D4)</f>
        <v>6</v>
      </c>
      <c r="G4" s="321"/>
    </row>
    <row r="5" spans="1:7" ht="15">
      <c r="A5" s="321" t="s">
        <v>336</v>
      </c>
      <c r="B5" s="321"/>
      <c r="C5" s="321"/>
      <c r="D5" s="321">
        <v>23</v>
      </c>
      <c r="E5" s="321">
        <v>25</v>
      </c>
      <c r="F5" s="320">
        <f>SUM(B5:E5)</f>
        <v>48</v>
      </c>
      <c r="G5" s="321">
        <v>7</v>
      </c>
    </row>
    <row r="6" spans="1:7" ht="15">
      <c r="A6" s="321" t="s">
        <v>337</v>
      </c>
      <c r="B6" s="321"/>
      <c r="C6" s="321">
        <v>20</v>
      </c>
      <c r="D6" s="321"/>
      <c r="E6" s="321"/>
      <c r="F6" s="320">
        <f>SUM(B6:E6)</f>
        <v>20</v>
      </c>
      <c r="G6" s="321"/>
    </row>
    <row r="7" spans="1:7" ht="15.75" thickBot="1">
      <c r="A7" s="321" t="s">
        <v>656</v>
      </c>
      <c r="B7" s="321"/>
      <c r="C7" s="321">
        <v>7</v>
      </c>
      <c r="D7" s="321"/>
      <c r="E7" s="321"/>
      <c r="F7" s="320">
        <f>SUM(B7:E7)</f>
        <v>7</v>
      </c>
      <c r="G7" s="321"/>
    </row>
    <row r="8" spans="1:7" ht="15.75" thickBot="1">
      <c r="A8" s="322" t="s">
        <v>338</v>
      </c>
      <c r="B8" s="323">
        <f>SUM(B4:B7)</f>
        <v>6</v>
      </c>
      <c r="C8" s="323">
        <f>SUM(C4:C7)</f>
        <v>27</v>
      </c>
      <c r="D8" s="323">
        <f>SUM(D4:D7)</f>
        <v>23</v>
      </c>
      <c r="E8" s="323">
        <f>SUM(E4:E7)</f>
        <v>25</v>
      </c>
      <c r="F8" s="320">
        <f>SUM(B8:E8)</f>
        <v>81</v>
      </c>
      <c r="G8" s="323">
        <f>SUM(G4:G7)</f>
        <v>7</v>
      </c>
    </row>
    <row r="10" ht="15">
      <c r="A10" s="324" t="s">
        <v>336</v>
      </c>
    </row>
    <row r="11" spans="1:2" ht="15">
      <c r="A11" t="s">
        <v>479</v>
      </c>
      <c r="B11">
        <v>7</v>
      </c>
    </row>
    <row r="12" spans="1:2" ht="15">
      <c r="A12" t="s">
        <v>529</v>
      </c>
      <c r="B12">
        <v>2</v>
      </c>
    </row>
    <row r="13" spans="1:2" ht="15">
      <c r="A13" t="s">
        <v>480</v>
      </c>
      <c r="B13">
        <v>1</v>
      </c>
    </row>
    <row r="14" spans="1:2" ht="15">
      <c r="A14" t="s">
        <v>105</v>
      </c>
      <c r="B14">
        <v>1</v>
      </c>
    </row>
    <row r="15" spans="1:2" ht="15">
      <c r="A15" t="s">
        <v>481</v>
      </c>
      <c r="B15">
        <v>2</v>
      </c>
    </row>
    <row r="16" spans="1:2" ht="15">
      <c r="A16" t="s">
        <v>482</v>
      </c>
      <c r="B16">
        <v>10</v>
      </c>
    </row>
    <row r="17" ht="15">
      <c r="B17" s="140">
        <f>SUM(B11:B16)</f>
        <v>23</v>
      </c>
    </row>
    <row r="18" ht="15">
      <c r="A18" s="140" t="s">
        <v>337</v>
      </c>
    </row>
    <row r="19" spans="1:2" ht="15">
      <c r="A19" t="s">
        <v>483</v>
      </c>
      <c r="B19">
        <v>3</v>
      </c>
    </row>
    <row r="20" spans="1:2" ht="15">
      <c r="A20" t="s">
        <v>484</v>
      </c>
      <c r="B20">
        <v>5</v>
      </c>
    </row>
    <row r="21" spans="1:2" ht="15">
      <c r="A21" t="s">
        <v>485</v>
      </c>
      <c r="B21" s="325">
        <v>3</v>
      </c>
    </row>
    <row r="22" spans="1:3" ht="15">
      <c r="A22" t="s">
        <v>553</v>
      </c>
      <c r="B22" s="325">
        <v>1</v>
      </c>
      <c r="C22" t="s">
        <v>648</v>
      </c>
    </row>
    <row r="23" spans="1:3" ht="15">
      <c r="A23" t="s">
        <v>606</v>
      </c>
      <c r="B23" s="325">
        <v>0.5</v>
      </c>
      <c r="C23" t="s">
        <v>649</v>
      </c>
    </row>
    <row r="24" spans="1:3" ht="15">
      <c r="A24" t="s">
        <v>607</v>
      </c>
      <c r="B24" s="325">
        <v>1</v>
      </c>
      <c r="C24" t="s">
        <v>648</v>
      </c>
    </row>
    <row r="25" spans="1:3" ht="15">
      <c r="A25" t="s">
        <v>650</v>
      </c>
      <c r="B25" s="325">
        <v>0.5</v>
      </c>
      <c r="C25" t="s">
        <v>649</v>
      </c>
    </row>
    <row r="26" spans="1:2" ht="15">
      <c r="A26" t="s">
        <v>608</v>
      </c>
      <c r="B26" s="325">
        <v>1</v>
      </c>
    </row>
    <row r="27" spans="1:2" ht="15">
      <c r="A27" t="s">
        <v>555</v>
      </c>
      <c r="B27" s="325">
        <v>1</v>
      </c>
    </row>
    <row r="28" spans="1:2" ht="15">
      <c r="A28" s="326" t="s">
        <v>486</v>
      </c>
      <c r="B28" s="326">
        <v>3</v>
      </c>
    </row>
    <row r="29" spans="1:2" ht="15">
      <c r="A29" s="326" t="s">
        <v>554</v>
      </c>
      <c r="B29" s="326">
        <v>1</v>
      </c>
    </row>
    <row r="30" ht="15">
      <c r="B30" s="140">
        <f>SUM(B19:B29)</f>
        <v>20</v>
      </c>
    </row>
    <row r="32" ht="15">
      <c r="A32" s="140" t="s">
        <v>656</v>
      </c>
    </row>
    <row r="33" spans="1:2" ht="15">
      <c r="A33" t="s">
        <v>487</v>
      </c>
      <c r="B33">
        <v>2</v>
      </c>
    </row>
    <row r="34" spans="1:2" ht="15">
      <c r="A34" t="s">
        <v>488</v>
      </c>
      <c r="B34">
        <v>1</v>
      </c>
    </row>
    <row r="35" spans="1:2" ht="15">
      <c r="A35" t="s">
        <v>489</v>
      </c>
      <c r="B35">
        <v>4</v>
      </c>
    </row>
    <row r="36" ht="15">
      <c r="B36" s="140">
        <f>SUM(B33:B35)</f>
        <v>7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4.140625" style="0" customWidth="1"/>
    <col min="2" max="2" width="39.00390625" style="0" bestFit="1" customWidth="1"/>
    <col min="3" max="3" width="14.28125" style="0" bestFit="1" customWidth="1"/>
    <col min="4" max="5" width="17.28125" style="0" bestFit="1" customWidth="1"/>
  </cols>
  <sheetData>
    <row r="1" spans="1:4" ht="15">
      <c r="A1" s="406" t="s">
        <v>0</v>
      </c>
      <c r="B1" s="406"/>
      <c r="C1" s="406"/>
      <c r="D1" s="406"/>
    </row>
    <row r="2" spans="1:4" ht="15">
      <c r="A2" s="406" t="s">
        <v>619</v>
      </c>
      <c r="B2" s="406"/>
      <c r="C2" s="406"/>
      <c r="D2" s="406"/>
    </row>
    <row r="3" spans="1:4" ht="15">
      <c r="A3" s="406" t="s">
        <v>1</v>
      </c>
      <c r="B3" s="406"/>
      <c r="C3" s="406"/>
      <c r="D3" s="406"/>
    </row>
    <row r="4" spans="1:4" ht="15">
      <c r="A4" s="406" t="s">
        <v>146</v>
      </c>
      <c r="B4" s="406"/>
      <c r="C4" s="406"/>
      <c r="D4" s="406"/>
    </row>
    <row r="5" spans="1:4" ht="28.5" customHeight="1">
      <c r="A5" s="407" t="s">
        <v>33</v>
      </c>
      <c r="B5" s="407"/>
      <c r="C5" s="407"/>
      <c r="D5" s="407"/>
    </row>
    <row r="7" spans="1:4" ht="15">
      <c r="A7" s="39">
        <v>11130</v>
      </c>
      <c r="B7" s="39" t="s">
        <v>147</v>
      </c>
      <c r="D7" t="s">
        <v>187</v>
      </c>
    </row>
    <row r="8" spans="1:4" ht="29.25" customHeight="1">
      <c r="A8" s="37" t="s">
        <v>41</v>
      </c>
      <c r="B8" s="38" t="s">
        <v>3</v>
      </c>
      <c r="C8" s="37" t="s">
        <v>189</v>
      </c>
      <c r="D8" s="37" t="s">
        <v>188</v>
      </c>
    </row>
    <row r="9" spans="1:4" ht="15">
      <c r="A9" s="37" t="s">
        <v>70</v>
      </c>
      <c r="B9" s="88" t="s">
        <v>544</v>
      </c>
      <c r="C9" s="4">
        <v>25535900</v>
      </c>
      <c r="D9" s="4"/>
    </row>
    <row r="10" spans="1:4" ht="15">
      <c r="A10" s="37" t="s">
        <v>71</v>
      </c>
      <c r="B10" s="88" t="s">
        <v>72</v>
      </c>
      <c r="C10" s="4"/>
      <c r="D10" s="4"/>
    </row>
    <row r="11" spans="1:4" ht="15">
      <c r="A11" s="37" t="s">
        <v>73</v>
      </c>
      <c r="B11" s="88" t="s">
        <v>74</v>
      </c>
      <c r="C11" s="4">
        <v>2400000</v>
      </c>
      <c r="D11" s="4"/>
    </row>
    <row r="12" spans="1:4" ht="15">
      <c r="A12" s="37" t="s">
        <v>75</v>
      </c>
      <c r="B12" s="88" t="s">
        <v>76</v>
      </c>
      <c r="C12" s="4"/>
      <c r="D12" s="4"/>
    </row>
    <row r="13" spans="1:4" ht="15">
      <c r="A13" s="3" t="s">
        <v>87</v>
      </c>
      <c r="B13" s="3" t="s">
        <v>114</v>
      </c>
      <c r="C13" s="4"/>
      <c r="D13" s="4"/>
    </row>
    <row r="14" spans="1:4" ht="15">
      <c r="A14" s="3"/>
      <c r="B14" s="2" t="s">
        <v>9</v>
      </c>
      <c r="C14" s="21">
        <f>SUM(C9:C13)</f>
        <v>27935900</v>
      </c>
      <c r="D14" s="4"/>
    </row>
    <row r="15" spans="1:4" ht="15">
      <c r="A15" s="3"/>
      <c r="B15" s="2"/>
      <c r="C15" s="21"/>
      <c r="D15" s="4"/>
    </row>
    <row r="16" spans="1:4" ht="15">
      <c r="A16" s="3" t="s">
        <v>101</v>
      </c>
      <c r="B16" s="3" t="s">
        <v>115</v>
      </c>
      <c r="C16" s="87">
        <v>0</v>
      </c>
      <c r="D16" s="4"/>
    </row>
    <row r="17" spans="1:4" ht="15">
      <c r="A17" s="3" t="s">
        <v>92</v>
      </c>
      <c r="B17" s="3" t="s">
        <v>116</v>
      </c>
      <c r="C17" s="87">
        <v>3709000</v>
      </c>
      <c r="D17" s="4"/>
    </row>
    <row r="18" spans="1:4" ht="15">
      <c r="A18" s="2" t="s">
        <v>89</v>
      </c>
      <c r="B18" s="2" t="s">
        <v>16</v>
      </c>
      <c r="C18" s="21">
        <f>SUM(C16:C17)</f>
        <v>3709000</v>
      </c>
      <c r="D18" s="4"/>
    </row>
    <row r="19" spans="1:4" ht="15">
      <c r="A19" s="3"/>
      <c r="B19" s="2"/>
      <c r="C19" s="21"/>
      <c r="D19" s="4"/>
    </row>
    <row r="20" spans="1:4" ht="15">
      <c r="A20" s="3"/>
      <c r="B20" s="86" t="s">
        <v>77</v>
      </c>
      <c r="C20" s="4">
        <v>4342300</v>
      </c>
      <c r="D20" s="4"/>
    </row>
    <row r="21" spans="1:4" ht="15">
      <c r="A21" s="3"/>
      <c r="B21" s="86" t="s">
        <v>78</v>
      </c>
      <c r="C21" s="4"/>
      <c r="D21" s="4"/>
    </row>
    <row r="22" spans="1:4" ht="15">
      <c r="A22" s="3"/>
      <c r="B22" s="86" t="s">
        <v>79</v>
      </c>
      <c r="C22" s="4"/>
      <c r="D22" s="4"/>
    </row>
    <row r="23" spans="1:4" ht="15">
      <c r="A23" s="3"/>
      <c r="B23" s="86" t="s">
        <v>80</v>
      </c>
      <c r="C23" s="4"/>
      <c r="D23" s="4"/>
    </row>
    <row r="24" spans="1:4" ht="15">
      <c r="A24" s="3"/>
      <c r="B24" s="86" t="s">
        <v>81</v>
      </c>
      <c r="C24" s="4"/>
      <c r="D24" s="4"/>
    </row>
    <row r="25" spans="1:4" ht="15">
      <c r="A25" s="3"/>
      <c r="B25" s="3" t="s">
        <v>82</v>
      </c>
      <c r="C25" s="4">
        <v>360000</v>
      </c>
      <c r="D25" s="4"/>
    </row>
    <row r="26" spans="1:4" ht="15">
      <c r="A26" s="3"/>
      <c r="B26" s="3"/>
      <c r="C26" s="4"/>
      <c r="D26" s="4"/>
    </row>
    <row r="27" spans="1:4" ht="15">
      <c r="A27" s="3" t="s">
        <v>49</v>
      </c>
      <c r="B27" s="2" t="s">
        <v>10</v>
      </c>
      <c r="C27" s="21">
        <f>SUM(C20:C25)</f>
        <v>4702300</v>
      </c>
      <c r="D27" s="4"/>
    </row>
    <row r="28" spans="1:4" ht="17.25" customHeight="1">
      <c r="A28" s="3"/>
      <c r="B28" s="3"/>
      <c r="C28" s="4"/>
      <c r="D28" s="4"/>
    </row>
    <row r="29" spans="1:4" ht="17.25" customHeight="1">
      <c r="A29" s="3"/>
      <c r="B29" s="3"/>
      <c r="C29" s="4"/>
      <c r="D29" s="4"/>
    </row>
    <row r="30" spans="1:4" ht="15">
      <c r="A30" s="3"/>
      <c r="B30" s="3" t="s">
        <v>53</v>
      </c>
      <c r="C30" s="4">
        <v>50000</v>
      </c>
      <c r="D30" s="4"/>
    </row>
    <row r="31" spans="1:4" ht="15">
      <c r="A31" s="3" t="s">
        <v>47</v>
      </c>
      <c r="B31" s="85" t="s">
        <v>48</v>
      </c>
      <c r="C31" s="21">
        <f>SUM(C28:C30)</f>
        <v>50000</v>
      </c>
      <c r="D31" s="4"/>
    </row>
    <row r="32" spans="1:4" ht="15">
      <c r="A32" s="3"/>
      <c r="B32" s="85"/>
      <c r="C32" s="21"/>
      <c r="D32" s="4"/>
    </row>
    <row r="33" spans="1:4" ht="15">
      <c r="A33" s="2"/>
      <c r="B33" s="3" t="s">
        <v>54</v>
      </c>
      <c r="C33" s="87">
        <v>268000</v>
      </c>
      <c r="D33" s="4"/>
    </row>
    <row r="34" spans="1:4" ht="15">
      <c r="A34" s="2"/>
      <c r="B34" s="3" t="s">
        <v>191</v>
      </c>
      <c r="C34" s="87">
        <v>300000</v>
      </c>
      <c r="D34" s="4"/>
    </row>
    <row r="35" spans="1:4" ht="15">
      <c r="A35" s="3" t="s">
        <v>43</v>
      </c>
      <c r="B35" s="85" t="s">
        <v>50</v>
      </c>
      <c r="C35" s="21">
        <f>SUM(C33:C34)</f>
        <v>568000</v>
      </c>
      <c r="D35" s="4"/>
    </row>
    <row r="36" spans="1:4" ht="15">
      <c r="A36" s="3"/>
      <c r="B36" s="3"/>
      <c r="C36" s="21"/>
      <c r="D36" s="4"/>
    </row>
    <row r="37" spans="1:4" ht="15">
      <c r="A37" s="3"/>
      <c r="B37" s="3" t="s">
        <v>192</v>
      </c>
      <c r="C37" s="87">
        <v>260000</v>
      </c>
      <c r="D37" s="4"/>
    </row>
    <row r="38" spans="1:4" ht="15">
      <c r="A38" s="3" t="s">
        <v>238</v>
      </c>
      <c r="B38" s="153" t="s">
        <v>239</v>
      </c>
      <c r="C38" s="21">
        <f>SUM(C37)</f>
        <v>260000</v>
      </c>
      <c r="D38" s="4"/>
    </row>
    <row r="39" spans="1:4" ht="15">
      <c r="A39" s="3"/>
      <c r="B39" s="3"/>
      <c r="C39" s="87"/>
      <c r="D39" s="4"/>
    </row>
    <row r="40" spans="1:4" ht="15">
      <c r="A40" s="3"/>
      <c r="B40" s="3" t="s">
        <v>55</v>
      </c>
      <c r="C40" s="87"/>
      <c r="D40" s="4"/>
    </row>
    <row r="41" spans="1:4" ht="15">
      <c r="A41" s="3" t="s">
        <v>56</v>
      </c>
      <c r="B41" s="85" t="s">
        <v>57</v>
      </c>
      <c r="C41" s="21">
        <f>SUM(C40)</f>
        <v>0</v>
      </c>
      <c r="D41" s="4"/>
    </row>
    <row r="42" spans="1:4" ht="15">
      <c r="A42" s="3"/>
      <c r="B42" s="3"/>
      <c r="C42" s="21"/>
      <c r="D42" s="4"/>
    </row>
    <row r="43" spans="1:4" ht="15">
      <c r="A43" s="3"/>
      <c r="B43" s="86" t="s">
        <v>58</v>
      </c>
      <c r="C43" s="87">
        <v>250000</v>
      </c>
      <c r="D43" s="4"/>
    </row>
    <row r="44" spans="1:4" ht="15">
      <c r="A44" s="3"/>
      <c r="B44" s="86" t="s">
        <v>59</v>
      </c>
      <c r="C44" s="87">
        <v>300000</v>
      </c>
      <c r="D44" s="4"/>
    </row>
    <row r="45" spans="1:4" ht="15">
      <c r="A45" s="3"/>
      <c r="B45" s="86" t="s">
        <v>60</v>
      </c>
      <c r="C45" s="87">
        <v>70000</v>
      </c>
      <c r="D45" s="4"/>
    </row>
    <row r="46" spans="1:4" ht="15">
      <c r="A46" s="86" t="s">
        <v>61</v>
      </c>
      <c r="B46" s="2" t="s">
        <v>62</v>
      </c>
      <c r="C46" s="21">
        <f>SUM(C43:C45)</f>
        <v>620000</v>
      </c>
      <c r="D46" s="4"/>
    </row>
    <row r="47" spans="1:4" ht="15">
      <c r="A47" s="86"/>
      <c r="B47" s="2"/>
      <c r="C47" s="21"/>
      <c r="D47" s="4"/>
    </row>
    <row r="48" spans="1:4" ht="15">
      <c r="A48" s="3"/>
      <c r="B48" s="115"/>
      <c r="C48" s="21"/>
      <c r="D48" s="4"/>
    </row>
    <row r="49" spans="1:4" ht="15">
      <c r="A49" s="3"/>
      <c r="B49" s="86" t="s">
        <v>63</v>
      </c>
      <c r="C49" s="87">
        <v>0</v>
      </c>
      <c r="D49" s="4"/>
    </row>
    <row r="50" spans="1:4" ht="15">
      <c r="A50" s="86" t="s">
        <v>64</v>
      </c>
      <c r="B50" s="2" t="s">
        <v>83</v>
      </c>
      <c r="C50" s="21">
        <f>SUM(C49)</f>
        <v>0</v>
      </c>
      <c r="D50" s="4"/>
    </row>
    <row r="51" spans="1:4" ht="15">
      <c r="A51" s="86"/>
      <c r="B51" s="2"/>
      <c r="C51" s="21"/>
      <c r="D51" s="4"/>
    </row>
    <row r="52" spans="1:4" ht="15">
      <c r="A52" s="86"/>
      <c r="B52" s="113" t="s">
        <v>99</v>
      </c>
      <c r="C52" s="114">
        <v>200000</v>
      </c>
      <c r="D52" s="4"/>
    </row>
    <row r="53" spans="1:4" ht="15">
      <c r="A53" s="23" t="s">
        <v>65</v>
      </c>
      <c r="B53" s="115" t="s">
        <v>99</v>
      </c>
      <c r="C53" s="116">
        <f>SUM(C52)</f>
        <v>200000</v>
      </c>
      <c r="D53" s="4"/>
    </row>
    <row r="54" spans="1:4" ht="15">
      <c r="A54" s="23"/>
      <c r="B54" s="115"/>
      <c r="C54" s="116"/>
      <c r="D54" s="4"/>
    </row>
    <row r="55" spans="1:4" ht="15">
      <c r="A55" s="3"/>
      <c r="B55" s="3" t="s">
        <v>66</v>
      </c>
      <c r="C55" s="4">
        <v>1000000</v>
      </c>
      <c r="D55" s="4"/>
    </row>
    <row r="56" spans="1:4" ht="15">
      <c r="A56" s="3" t="s">
        <v>67</v>
      </c>
      <c r="B56" s="85" t="s">
        <v>66</v>
      </c>
      <c r="C56" s="21">
        <f>SUM(C55)</f>
        <v>1000000</v>
      </c>
      <c r="D56" s="4"/>
    </row>
    <row r="57" spans="1:4" ht="15">
      <c r="A57" s="3"/>
      <c r="B57" s="85"/>
      <c r="C57" s="21"/>
      <c r="D57" s="4"/>
    </row>
    <row r="58" spans="1:4" ht="15">
      <c r="A58" s="23"/>
      <c r="B58" s="23"/>
      <c r="C58" s="4"/>
      <c r="D58" s="4"/>
    </row>
    <row r="59" spans="1:4" ht="15">
      <c r="A59" s="23"/>
      <c r="B59" s="23" t="s">
        <v>154</v>
      </c>
      <c r="C59" s="4">
        <v>0</v>
      </c>
      <c r="D59" s="4"/>
    </row>
    <row r="60" spans="1:4" ht="15">
      <c r="A60" s="23" t="s">
        <v>110</v>
      </c>
      <c r="B60" s="94" t="s">
        <v>109</v>
      </c>
      <c r="C60" s="21">
        <f>SUM(C59)</f>
        <v>0</v>
      </c>
      <c r="D60" s="4"/>
    </row>
    <row r="61" spans="1:4" ht="10.5" customHeight="1">
      <c r="A61" s="23"/>
      <c r="B61" s="23"/>
      <c r="C61" s="4"/>
      <c r="D61" s="4"/>
    </row>
    <row r="62" spans="1:8" ht="15">
      <c r="A62" s="3"/>
      <c r="B62" s="86" t="s">
        <v>68</v>
      </c>
      <c r="C62" s="4">
        <v>728460</v>
      </c>
      <c r="D62" s="4"/>
      <c r="E62" s="95"/>
      <c r="F62" s="95"/>
      <c r="G62" s="15"/>
      <c r="H62" s="15"/>
    </row>
    <row r="63" spans="1:8" ht="15">
      <c r="A63" s="10" t="s">
        <v>45</v>
      </c>
      <c r="B63" s="13" t="s">
        <v>69</v>
      </c>
      <c r="C63" s="21">
        <f>SUM(C62)</f>
        <v>728460</v>
      </c>
      <c r="D63" s="4"/>
      <c r="E63" s="95"/>
      <c r="F63" s="97"/>
      <c r="G63" s="15"/>
      <c r="H63" s="15"/>
    </row>
    <row r="64" spans="1:8" ht="15">
      <c r="A64" s="10"/>
      <c r="B64" s="13"/>
      <c r="C64" s="4"/>
      <c r="D64" s="4"/>
      <c r="E64" s="15"/>
      <c r="F64" s="15"/>
      <c r="G64" s="15"/>
      <c r="H64" s="15"/>
    </row>
    <row r="65" spans="1:4" ht="15">
      <c r="A65" s="3"/>
      <c r="B65" s="2" t="s">
        <v>5</v>
      </c>
      <c r="C65" s="116">
        <f>C63+C60+C56+C50+C46+C41+C35+C31+C53+C38</f>
        <v>3426460</v>
      </c>
      <c r="D65" s="4"/>
    </row>
    <row r="66" spans="1:4" ht="9" customHeight="1" thickBot="1">
      <c r="A66" s="10"/>
      <c r="B66" s="10"/>
      <c r="C66" s="11"/>
      <c r="D66" s="11"/>
    </row>
    <row r="67" spans="1:4" ht="15.75" thickBot="1">
      <c r="A67" s="40"/>
      <c r="B67" s="41" t="s">
        <v>11</v>
      </c>
      <c r="C67" s="45">
        <f>C65+C27+C14+C18</f>
        <v>39773660</v>
      </c>
      <c r="D67" s="51"/>
    </row>
    <row r="68" spans="1:4" ht="15.75" thickBot="1">
      <c r="A68" s="53"/>
      <c r="B68" s="42" t="s">
        <v>8</v>
      </c>
      <c r="C68" s="43"/>
      <c r="D68" s="101"/>
    </row>
    <row r="70" spans="1:4" ht="15">
      <c r="A70" t="s">
        <v>51</v>
      </c>
      <c r="B70" s="46" t="s">
        <v>9</v>
      </c>
      <c r="C70" s="118">
        <f>C14</f>
        <v>27935900</v>
      </c>
      <c r="D70" s="3"/>
    </row>
    <row r="71" spans="1:4" ht="15">
      <c r="A71" t="s">
        <v>89</v>
      </c>
      <c r="B71" s="46" t="s">
        <v>90</v>
      </c>
      <c r="C71" s="47">
        <f>C18</f>
        <v>3709000</v>
      </c>
      <c r="D71" s="3"/>
    </row>
    <row r="72" spans="1:4" ht="15">
      <c r="A72" t="s">
        <v>49</v>
      </c>
      <c r="B72" s="46" t="s">
        <v>10</v>
      </c>
      <c r="C72" s="47">
        <f>C27</f>
        <v>4702300</v>
      </c>
      <c r="D72" s="3"/>
    </row>
    <row r="73" spans="1:4" ht="15">
      <c r="A73" t="s">
        <v>47</v>
      </c>
      <c r="B73" s="46" t="s">
        <v>48</v>
      </c>
      <c r="C73" s="47">
        <f>C31</f>
        <v>50000</v>
      </c>
      <c r="D73" s="3"/>
    </row>
    <row r="74" spans="1:4" ht="15">
      <c r="A74" t="s">
        <v>43</v>
      </c>
      <c r="B74" s="46" t="s">
        <v>50</v>
      </c>
      <c r="C74" s="47">
        <f>C35</f>
        <v>568000</v>
      </c>
      <c r="D74" s="3"/>
    </row>
    <row r="75" spans="1:4" ht="15">
      <c r="A75" t="s">
        <v>240</v>
      </c>
      <c r="B75" s="46" t="s">
        <v>239</v>
      </c>
      <c r="C75" s="47">
        <f>C38</f>
        <v>260000</v>
      </c>
      <c r="D75" s="3"/>
    </row>
    <row r="76" spans="1:4" ht="15">
      <c r="A76" t="s">
        <v>56</v>
      </c>
      <c r="B76" s="46" t="s">
        <v>57</v>
      </c>
      <c r="C76" s="47">
        <f>C41</f>
        <v>0</v>
      </c>
      <c r="D76" s="3"/>
    </row>
    <row r="77" spans="1:4" ht="15">
      <c r="A77" t="s">
        <v>61</v>
      </c>
      <c r="B77" s="46" t="s">
        <v>62</v>
      </c>
      <c r="C77" s="47">
        <f>C46</f>
        <v>620000</v>
      </c>
      <c r="D77" s="3"/>
    </row>
    <row r="78" spans="1:4" ht="15">
      <c r="A78" t="s">
        <v>153</v>
      </c>
      <c r="B78" s="46" t="s">
        <v>174</v>
      </c>
      <c r="C78" s="47"/>
      <c r="D78" s="3"/>
    </row>
    <row r="79" spans="1:4" ht="15">
      <c r="A79" s="86" t="s">
        <v>64</v>
      </c>
      <c r="B79" s="2" t="s">
        <v>83</v>
      </c>
      <c r="C79" s="47">
        <f>C50</f>
        <v>0</v>
      </c>
      <c r="D79" s="3"/>
    </row>
    <row r="80" spans="1:4" ht="15">
      <c r="A80" s="3" t="s">
        <v>65</v>
      </c>
      <c r="B80" s="2" t="s">
        <v>100</v>
      </c>
      <c r="C80" s="47">
        <f>C53</f>
        <v>200000</v>
      </c>
      <c r="D80" s="3"/>
    </row>
    <row r="81" spans="1:4" ht="15">
      <c r="A81" t="s">
        <v>67</v>
      </c>
      <c r="B81" s="46" t="s">
        <v>66</v>
      </c>
      <c r="C81" s="47">
        <f>C56</f>
        <v>1000000</v>
      </c>
      <c r="D81" s="3"/>
    </row>
    <row r="82" spans="1:4" ht="15">
      <c r="A82" t="s">
        <v>155</v>
      </c>
      <c r="B82" s="46" t="s">
        <v>193</v>
      </c>
      <c r="C82" s="47"/>
      <c r="D82" s="3"/>
    </row>
    <row r="83" spans="1:4" ht="15">
      <c r="A83" s="23" t="s">
        <v>119</v>
      </c>
      <c r="B83" s="25" t="s">
        <v>172</v>
      </c>
      <c r="C83" s="47"/>
      <c r="D83" s="3"/>
    </row>
    <row r="84" spans="2:4" ht="15">
      <c r="B84" s="46"/>
      <c r="C84" s="47"/>
      <c r="D84" s="3"/>
    </row>
    <row r="85" spans="1:4" ht="15">
      <c r="A85" t="s">
        <v>45</v>
      </c>
      <c r="B85" s="46" t="s">
        <v>84</v>
      </c>
      <c r="C85" s="47">
        <f>C63</f>
        <v>728460</v>
      </c>
      <c r="D85" s="3"/>
    </row>
    <row r="86" spans="1:4" ht="15">
      <c r="A86" s="23" t="s">
        <v>110</v>
      </c>
      <c r="B86" s="94" t="s">
        <v>109</v>
      </c>
      <c r="C86" s="47">
        <f>C60</f>
        <v>0</v>
      </c>
      <c r="D86" s="3"/>
    </row>
    <row r="87" spans="2:4" ht="15">
      <c r="B87" s="2" t="s">
        <v>5</v>
      </c>
      <c r="C87" s="91">
        <f>SUM(C73:C86)</f>
        <v>3426460</v>
      </c>
      <c r="D87" s="3"/>
    </row>
    <row r="88" spans="2:3" ht="15">
      <c r="B88" s="140" t="s">
        <v>28</v>
      </c>
      <c r="C88" s="17">
        <f>C70+C71+C72+C87</f>
        <v>39773660</v>
      </c>
    </row>
    <row r="89" spans="2:4" ht="15">
      <c r="B89" s="140" t="s">
        <v>194</v>
      </c>
      <c r="D89">
        <v>0</v>
      </c>
    </row>
    <row r="90" spans="2:4" ht="15">
      <c r="B90" t="s">
        <v>624</v>
      </c>
      <c r="D90" s="139">
        <v>58082528</v>
      </c>
    </row>
    <row r="91" spans="2:4" ht="15">
      <c r="B91" t="s">
        <v>571</v>
      </c>
      <c r="D91" s="139"/>
    </row>
    <row r="92" spans="2:4" ht="15">
      <c r="B92" t="s">
        <v>572</v>
      </c>
      <c r="D92" s="139"/>
    </row>
    <row r="93" ht="15">
      <c r="B93" t="s">
        <v>573</v>
      </c>
    </row>
    <row r="95" spans="1:2" ht="15">
      <c r="A95" t="s">
        <v>273</v>
      </c>
      <c r="B95" s="188">
        <f>D90</f>
        <v>58082528</v>
      </c>
    </row>
    <row r="96" spans="1:2" ht="15">
      <c r="A96" t="s">
        <v>275</v>
      </c>
      <c r="B96" s="188">
        <f>C88</f>
        <v>39773660</v>
      </c>
    </row>
    <row r="97" spans="1:2" ht="15">
      <c r="A97" t="s">
        <v>276</v>
      </c>
      <c r="B97" s="186">
        <f>B95-B96</f>
        <v>18308868</v>
      </c>
    </row>
    <row r="98" ht="15">
      <c r="B98" s="188"/>
    </row>
    <row r="99" spans="1:3" ht="15">
      <c r="A99" t="s">
        <v>7</v>
      </c>
      <c r="C99" s="139">
        <f>C88</f>
        <v>39773660</v>
      </c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  <headerFooter>
    <oddFooter>&amp;L&amp;Z&amp;F&amp;C&amp;P&amp;R&amp;A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0"/>
  <sheetViews>
    <sheetView zoomScalePageLayoutView="0" workbookViewId="0" topLeftCell="A49">
      <selection activeCell="T270" sqref="T270"/>
    </sheetView>
  </sheetViews>
  <sheetFormatPr defaultColWidth="9.140625" defaultRowHeight="15"/>
  <cols>
    <col min="1" max="1" width="10.140625" style="0" customWidth="1"/>
    <col min="2" max="2" width="39.00390625" style="0" bestFit="1" customWidth="1"/>
    <col min="3" max="3" width="16.140625" style="0" bestFit="1" customWidth="1"/>
    <col min="4" max="4" width="15.00390625" style="0" customWidth="1"/>
  </cols>
  <sheetData>
    <row r="1" spans="1:4" ht="15">
      <c r="A1" s="406" t="s">
        <v>0</v>
      </c>
      <c r="B1" s="406"/>
      <c r="C1" s="406"/>
      <c r="D1" s="406"/>
    </row>
    <row r="2" spans="1:4" ht="15">
      <c r="A2" s="406" t="s">
        <v>619</v>
      </c>
      <c r="B2" s="406"/>
      <c r="C2" s="406"/>
      <c r="D2" s="406"/>
    </row>
    <row r="3" spans="1:4" ht="15">
      <c r="A3" s="406" t="s">
        <v>1</v>
      </c>
      <c r="B3" s="406"/>
      <c r="C3" s="406"/>
      <c r="D3" s="406"/>
    </row>
    <row r="5" spans="1:4" ht="15">
      <c r="A5" s="406" t="s">
        <v>279</v>
      </c>
      <c r="B5" s="406"/>
      <c r="C5" s="406"/>
      <c r="D5" s="406"/>
    </row>
    <row r="6" spans="1:4" ht="28.5" customHeight="1">
      <c r="A6" s="407" t="s">
        <v>33</v>
      </c>
      <c r="B6" s="407"/>
      <c r="C6" s="407"/>
      <c r="D6" s="407"/>
    </row>
    <row r="7" spans="1:4" ht="28.5" customHeight="1">
      <c r="A7" s="190"/>
      <c r="B7" s="190"/>
      <c r="C7" s="190"/>
      <c r="D7" s="190"/>
    </row>
    <row r="8" ht="15">
      <c r="D8" t="s">
        <v>187</v>
      </c>
    </row>
    <row r="9" spans="1:2" ht="15">
      <c r="A9" s="39">
        <v>96015</v>
      </c>
      <c r="B9" s="39" t="s">
        <v>280</v>
      </c>
    </row>
    <row r="10" spans="1:5" ht="30">
      <c r="A10" s="37" t="s">
        <v>35</v>
      </c>
      <c r="B10" s="38" t="s">
        <v>3</v>
      </c>
      <c r="C10" s="37" t="s">
        <v>183</v>
      </c>
      <c r="D10" s="169" t="s">
        <v>184</v>
      </c>
      <c r="E10" s="191"/>
    </row>
    <row r="11" spans="1:4" ht="15">
      <c r="A11" s="37"/>
      <c r="B11" s="192" t="s">
        <v>243</v>
      </c>
      <c r="C11" s="110">
        <v>70000</v>
      </c>
      <c r="D11" s="37"/>
    </row>
    <row r="12" spans="1:4" ht="15">
      <c r="A12" s="37" t="s">
        <v>43</v>
      </c>
      <c r="B12" s="2" t="s">
        <v>50</v>
      </c>
      <c r="C12" s="124">
        <f>SUM(C11)</f>
        <v>70000</v>
      </c>
      <c r="D12" s="37"/>
    </row>
    <row r="13" spans="1:4" ht="15">
      <c r="A13" s="37"/>
      <c r="B13" s="2"/>
      <c r="C13" s="124"/>
      <c r="D13" s="37"/>
    </row>
    <row r="14" spans="1:4" ht="15">
      <c r="A14" s="3"/>
      <c r="B14" s="86" t="s">
        <v>246</v>
      </c>
      <c r="C14" s="110">
        <v>100000</v>
      </c>
      <c r="D14" s="37"/>
    </row>
    <row r="15" spans="1:4" ht="15">
      <c r="A15" s="86" t="s">
        <v>61</v>
      </c>
      <c r="B15" s="2" t="s">
        <v>62</v>
      </c>
      <c r="C15" s="124">
        <f>SUM(C14)</f>
        <v>100000</v>
      </c>
      <c r="D15" s="37"/>
    </row>
    <row r="16" spans="1:4" ht="15">
      <c r="A16" s="37"/>
      <c r="B16" s="2"/>
      <c r="C16" s="378"/>
      <c r="D16" s="37"/>
    </row>
    <row r="17" spans="1:4" ht="15">
      <c r="A17" s="37"/>
      <c r="B17" s="38"/>
      <c r="C17" s="378"/>
      <c r="D17" s="37"/>
    </row>
    <row r="18" spans="1:4" ht="15">
      <c r="A18" s="3" t="s">
        <v>44</v>
      </c>
      <c r="B18" s="3" t="s">
        <v>4</v>
      </c>
      <c r="C18" s="379">
        <v>10691000</v>
      </c>
      <c r="D18" s="87"/>
    </row>
    <row r="19" spans="1:4" ht="15">
      <c r="A19" s="3"/>
      <c r="B19" s="2" t="s">
        <v>4</v>
      </c>
      <c r="C19" s="380">
        <f>SUM(C18)</f>
        <v>10691000</v>
      </c>
      <c r="D19" s="87"/>
    </row>
    <row r="20" spans="1:4" ht="15">
      <c r="A20" s="3"/>
      <c r="B20" s="3"/>
      <c r="C20" s="379"/>
      <c r="D20" s="87"/>
    </row>
    <row r="21" spans="1:4" ht="15">
      <c r="A21" s="3" t="s">
        <v>45</v>
      </c>
      <c r="B21" s="86" t="s">
        <v>68</v>
      </c>
      <c r="C21" s="379">
        <v>2932500</v>
      </c>
      <c r="D21" s="87"/>
    </row>
    <row r="22" spans="1:4" ht="15">
      <c r="A22" s="3"/>
      <c r="B22" s="2" t="s">
        <v>69</v>
      </c>
      <c r="C22" s="380">
        <f>SUM(C21)</f>
        <v>2932500</v>
      </c>
      <c r="D22" s="87"/>
    </row>
    <row r="23" spans="1:4" ht="15">
      <c r="A23" s="3"/>
      <c r="B23" s="2" t="s">
        <v>5</v>
      </c>
      <c r="C23" s="380">
        <f>C22+C19+C15+C12</f>
        <v>13793500</v>
      </c>
      <c r="D23" s="87"/>
    </row>
    <row r="24" spans="1:4" ht="15.75" thickBot="1">
      <c r="A24" s="10"/>
      <c r="B24" s="13"/>
      <c r="C24" s="381"/>
      <c r="D24" s="136"/>
    </row>
    <row r="25" spans="1:4" ht="15.75" thickBot="1">
      <c r="A25" s="40"/>
      <c r="B25" s="41" t="s">
        <v>11</v>
      </c>
      <c r="C25" s="382">
        <f>C23</f>
        <v>13793500</v>
      </c>
      <c r="D25" s="194"/>
    </row>
    <row r="26" spans="3:4" ht="15">
      <c r="C26" s="170"/>
      <c r="D26" s="170"/>
    </row>
    <row r="27" spans="1:4" ht="15">
      <c r="A27" s="3" t="s">
        <v>251</v>
      </c>
      <c r="B27" s="6" t="s">
        <v>281</v>
      </c>
      <c r="C27" s="87"/>
      <c r="D27" s="87">
        <v>160000</v>
      </c>
    </row>
    <row r="28" spans="1:4" ht="15">
      <c r="A28" s="3" t="s">
        <v>46</v>
      </c>
      <c r="B28" s="6" t="s">
        <v>253</v>
      </c>
      <c r="C28" s="87"/>
      <c r="D28" s="87">
        <v>43200</v>
      </c>
    </row>
    <row r="29" spans="1:4" ht="15.75" thickBot="1">
      <c r="A29" s="3"/>
      <c r="B29" s="7" t="s">
        <v>6</v>
      </c>
      <c r="C29" s="87"/>
      <c r="D29" s="116">
        <f>SUM(D27:D28)</f>
        <v>203200</v>
      </c>
    </row>
    <row r="30" spans="1:4" ht="15.75" thickBot="1">
      <c r="A30" s="195"/>
      <c r="B30" s="42" t="s">
        <v>8</v>
      </c>
      <c r="C30" s="175"/>
      <c r="D30" s="176">
        <f>D29</f>
        <v>203200</v>
      </c>
    </row>
    <row r="31" spans="1:4" ht="15">
      <c r="A31" s="15"/>
      <c r="B31" s="71"/>
      <c r="C31" s="178"/>
      <c r="D31" s="178"/>
    </row>
    <row r="32" spans="1:4" ht="15">
      <c r="A32" s="15"/>
      <c r="B32" s="71"/>
      <c r="C32" s="178"/>
      <c r="D32" s="178"/>
    </row>
    <row r="33" spans="1:2" ht="15">
      <c r="A33" s="39">
        <v>96015</v>
      </c>
      <c r="B33" s="39" t="s">
        <v>282</v>
      </c>
    </row>
    <row r="34" spans="1:5" ht="30">
      <c r="A34" s="37" t="s">
        <v>35</v>
      </c>
      <c r="B34" s="38" t="s">
        <v>3</v>
      </c>
      <c r="C34" s="37" t="s">
        <v>183</v>
      </c>
      <c r="D34" s="37" t="s">
        <v>184</v>
      </c>
      <c r="E34" s="196"/>
    </row>
    <row r="35" spans="1:4" ht="15">
      <c r="A35" s="37" t="s">
        <v>70</v>
      </c>
      <c r="B35" s="88" t="s">
        <v>609</v>
      </c>
      <c r="C35" s="171">
        <v>7884000</v>
      </c>
      <c r="D35" s="37"/>
    </row>
    <row r="36" spans="1:4" ht="15">
      <c r="A36" s="37" t="s">
        <v>71</v>
      </c>
      <c r="B36" s="88" t="s">
        <v>72</v>
      </c>
      <c r="C36" s="143"/>
      <c r="D36" s="37"/>
    </row>
    <row r="37" spans="1:4" ht="15">
      <c r="A37" s="37" t="s">
        <v>73</v>
      </c>
      <c r="B37" s="88" t="s">
        <v>74</v>
      </c>
      <c r="C37" s="138"/>
      <c r="D37" s="37"/>
    </row>
    <row r="38" spans="1:4" ht="15">
      <c r="A38" s="37" t="s">
        <v>75</v>
      </c>
      <c r="B38" s="88" t="s">
        <v>76</v>
      </c>
      <c r="C38" s="138"/>
      <c r="D38" s="37"/>
    </row>
    <row r="39" spans="1:4" ht="15">
      <c r="A39" s="3" t="s">
        <v>87</v>
      </c>
      <c r="B39" s="3" t="s">
        <v>114</v>
      </c>
      <c r="C39" s="138"/>
      <c r="D39" s="37"/>
    </row>
    <row r="40" spans="1:4" ht="15">
      <c r="A40" s="3"/>
      <c r="B40" s="2" t="s">
        <v>9</v>
      </c>
      <c r="C40" s="138">
        <f>SUM(C35:C39)</f>
        <v>7884000</v>
      </c>
      <c r="D40" s="37"/>
    </row>
    <row r="41" spans="1:4" ht="15">
      <c r="A41" s="3"/>
      <c r="B41" s="2"/>
      <c r="C41" s="138"/>
      <c r="D41" s="37"/>
    </row>
    <row r="42" spans="1:4" ht="15">
      <c r="A42" s="90"/>
      <c r="B42" s="88" t="s">
        <v>152</v>
      </c>
      <c r="C42" s="171">
        <v>1379700</v>
      </c>
      <c r="D42" s="37"/>
    </row>
    <row r="43" spans="1:4" ht="15">
      <c r="A43" s="3" t="s">
        <v>151</v>
      </c>
      <c r="B43" s="2" t="s">
        <v>10</v>
      </c>
      <c r="C43" s="138">
        <f>SUM(C42)</f>
        <v>1379700</v>
      </c>
      <c r="D43" s="37"/>
    </row>
    <row r="44" spans="1:4" ht="15">
      <c r="A44" s="3"/>
      <c r="B44" s="2"/>
      <c r="C44" s="138"/>
      <c r="D44" s="37"/>
    </row>
    <row r="45" spans="1:4" ht="15">
      <c r="A45" s="3"/>
      <c r="B45" s="2"/>
      <c r="C45" s="138"/>
      <c r="D45" s="37"/>
    </row>
    <row r="46" spans="1:4" ht="15">
      <c r="A46" s="3"/>
      <c r="B46" s="2"/>
      <c r="C46" s="138"/>
      <c r="D46" s="37"/>
    </row>
    <row r="47" spans="1:4" ht="15">
      <c r="A47" s="37"/>
      <c r="B47" s="192" t="s">
        <v>156</v>
      </c>
      <c r="C47" s="171"/>
      <c r="D47" s="37"/>
    </row>
    <row r="48" spans="1:4" ht="15">
      <c r="A48" s="37"/>
      <c r="B48" s="192" t="s">
        <v>243</v>
      </c>
      <c r="C48" s="171">
        <v>500000</v>
      </c>
      <c r="D48" s="37"/>
    </row>
    <row r="49" spans="1:4" ht="15">
      <c r="A49" s="37" t="s">
        <v>43</v>
      </c>
      <c r="B49" s="2" t="s">
        <v>50</v>
      </c>
      <c r="C49" s="138">
        <f>SUM(C47:C48)</f>
        <v>500000</v>
      </c>
      <c r="D49" s="37"/>
    </row>
    <row r="50" spans="1:4" ht="15">
      <c r="A50" s="37"/>
      <c r="B50" s="2"/>
      <c r="C50" s="138"/>
      <c r="D50" s="37"/>
    </row>
    <row r="51" spans="1:4" ht="15">
      <c r="A51" s="37"/>
      <c r="B51" s="2" t="s">
        <v>58</v>
      </c>
      <c r="C51" s="171">
        <v>400000</v>
      </c>
      <c r="D51" s="37"/>
    </row>
    <row r="52" spans="1:4" ht="15">
      <c r="A52" s="37"/>
      <c r="B52" s="2" t="s">
        <v>59</v>
      </c>
      <c r="C52" s="171">
        <v>200000</v>
      </c>
      <c r="D52" s="37"/>
    </row>
    <row r="53" spans="1:4" ht="15">
      <c r="A53" s="3"/>
      <c r="B53" s="86" t="s">
        <v>246</v>
      </c>
      <c r="C53" s="171">
        <v>200000</v>
      </c>
      <c r="D53" s="37"/>
    </row>
    <row r="54" spans="1:4" ht="15">
      <c r="A54" s="86" t="s">
        <v>61</v>
      </c>
      <c r="B54" s="2" t="s">
        <v>62</v>
      </c>
      <c r="C54" s="138">
        <f>SUM(C51:C53)</f>
        <v>800000</v>
      </c>
      <c r="D54" s="37"/>
    </row>
    <row r="55" spans="1:4" ht="15">
      <c r="A55" s="37"/>
      <c r="B55" s="2"/>
      <c r="C55" s="138"/>
      <c r="D55" s="37"/>
    </row>
    <row r="56" spans="1:4" ht="15">
      <c r="A56" s="37"/>
      <c r="B56" s="38"/>
      <c r="C56" s="138"/>
      <c r="D56" s="37"/>
    </row>
    <row r="57" spans="1:4" ht="15">
      <c r="A57" s="3" t="s">
        <v>44</v>
      </c>
      <c r="B57" s="3" t="s">
        <v>4</v>
      </c>
      <c r="C57" s="87">
        <v>19260000</v>
      </c>
      <c r="D57" s="87"/>
    </row>
    <row r="58" spans="1:4" ht="15">
      <c r="A58" s="3"/>
      <c r="B58" s="2" t="s">
        <v>4</v>
      </c>
      <c r="C58" s="116">
        <f>SUM(C57)</f>
        <v>19260000</v>
      </c>
      <c r="D58" s="87"/>
    </row>
    <row r="59" spans="1:4" ht="15">
      <c r="A59" s="3"/>
      <c r="B59" s="2"/>
      <c r="C59" s="116"/>
      <c r="D59" s="87"/>
    </row>
    <row r="60" spans="1:4" ht="15">
      <c r="A60" s="3" t="s">
        <v>64</v>
      </c>
      <c r="B60" s="86" t="s">
        <v>190</v>
      </c>
      <c r="C60" s="87"/>
      <c r="D60" s="87"/>
    </row>
    <row r="61" spans="1:4" ht="15">
      <c r="A61" s="3"/>
      <c r="B61" s="2" t="s">
        <v>190</v>
      </c>
      <c r="C61" s="116">
        <f>SUM(C60)</f>
        <v>0</v>
      </c>
      <c r="D61" s="87"/>
    </row>
    <row r="62" spans="1:4" ht="15">
      <c r="A62" s="3"/>
      <c r="B62" s="3"/>
      <c r="C62" s="87"/>
      <c r="D62" s="87"/>
    </row>
    <row r="63" spans="1:4" ht="15">
      <c r="A63" s="3" t="s">
        <v>45</v>
      </c>
      <c r="B63" s="86" t="s">
        <v>68</v>
      </c>
      <c r="C63" s="87">
        <v>5591700</v>
      </c>
      <c r="D63" s="87"/>
    </row>
    <row r="64" spans="1:4" ht="15">
      <c r="A64" s="3"/>
      <c r="B64" s="2" t="s">
        <v>69</v>
      </c>
      <c r="C64" s="116">
        <f>SUM(C63)</f>
        <v>5591700</v>
      </c>
      <c r="D64" s="87"/>
    </row>
    <row r="65" spans="1:4" ht="15">
      <c r="A65" s="3"/>
      <c r="B65" s="2" t="s">
        <v>5</v>
      </c>
      <c r="C65" s="116">
        <f>C64+C58+C54+C49+C61</f>
        <v>26151700</v>
      </c>
      <c r="D65" s="87"/>
    </row>
    <row r="66" spans="1:4" ht="15.75" thickBot="1">
      <c r="A66" s="10"/>
      <c r="B66" s="13"/>
      <c r="C66" s="136"/>
      <c r="D66" s="136"/>
    </row>
    <row r="67" spans="1:4" ht="15.75" thickBot="1">
      <c r="A67" s="40"/>
      <c r="B67" s="41" t="s">
        <v>11</v>
      </c>
      <c r="C67" s="193">
        <f>C65+C40+C43</f>
        <v>35415400</v>
      </c>
      <c r="D67" s="194"/>
    </row>
    <row r="68" spans="3:4" ht="15">
      <c r="C68" s="170"/>
      <c r="D68" s="170"/>
    </row>
    <row r="69" spans="1:4" ht="15">
      <c r="A69" s="3" t="s">
        <v>251</v>
      </c>
      <c r="B69" s="6" t="s">
        <v>281</v>
      </c>
      <c r="C69" s="87"/>
      <c r="D69" s="87">
        <v>5000000</v>
      </c>
    </row>
    <row r="70" spans="1:4" ht="15">
      <c r="A70" s="3" t="s">
        <v>46</v>
      </c>
      <c r="B70" s="6" t="s">
        <v>253</v>
      </c>
      <c r="C70" s="87"/>
      <c r="D70" s="87">
        <v>1350000</v>
      </c>
    </row>
    <row r="71" spans="1:4" ht="15.75" thickBot="1">
      <c r="A71" s="3"/>
      <c r="B71" s="7" t="s">
        <v>6</v>
      </c>
      <c r="C71" s="87"/>
      <c r="D71" s="116">
        <f>SUM(D69:D70)</f>
        <v>6350000</v>
      </c>
    </row>
    <row r="72" spans="1:4" ht="15.75" thickBot="1">
      <c r="A72" s="195"/>
      <c r="B72" s="42" t="s">
        <v>8</v>
      </c>
      <c r="C72" s="175"/>
      <c r="D72" s="176">
        <f>D71</f>
        <v>6350000</v>
      </c>
    </row>
    <row r="73" spans="1:4" ht="15">
      <c r="A73" s="15"/>
      <c r="B73" s="71"/>
      <c r="C73" s="178"/>
      <c r="D73" s="178"/>
    </row>
    <row r="74" spans="1:4" ht="15">
      <c r="A74" s="15"/>
      <c r="B74" s="71"/>
      <c r="C74" s="178"/>
      <c r="D74" s="178"/>
    </row>
    <row r="75" spans="1:2" ht="15">
      <c r="A75" s="39">
        <v>91110</v>
      </c>
      <c r="B75" s="39" t="s">
        <v>283</v>
      </c>
    </row>
    <row r="76" spans="1:5" ht="30">
      <c r="A76" s="37" t="s">
        <v>39</v>
      </c>
      <c r="B76" s="38" t="s">
        <v>3</v>
      </c>
      <c r="C76" s="37" t="s">
        <v>183</v>
      </c>
      <c r="D76" s="169" t="s">
        <v>184</v>
      </c>
      <c r="E76" s="191"/>
    </row>
    <row r="77" spans="1:4" ht="30">
      <c r="A77" s="37" t="s">
        <v>70</v>
      </c>
      <c r="B77" s="197" t="s">
        <v>626</v>
      </c>
      <c r="C77" s="198">
        <v>25225000</v>
      </c>
      <c r="D77" s="37"/>
    </row>
    <row r="78" spans="1:4" ht="15">
      <c r="A78" s="37"/>
      <c r="B78" s="88" t="s">
        <v>541</v>
      </c>
      <c r="C78" s="198">
        <v>3517000</v>
      </c>
      <c r="D78" s="37"/>
    </row>
    <row r="79" spans="1:4" ht="15">
      <c r="A79" s="37" t="s">
        <v>71</v>
      </c>
      <c r="B79" s="88" t="s">
        <v>578</v>
      </c>
      <c r="C79" s="198">
        <v>0</v>
      </c>
      <c r="D79" s="37"/>
    </row>
    <row r="80" spans="1:4" ht="15">
      <c r="A80" s="37" t="s">
        <v>75</v>
      </c>
      <c r="B80" s="88" t="s">
        <v>76</v>
      </c>
      <c r="C80" s="198">
        <v>130000</v>
      </c>
      <c r="D80" s="37"/>
    </row>
    <row r="81" spans="1:4" ht="15">
      <c r="A81" s="3"/>
      <c r="B81" s="3"/>
      <c r="C81" s="199"/>
      <c r="D81" s="87"/>
    </row>
    <row r="82" spans="1:4" ht="15">
      <c r="A82" s="3" t="s">
        <v>51</v>
      </c>
      <c r="B82" s="2" t="s">
        <v>9</v>
      </c>
      <c r="C82" s="116">
        <f>SUM(C77:C81)</f>
        <v>28872000</v>
      </c>
      <c r="D82" s="87"/>
    </row>
    <row r="83" spans="1:4" ht="15">
      <c r="A83" s="3"/>
      <c r="B83" s="2"/>
      <c r="C83" s="87"/>
      <c r="D83" s="87"/>
    </row>
    <row r="84" spans="1:4" ht="15">
      <c r="A84" s="3"/>
      <c r="B84" s="86" t="s">
        <v>77</v>
      </c>
      <c r="C84" s="87">
        <v>5052600</v>
      </c>
      <c r="D84" s="87"/>
    </row>
    <row r="85" spans="1:4" ht="15">
      <c r="A85" s="3"/>
      <c r="B85" s="86" t="s">
        <v>78</v>
      </c>
      <c r="C85" s="87"/>
      <c r="D85" s="87"/>
    </row>
    <row r="86" spans="1:4" ht="15">
      <c r="A86" s="3"/>
      <c r="B86" s="86" t="s">
        <v>79</v>
      </c>
      <c r="C86" s="87"/>
      <c r="D86" s="87"/>
    </row>
    <row r="87" spans="1:4" ht="15">
      <c r="A87" s="3"/>
      <c r="B87" s="86" t="s">
        <v>80</v>
      </c>
      <c r="C87" s="87">
        <v>300000</v>
      </c>
      <c r="D87" s="87"/>
    </row>
    <row r="88" spans="1:4" ht="15">
      <c r="A88" s="3"/>
      <c r="B88" s="86" t="s">
        <v>81</v>
      </c>
      <c r="C88" s="87"/>
      <c r="D88" s="87"/>
    </row>
    <row r="89" spans="1:4" ht="15">
      <c r="A89" s="3"/>
      <c r="B89" s="3" t="s">
        <v>82</v>
      </c>
      <c r="C89" s="87"/>
      <c r="D89" s="87"/>
    </row>
    <row r="90" spans="1:4" ht="15">
      <c r="A90" s="3" t="s">
        <v>49</v>
      </c>
      <c r="B90" s="2" t="s">
        <v>10</v>
      </c>
      <c r="C90" s="21">
        <f>SUM(C84:C89)</f>
        <v>5352600</v>
      </c>
      <c r="D90" s="87"/>
    </row>
    <row r="91" spans="1:4" ht="15">
      <c r="A91" s="3"/>
      <c r="B91" s="2"/>
      <c r="C91" s="87"/>
      <c r="D91" s="87"/>
    </row>
    <row r="92" spans="1:4" ht="15">
      <c r="A92" s="3"/>
      <c r="B92" s="86" t="s">
        <v>52</v>
      </c>
      <c r="C92" s="87"/>
      <c r="D92" s="87"/>
    </row>
    <row r="93" spans="1:4" ht="15">
      <c r="A93" s="3"/>
      <c r="B93" s="86" t="s">
        <v>284</v>
      </c>
      <c r="C93" s="87"/>
      <c r="D93" s="87"/>
    </row>
    <row r="94" spans="1:4" ht="15">
      <c r="A94" s="3"/>
      <c r="B94" s="86" t="s">
        <v>53</v>
      </c>
      <c r="C94" s="87">
        <v>700000</v>
      </c>
      <c r="D94" s="87"/>
    </row>
    <row r="95" spans="1:4" ht="15">
      <c r="A95" s="3" t="s">
        <v>47</v>
      </c>
      <c r="B95" s="2" t="s">
        <v>48</v>
      </c>
      <c r="C95" s="21">
        <f>SUM(C92:C94)</f>
        <v>700000</v>
      </c>
      <c r="D95" s="87"/>
    </row>
    <row r="96" spans="1:4" ht="15">
      <c r="A96" s="3"/>
      <c r="B96" s="3"/>
      <c r="C96" s="87"/>
      <c r="D96" s="87"/>
    </row>
    <row r="97" spans="1:4" ht="15">
      <c r="A97" s="3"/>
      <c r="B97" s="3" t="s">
        <v>285</v>
      </c>
      <c r="C97" s="87">
        <v>60000</v>
      </c>
      <c r="D97" s="87"/>
    </row>
    <row r="98" spans="1:4" ht="15">
      <c r="A98" s="3"/>
      <c r="B98" s="3" t="s">
        <v>54</v>
      </c>
      <c r="C98" s="87">
        <v>50000</v>
      </c>
      <c r="D98" s="87"/>
    </row>
    <row r="99" spans="1:4" ht="15">
      <c r="A99" s="3"/>
      <c r="B99" s="3" t="s">
        <v>50</v>
      </c>
      <c r="C99" s="87">
        <v>110000</v>
      </c>
      <c r="D99" s="87"/>
    </row>
    <row r="100" spans="1:4" ht="15">
      <c r="A100" s="3" t="s">
        <v>43</v>
      </c>
      <c r="B100" s="2" t="s">
        <v>50</v>
      </c>
      <c r="C100" s="21">
        <f>SUM(C97:C99)</f>
        <v>220000</v>
      </c>
      <c r="D100" s="87"/>
    </row>
    <row r="101" spans="1:4" ht="15">
      <c r="A101" s="3"/>
      <c r="B101" s="2"/>
      <c r="C101" s="87"/>
      <c r="D101" s="87"/>
    </row>
    <row r="102" spans="1:4" ht="15">
      <c r="A102" s="3"/>
      <c r="B102" s="86" t="s">
        <v>58</v>
      </c>
      <c r="C102" s="87">
        <v>516000</v>
      </c>
      <c r="D102" s="87"/>
    </row>
    <row r="103" spans="1:4" ht="15">
      <c r="A103" s="3"/>
      <c r="B103" s="86" t="s">
        <v>59</v>
      </c>
      <c r="C103" s="87">
        <v>50000</v>
      </c>
      <c r="D103" s="87"/>
    </row>
    <row r="104" spans="1:4" ht="15">
      <c r="A104" s="3"/>
      <c r="B104" s="86" t="s">
        <v>60</v>
      </c>
      <c r="C104" s="87">
        <v>150000</v>
      </c>
      <c r="D104" s="87"/>
    </row>
    <row r="105" spans="1:4" ht="15">
      <c r="A105" s="3" t="s">
        <v>61</v>
      </c>
      <c r="B105" s="2" t="s">
        <v>62</v>
      </c>
      <c r="C105" s="21">
        <f>SUM(C102:C104)</f>
        <v>716000</v>
      </c>
      <c r="D105" s="87"/>
    </row>
    <row r="106" spans="1:4" ht="15">
      <c r="A106" s="3"/>
      <c r="B106" s="2"/>
      <c r="C106" s="21"/>
      <c r="D106" s="87"/>
    </row>
    <row r="107" spans="1:4" ht="15">
      <c r="A107" s="3"/>
      <c r="B107" s="86" t="s">
        <v>63</v>
      </c>
      <c r="C107" s="87">
        <v>180000</v>
      </c>
      <c r="D107" s="87"/>
    </row>
    <row r="108" spans="1:4" ht="15">
      <c r="A108" s="3" t="s">
        <v>64</v>
      </c>
      <c r="B108" s="2" t="s">
        <v>63</v>
      </c>
      <c r="C108" s="21">
        <f>SUM(C107)</f>
        <v>180000</v>
      </c>
      <c r="D108" s="87"/>
    </row>
    <row r="109" spans="1:4" ht="15">
      <c r="A109" s="3"/>
      <c r="B109" s="2"/>
      <c r="C109" s="21"/>
      <c r="D109" s="87"/>
    </row>
    <row r="110" spans="1:4" ht="15">
      <c r="A110" s="3"/>
      <c r="B110" s="3" t="s">
        <v>66</v>
      </c>
      <c r="C110" s="87">
        <v>465000</v>
      </c>
      <c r="D110" s="87"/>
    </row>
    <row r="111" spans="1:4" ht="15">
      <c r="A111" s="3" t="s">
        <v>67</v>
      </c>
      <c r="B111" s="2" t="s">
        <v>66</v>
      </c>
      <c r="C111" s="21">
        <f>SUM(C110)</f>
        <v>465000</v>
      </c>
      <c r="D111" s="87"/>
    </row>
    <row r="112" spans="1:4" ht="15">
      <c r="A112" s="3"/>
      <c r="B112" s="3"/>
      <c r="C112" s="87"/>
      <c r="D112" s="87"/>
    </row>
    <row r="113" spans="1:4" ht="15">
      <c r="A113" s="3"/>
      <c r="B113" s="86" t="s">
        <v>68</v>
      </c>
      <c r="C113" s="87">
        <v>615870</v>
      </c>
      <c r="D113" s="87"/>
    </row>
    <row r="114" spans="1:4" ht="15">
      <c r="A114" s="3" t="s">
        <v>45</v>
      </c>
      <c r="B114" s="2" t="s">
        <v>69</v>
      </c>
      <c r="C114" s="21">
        <f>SUM(C113)</f>
        <v>615870</v>
      </c>
      <c r="D114" s="87"/>
    </row>
    <row r="115" spans="1:4" ht="15">
      <c r="A115" s="10"/>
      <c r="B115" s="13"/>
      <c r="C115" s="21"/>
      <c r="D115" s="136"/>
    </row>
    <row r="116" spans="1:4" ht="15">
      <c r="A116" s="10"/>
      <c r="B116" s="13" t="s">
        <v>286</v>
      </c>
      <c r="C116" s="75">
        <f>C95+C100+C105+C108+C111+C114</f>
        <v>2896870</v>
      </c>
      <c r="D116" s="136"/>
    </row>
    <row r="117" spans="1:4" ht="15.75" thickBot="1">
      <c r="A117" s="10"/>
      <c r="B117" s="10"/>
      <c r="C117" s="136"/>
      <c r="D117" s="136"/>
    </row>
    <row r="118" spans="1:4" ht="15.75" thickBot="1">
      <c r="A118" s="195"/>
      <c r="B118" s="200" t="s">
        <v>11</v>
      </c>
      <c r="C118" s="201">
        <f>C90+C82+C116</f>
        <v>37121470</v>
      </c>
      <c r="D118" s="194"/>
    </row>
    <row r="119" spans="1:4" ht="15.75" thickBot="1">
      <c r="A119" s="195"/>
      <c r="B119" s="42" t="s">
        <v>8</v>
      </c>
      <c r="C119" s="175"/>
      <c r="D119" s="176"/>
    </row>
    <row r="121" spans="1:2" ht="15">
      <c r="A121" s="39">
        <v>91120</v>
      </c>
      <c r="B121" s="39" t="s">
        <v>287</v>
      </c>
    </row>
    <row r="122" spans="1:5" ht="30">
      <c r="A122" s="37" t="s">
        <v>35</v>
      </c>
      <c r="B122" s="38" t="s">
        <v>3</v>
      </c>
      <c r="C122" s="37" t="s">
        <v>183</v>
      </c>
      <c r="D122" s="169" t="s">
        <v>184</v>
      </c>
      <c r="E122" s="191"/>
    </row>
    <row r="123" spans="1:4" ht="15">
      <c r="A123" s="37" t="s">
        <v>101</v>
      </c>
      <c r="B123" s="88" t="s">
        <v>288</v>
      </c>
      <c r="C123" s="171">
        <v>600000</v>
      </c>
      <c r="D123" s="37"/>
    </row>
    <row r="124" spans="1:4" ht="15">
      <c r="A124" s="37"/>
      <c r="B124" s="88"/>
      <c r="C124" s="171"/>
      <c r="D124" s="37"/>
    </row>
    <row r="125" spans="1:4" ht="15">
      <c r="A125" s="3" t="s">
        <v>89</v>
      </c>
      <c r="B125" s="2" t="s">
        <v>289</v>
      </c>
      <c r="C125" s="116">
        <f>SUM(C123:C124)</f>
        <v>600000</v>
      </c>
      <c r="D125" s="87"/>
    </row>
    <row r="126" spans="1:4" ht="15">
      <c r="A126" s="3"/>
      <c r="B126" s="2"/>
      <c r="C126" s="87"/>
      <c r="D126" s="87"/>
    </row>
    <row r="127" spans="1:4" ht="15">
      <c r="A127" s="3"/>
      <c r="B127" s="86" t="s">
        <v>77</v>
      </c>
      <c r="C127" s="87">
        <v>105000</v>
      </c>
      <c r="D127" s="87"/>
    </row>
    <row r="128" spans="1:4" ht="15">
      <c r="A128" s="3"/>
      <c r="B128" s="86" t="s">
        <v>79</v>
      </c>
      <c r="C128" s="87"/>
      <c r="D128" s="87"/>
    </row>
    <row r="129" spans="1:4" ht="15">
      <c r="A129" s="3"/>
      <c r="B129" s="3" t="s">
        <v>82</v>
      </c>
      <c r="C129" s="87"/>
      <c r="D129" s="87"/>
    </row>
    <row r="130" spans="1:4" ht="15">
      <c r="A130" s="3" t="s">
        <v>49</v>
      </c>
      <c r="B130" s="2" t="s">
        <v>10</v>
      </c>
      <c r="C130" s="21">
        <f>SUM(C127:C129)</f>
        <v>105000</v>
      </c>
      <c r="D130" s="87"/>
    </row>
    <row r="131" spans="1:4" ht="16.5" customHeight="1">
      <c r="A131" s="3"/>
      <c r="B131" s="2"/>
      <c r="C131" s="87"/>
      <c r="D131" s="87"/>
    </row>
    <row r="132" spans="1:4" ht="15">
      <c r="A132" s="3"/>
      <c r="B132" s="3" t="s">
        <v>66</v>
      </c>
      <c r="C132" s="87">
        <v>770000</v>
      </c>
      <c r="D132" s="87"/>
    </row>
    <row r="133" spans="1:4" ht="15">
      <c r="A133" s="3" t="s">
        <v>67</v>
      </c>
      <c r="B133" s="2" t="s">
        <v>66</v>
      </c>
      <c r="C133" s="21">
        <f>SUM(C132)</f>
        <v>770000</v>
      </c>
      <c r="D133" s="87"/>
    </row>
    <row r="134" spans="1:4" ht="15">
      <c r="A134" s="3"/>
      <c r="B134" s="3"/>
      <c r="C134" s="87"/>
      <c r="D134" s="87"/>
    </row>
    <row r="135" spans="1:4" ht="15">
      <c r="A135" s="3"/>
      <c r="B135" s="86" t="s">
        <v>68</v>
      </c>
      <c r="C135" s="87">
        <v>207900</v>
      </c>
      <c r="D135" s="87"/>
    </row>
    <row r="136" spans="1:4" ht="15">
      <c r="A136" s="3" t="s">
        <v>45</v>
      </c>
      <c r="B136" s="2" t="s">
        <v>69</v>
      </c>
      <c r="C136" s="21">
        <f>SUM(C135)</f>
        <v>207900</v>
      </c>
      <c r="D136" s="87"/>
    </row>
    <row r="137" spans="1:4" ht="15">
      <c r="A137" s="3"/>
      <c r="B137" s="3"/>
      <c r="C137" s="87"/>
      <c r="D137" s="87"/>
    </row>
    <row r="138" spans="1:4" ht="15">
      <c r="A138" s="3"/>
      <c r="B138" s="2" t="s">
        <v>5</v>
      </c>
      <c r="C138" s="21">
        <f>C136+C133</f>
        <v>977900</v>
      </c>
      <c r="D138" s="87"/>
    </row>
    <row r="139" spans="1:4" ht="15.75" thickBot="1">
      <c r="A139" s="10"/>
      <c r="B139" s="13"/>
      <c r="C139" s="136"/>
      <c r="D139" s="136"/>
    </row>
    <row r="140" spans="1:4" ht="15.75" thickBot="1">
      <c r="A140" s="195"/>
      <c r="B140" s="41" t="s">
        <v>11</v>
      </c>
      <c r="C140" s="45">
        <f>C130+C125+C138</f>
        <v>1682900</v>
      </c>
      <c r="D140" s="194"/>
    </row>
    <row r="141" spans="1:4" ht="15.75" thickBot="1">
      <c r="A141" s="195"/>
      <c r="B141" s="42" t="s">
        <v>8</v>
      </c>
      <c r="C141" s="175"/>
      <c r="D141" s="176"/>
    </row>
    <row r="142" spans="3:4" ht="15">
      <c r="C142" s="170"/>
      <c r="D142" s="170"/>
    </row>
    <row r="143" spans="3:4" ht="15">
      <c r="C143" s="170"/>
      <c r="D143" s="170"/>
    </row>
    <row r="144" spans="1:4" ht="15">
      <c r="A144" s="39">
        <v>104031</v>
      </c>
      <c r="B144" s="39" t="s">
        <v>290</v>
      </c>
      <c r="C144" s="170"/>
      <c r="D144" s="170"/>
    </row>
    <row r="145" spans="1:5" ht="15">
      <c r="A145" s="2" t="s">
        <v>2</v>
      </c>
      <c r="B145" s="2" t="s">
        <v>3</v>
      </c>
      <c r="C145" s="2" t="s">
        <v>185</v>
      </c>
      <c r="D145" s="46" t="s">
        <v>186</v>
      </c>
      <c r="E145" s="202"/>
    </row>
    <row r="146" spans="1:4" ht="15">
      <c r="A146" s="37" t="s">
        <v>70</v>
      </c>
      <c r="B146" s="88" t="s">
        <v>627</v>
      </c>
      <c r="C146" s="87">
        <v>10512000</v>
      </c>
      <c r="D146" s="87"/>
    </row>
    <row r="147" spans="1:4" ht="15">
      <c r="A147" s="37"/>
      <c r="B147" s="88" t="s">
        <v>523</v>
      </c>
      <c r="C147" s="87">
        <v>4095000</v>
      </c>
      <c r="D147" s="87"/>
    </row>
    <row r="148" spans="1:4" ht="15">
      <c r="A148" s="37" t="s">
        <v>73</v>
      </c>
      <c r="B148" s="88" t="s">
        <v>74</v>
      </c>
      <c r="C148" s="87"/>
      <c r="D148" s="87"/>
    </row>
    <row r="149" spans="1:4" ht="15">
      <c r="A149" s="37" t="s">
        <v>75</v>
      </c>
      <c r="B149" s="88" t="s">
        <v>76</v>
      </c>
      <c r="C149" s="87"/>
      <c r="D149" s="87"/>
    </row>
    <row r="150" spans="1:4" ht="15">
      <c r="A150" s="3" t="s">
        <v>51</v>
      </c>
      <c r="B150" s="2" t="s">
        <v>9</v>
      </c>
      <c r="C150" s="21">
        <f>SUM(C146:C149)</f>
        <v>14607000</v>
      </c>
      <c r="D150" s="87"/>
    </row>
    <row r="151" spans="1:4" ht="15">
      <c r="A151" s="3"/>
      <c r="B151" s="3"/>
      <c r="C151" s="87"/>
      <c r="D151" s="87"/>
    </row>
    <row r="152" spans="1:4" ht="15">
      <c r="A152" s="3"/>
      <c r="B152" s="86" t="s">
        <v>77</v>
      </c>
      <c r="C152" s="203">
        <v>2556200</v>
      </c>
      <c r="D152" s="87"/>
    </row>
    <row r="153" spans="1:4" ht="15">
      <c r="A153" s="3"/>
      <c r="B153" s="86" t="s">
        <v>79</v>
      </c>
      <c r="C153" s="87"/>
      <c r="D153" s="87"/>
    </row>
    <row r="154" spans="1:4" ht="15">
      <c r="A154" s="3"/>
      <c r="B154" s="3" t="s">
        <v>82</v>
      </c>
      <c r="C154" s="87"/>
      <c r="D154" s="87"/>
    </row>
    <row r="155" spans="1:4" ht="15">
      <c r="A155" s="3" t="s">
        <v>49</v>
      </c>
      <c r="B155" s="2" t="s">
        <v>10</v>
      </c>
      <c r="C155" s="21">
        <f>SUM(C152:C154)</f>
        <v>2556200</v>
      </c>
      <c r="D155" s="87"/>
    </row>
    <row r="156" spans="1:4" ht="15">
      <c r="A156" s="3"/>
      <c r="B156" s="2"/>
      <c r="C156" s="87"/>
      <c r="D156" s="87"/>
    </row>
    <row r="157" spans="1:4" ht="15">
      <c r="A157" s="3"/>
      <c r="B157" s="86"/>
      <c r="C157" s="87"/>
      <c r="D157" s="87"/>
    </row>
    <row r="158" spans="1:4" ht="15">
      <c r="A158" s="3"/>
      <c r="B158" s="86" t="s">
        <v>53</v>
      </c>
      <c r="C158" s="87">
        <v>180000</v>
      </c>
      <c r="D158" s="87"/>
    </row>
    <row r="159" spans="1:4" ht="15">
      <c r="A159" s="3" t="s">
        <v>47</v>
      </c>
      <c r="B159" s="2" t="s">
        <v>48</v>
      </c>
      <c r="C159" s="21">
        <f>SUM(C157:C158)</f>
        <v>180000</v>
      </c>
      <c r="D159" s="87"/>
    </row>
    <row r="160" spans="1:4" ht="15">
      <c r="A160" s="3"/>
      <c r="B160" s="3"/>
      <c r="C160" s="87"/>
      <c r="D160" s="87"/>
    </row>
    <row r="161" spans="1:4" ht="15">
      <c r="A161" s="3"/>
      <c r="B161" s="3" t="s">
        <v>54</v>
      </c>
      <c r="C161" s="87">
        <v>50000</v>
      </c>
      <c r="D161" s="87"/>
    </row>
    <row r="162" spans="1:4" ht="15">
      <c r="A162" s="3"/>
      <c r="B162" s="3" t="s">
        <v>243</v>
      </c>
      <c r="C162" s="87">
        <v>550000</v>
      </c>
      <c r="D162" s="87"/>
    </row>
    <row r="163" spans="1:4" ht="15">
      <c r="A163" s="3" t="s">
        <v>43</v>
      </c>
      <c r="B163" s="2" t="s">
        <v>50</v>
      </c>
      <c r="C163" s="21">
        <f>SUM(C161:C162)</f>
        <v>600000</v>
      </c>
      <c r="D163" s="87"/>
    </row>
    <row r="164" spans="1:4" ht="15">
      <c r="A164" s="3"/>
      <c r="B164" s="3"/>
      <c r="C164" s="87"/>
      <c r="D164" s="87"/>
    </row>
    <row r="165" spans="1:4" ht="15">
      <c r="A165" s="3"/>
      <c r="B165" s="86" t="s">
        <v>58</v>
      </c>
      <c r="C165" s="366">
        <v>180000</v>
      </c>
      <c r="D165" s="87"/>
    </row>
    <row r="166" spans="1:4" ht="15">
      <c r="A166" s="3"/>
      <c r="B166" s="86" t="s">
        <v>59</v>
      </c>
      <c r="C166" s="366">
        <v>20000</v>
      </c>
      <c r="D166" s="87"/>
    </row>
    <row r="167" spans="1:4" ht="15">
      <c r="A167" s="3"/>
      <c r="B167" s="86" t="s">
        <v>60</v>
      </c>
      <c r="C167" s="366">
        <v>50000</v>
      </c>
      <c r="D167" s="87"/>
    </row>
    <row r="168" spans="1:4" ht="15">
      <c r="A168" s="3" t="s">
        <v>61</v>
      </c>
      <c r="B168" s="2" t="s">
        <v>62</v>
      </c>
      <c r="C168" s="154">
        <f>SUM(C165:C167)</f>
        <v>250000</v>
      </c>
      <c r="D168" s="87"/>
    </row>
    <row r="169" spans="1:4" ht="15">
      <c r="A169" s="3"/>
      <c r="B169" s="3"/>
      <c r="C169" s="87"/>
      <c r="D169" s="87"/>
    </row>
    <row r="170" spans="1:4" ht="15">
      <c r="A170" s="3"/>
      <c r="B170" s="86" t="s">
        <v>63</v>
      </c>
      <c r="C170" s="87"/>
      <c r="D170" s="87"/>
    </row>
    <row r="171" spans="1:4" ht="15">
      <c r="A171" s="3" t="s">
        <v>64</v>
      </c>
      <c r="B171" s="2" t="s">
        <v>63</v>
      </c>
      <c r="C171" s="21">
        <f>SUM(C170)</f>
        <v>0</v>
      </c>
      <c r="D171" s="87"/>
    </row>
    <row r="172" spans="1:4" ht="15">
      <c r="A172" s="3"/>
      <c r="B172" s="3"/>
      <c r="C172" s="87"/>
      <c r="D172" s="87"/>
    </row>
    <row r="173" spans="1:4" ht="15">
      <c r="A173" s="3"/>
      <c r="B173" s="3" t="s">
        <v>66</v>
      </c>
      <c r="C173" s="87">
        <v>60000</v>
      </c>
      <c r="D173" s="87"/>
    </row>
    <row r="174" spans="1:4" ht="15">
      <c r="A174" s="3" t="s">
        <v>67</v>
      </c>
      <c r="B174" s="2" t="s">
        <v>66</v>
      </c>
      <c r="C174" s="116">
        <f>SUM(C173)</f>
        <v>60000</v>
      </c>
      <c r="D174" s="87"/>
    </row>
    <row r="175" spans="1:4" ht="15">
      <c r="A175" s="3"/>
      <c r="B175" s="2"/>
      <c r="C175" s="87"/>
      <c r="D175" s="87"/>
    </row>
    <row r="176" spans="1:4" ht="15">
      <c r="A176" s="3"/>
      <c r="B176" s="86" t="s">
        <v>68</v>
      </c>
      <c r="C176" s="87">
        <v>294300</v>
      </c>
      <c r="D176" s="87"/>
    </row>
    <row r="177" spans="1:4" ht="15">
      <c r="A177" s="3" t="s">
        <v>45</v>
      </c>
      <c r="B177" s="2" t="s">
        <v>69</v>
      </c>
      <c r="C177" s="21">
        <f>SUM(C176)</f>
        <v>294300</v>
      </c>
      <c r="D177" s="87"/>
    </row>
    <row r="178" spans="1:4" ht="15">
      <c r="A178" s="3"/>
      <c r="B178" s="2"/>
      <c r="C178" s="87"/>
      <c r="D178" s="87"/>
    </row>
    <row r="179" spans="1:4" ht="15">
      <c r="A179" s="3"/>
      <c r="B179" s="2"/>
      <c r="C179" s="87"/>
      <c r="D179" s="87"/>
    </row>
    <row r="180" spans="1:4" ht="15">
      <c r="A180" s="3"/>
      <c r="B180" s="2" t="s">
        <v>5</v>
      </c>
      <c r="C180" s="116">
        <f>C174+C163+C159+C177+C168+C171</f>
        <v>1384300</v>
      </c>
      <c r="D180" s="87"/>
    </row>
    <row r="181" spans="1:4" ht="15.75" thickBot="1">
      <c r="A181" s="10"/>
      <c r="B181" s="13"/>
      <c r="C181" s="136"/>
      <c r="D181" s="136"/>
    </row>
    <row r="182" spans="1:4" ht="15.75" thickBot="1">
      <c r="A182" s="195"/>
      <c r="B182" s="200" t="s">
        <v>11</v>
      </c>
      <c r="C182" s="201">
        <f>C180+C155+C150</f>
        <v>18547500</v>
      </c>
      <c r="D182" s="194"/>
    </row>
    <row r="183" spans="1:4" ht="15.75" thickBot="1">
      <c r="A183" s="195"/>
      <c r="B183" s="42" t="s">
        <v>8</v>
      </c>
      <c r="C183" s="175"/>
      <c r="D183" s="176"/>
    </row>
    <row r="184" spans="1:4" ht="15">
      <c r="A184" s="15"/>
      <c r="B184" s="71"/>
      <c r="C184" s="178"/>
      <c r="D184" s="178"/>
    </row>
    <row r="186" spans="1:2" ht="15">
      <c r="A186" s="39">
        <v>96025</v>
      </c>
      <c r="B186" s="39" t="s">
        <v>291</v>
      </c>
    </row>
    <row r="187" spans="1:4" ht="30">
      <c r="A187" s="37" t="s">
        <v>35</v>
      </c>
      <c r="B187" s="38" t="s">
        <v>3</v>
      </c>
      <c r="C187" s="37" t="s">
        <v>183</v>
      </c>
      <c r="D187" s="37" t="s">
        <v>184</v>
      </c>
    </row>
    <row r="188" spans="1:4" ht="15">
      <c r="A188" s="3" t="s">
        <v>44</v>
      </c>
      <c r="B188" s="3" t="s">
        <v>4</v>
      </c>
      <c r="C188" s="87">
        <v>1100000</v>
      </c>
      <c r="D188" s="87"/>
    </row>
    <row r="189" spans="1:4" ht="15">
      <c r="A189" s="3"/>
      <c r="B189" s="2" t="s">
        <v>4</v>
      </c>
      <c r="C189" s="116">
        <f>SUM(C188)</f>
        <v>1100000</v>
      </c>
      <c r="D189" s="87"/>
    </row>
    <row r="190" spans="1:4" ht="15">
      <c r="A190" s="3"/>
      <c r="B190" s="3"/>
      <c r="C190" s="87"/>
      <c r="D190" s="87"/>
    </row>
    <row r="191" spans="1:4" ht="15">
      <c r="A191" s="3" t="s">
        <v>45</v>
      </c>
      <c r="B191" s="86" t="s">
        <v>68</v>
      </c>
      <c r="C191" s="87">
        <v>297000</v>
      </c>
      <c r="D191" s="87"/>
    </row>
    <row r="192" spans="1:4" ht="15">
      <c r="A192" s="3"/>
      <c r="B192" s="2" t="s">
        <v>69</v>
      </c>
      <c r="C192" s="116">
        <f>SUM(C191)</f>
        <v>297000</v>
      </c>
      <c r="D192" s="87"/>
    </row>
    <row r="193" spans="1:4" ht="15">
      <c r="A193" s="3"/>
      <c r="B193" s="2" t="s">
        <v>5</v>
      </c>
      <c r="C193" s="116">
        <f>C192+C189</f>
        <v>1397000</v>
      </c>
      <c r="D193" s="87"/>
    </row>
    <row r="194" spans="1:4" ht="15.75" thickBot="1">
      <c r="A194" s="10"/>
      <c r="B194" s="13"/>
      <c r="C194" s="136"/>
      <c r="D194" s="136"/>
    </row>
    <row r="195" spans="1:4" ht="15.75" thickBot="1">
      <c r="A195" s="40"/>
      <c r="B195" s="41" t="s">
        <v>11</v>
      </c>
      <c r="C195" s="193">
        <f>C193</f>
        <v>1397000</v>
      </c>
      <c r="D195" s="194"/>
    </row>
    <row r="196" spans="3:4" ht="15">
      <c r="C196" s="170"/>
      <c r="D196" s="170"/>
    </row>
    <row r="197" spans="1:4" ht="15">
      <c r="A197" s="3" t="s">
        <v>251</v>
      </c>
      <c r="B197" s="6" t="s">
        <v>281</v>
      </c>
      <c r="C197" s="87"/>
      <c r="D197" s="87">
        <v>1100000</v>
      </c>
    </row>
    <row r="198" spans="1:4" ht="15">
      <c r="A198" s="3" t="s">
        <v>46</v>
      </c>
      <c r="B198" s="6" t="s">
        <v>253</v>
      </c>
      <c r="C198" s="87"/>
      <c r="D198" s="87">
        <v>297000</v>
      </c>
    </row>
    <row r="199" spans="1:4" ht="15.75" thickBot="1">
      <c r="A199" s="3"/>
      <c r="B199" s="7" t="s">
        <v>6</v>
      </c>
      <c r="C199" s="87"/>
      <c r="D199" s="116">
        <f>SUM(D197:D198)</f>
        <v>1397000</v>
      </c>
    </row>
    <row r="200" spans="1:4" ht="15.75" thickBot="1">
      <c r="A200" s="195"/>
      <c r="B200" s="42" t="s">
        <v>8</v>
      </c>
      <c r="C200" s="175"/>
      <c r="D200" s="176">
        <f>D199</f>
        <v>1397000</v>
      </c>
    </row>
    <row r="202" spans="1:2" ht="15">
      <c r="A202" s="39">
        <v>82044</v>
      </c>
      <c r="B202" s="39" t="s">
        <v>292</v>
      </c>
    </row>
    <row r="203" spans="1:4" ht="30">
      <c r="A203" s="37" t="s">
        <v>39</v>
      </c>
      <c r="B203" s="38" t="s">
        <v>3</v>
      </c>
      <c r="C203" s="37" t="s">
        <v>36</v>
      </c>
      <c r="D203" s="37" t="s">
        <v>37</v>
      </c>
    </row>
    <row r="204" spans="1:4" ht="30.75" customHeight="1">
      <c r="A204" s="37" t="s">
        <v>70</v>
      </c>
      <c r="B204" s="404" t="s">
        <v>596</v>
      </c>
      <c r="C204" s="143">
        <v>5367000</v>
      </c>
      <c r="D204" s="37"/>
    </row>
    <row r="205" spans="1:4" ht="15">
      <c r="A205" s="37"/>
      <c r="B205" s="90" t="s">
        <v>9</v>
      </c>
      <c r="C205" s="138">
        <f>SUM(C204)</f>
        <v>5367000</v>
      </c>
      <c r="D205" s="37"/>
    </row>
    <row r="206" spans="1:4" ht="15">
      <c r="A206" s="37"/>
      <c r="B206" s="125"/>
      <c r="C206" s="143"/>
      <c r="D206" s="37"/>
    </row>
    <row r="207" spans="1:4" ht="15">
      <c r="A207" s="37" t="s">
        <v>49</v>
      </c>
      <c r="B207" s="125" t="s">
        <v>152</v>
      </c>
      <c r="C207" s="143">
        <v>939200</v>
      </c>
      <c r="D207" s="37"/>
    </row>
    <row r="208" spans="1:4" ht="15">
      <c r="A208" s="37"/>
      <c r="B208" s="125" t="s">
        <v>522</v>
      </c>
      <c r="C208" s="143">
        <v>50000</v>
      </c>
      <c r="D208" s="37"/>
    </row>
    <row r="209" spans="1:4" ht="15">
      <c r="A209" s="37"/>
      <c r="B209" s="90" t="s">
        <v>10</v>
      </c>
      <c r="C209" s="138">
        <f>SUM(C207:C208)</f>
        <v>989200</v>
      </c>
      <c r="D209" s="37"/>
    </row>
    <row r="210" spans="1:4" ht="15">
      <c r="A210" s="3"/>
      <c r="B210" s="3"/>
      <c r="C210" s="87"/>
      <c r="D210" s="87"/>
    </row>
    <row r="211" spans="1:4" ht="15">
      <c r="A211" s="3"/>
      <c r="B211" s="86" t="s">
        <v>284</v>
      </c>
      <c r="C211" s="87">
        <v>500000</v>
      </c>
      <c r="D211" s="87"/>
    </row>
    <row r="212" spans="1:4" ht="15">
      <c r="A212" s="49"/>
      <c r="B212" s="86" t="s">
        <v>53</v>
      </c>
      <c r="C212" s="87">
        <v>0</v>
      </c>
      <c r="D212" s="87"/>
    </row>
    <row r="213" spans="1:4" ht="15">
      <c r="A213" s="48" t="s">
        <v>47</v>
      </c>
      <c r="B213" s="33" t="s">
        <v>48</v>
      </c>
      <c r="C213" s="21">
        <f>SUM(C211:C212)</f>
        <v>500000</v>
      </c>
      <c r="D213" s="87"/>
    </row>
    <row r="214" spans="1:4" ht="15">
      <c r="A214" s="2"/>
      <c r="B214" s="2"/>
      <c r="C214" s="21"/>
      <c r="D214" s="21"/>
    </row>
    <row r="215" spans="1:4" ht="15">
      <c r="A215" s="3"/>
      <c r="B215" s="86" t="s">
        <v>68</v>
      </c>
      <c r="C215" s="87">
        <v>25000</v>
      </c>
      <c r="D215" s="21"/>
    </row>
    <row r="216" spans="1:4" ht="15">
      <c r="A216" s="10" t="s">
        <v>45</v>
      </c>
      <c r="B216" s="13" t="s">
        <v>69</v>
      </c>
      <c r="C216" s="21">
        <f>SUM(C215)</f>
        <v>25000</v>
      </c>
      <c r="D216" s="87"/>
    </row>
    <row r="217" spans="1:4" ht="15">
      <c r="A217" s="3"/>
      <c r="B217" s="3"/>
      <c r="C217" s="87"/>
      <c r="D217" s="87"/>
    </row>
    <row r="218" spans="1:4" ht="15">
      <c r="A218" s="2"/>
      <c r="B218" s="2" t="s">
        <v>5</v>
      </c>
      <c r="C218" s="21">
        <f>C216+C213</f>
        <v>525000</v>
      </c>
      <c r="D218" s="21"/>
    </row>
    <row r="219" spans="1:4" ht="15.75" thickBot="1">
      <c r="A219" s="10"/>
      <c r="B219" s="10"/>
      <c r="C219" s="136"/>
      <c r="D219" s="136"/>
    </row>
    <row r="220" spans="1:4" ht="15.75" thickBot="1">
      <c r="A220" s="40"/>
      <c r="B220" s="41" t="s">
        <v>11</v>
      </c>
      <c r="C220" s="45">
        <f>C218+C209+C205</f>
        <v>6881200</v>
      </c>
      <c r="D220" s="51"/>
    </row>
    <row r="221" spans="1:4" ht="15.75" thickBot="1">
      <c r="A221" s="174"/>
      <c r="B221" s="42" t="s">
        <v>8</v>
      </c>
      <c r="C221" s="175"/>
      <c r="D221" s="176"/>
    </row>
    <row r="222" spans="1:4" ht="15">
      <c r="A222" s="177"/>
      <c r="B222" s="71"/>
      <c r="C222" s="178"/>
      <c r="D222" s="178"/>
    </row>
    <row r="224" spans="1:2" ht="15">
      <c r="A224" s="39">
        <v>82091</v>
      </c>
      <c r="B224" s="39" t="s">
        <v>293</v>
      </c>
    </row>
    <row r="225" spans="1:2" ht="15">
      <c r="A225" s="1"/>
      <c r="B225" s="1"/>
    </row>
    <row r="226" spans="1:4" ht="30">
      <c r="A226" s="37" t="s">
        <v>39</v>
      </c>
      <c r="B226" s="38" t="s">
        <v>3</v>
      </c>
      <c r="C226" s="37" t="s">
        <v>183</v>
      </c>
      <c r="D226" s="37" t="s">
        <v>184</v>
      </c>
    </row>
    <row r="227" spans="1:4" ht="30">
      <c r="A227" s="90" t="s">
        <v>70</v>
      </c>
      <c r="B227" s="197" t="s">
        <v>625</v>
      </c>
      <c r="C227" s="87">
        <v>2628000</v>
      </c>
      <c r="D227" s="87"/>
    </row>
    <row r="228" spans="1:4" ht="15">
      <c r="A228" s="89"/>
      <c r="B228" t="s">
        <v>542</v>
      </c>
      <c r="C228" s="87"/>
      <c r="D228" s="87"/>
    </row>
    <row r="229" spans="1:4" ht="15">
      <c r="A229" s="90" t="s">
        <v>73</v>
      </c>
      <c r="B229" s="88" t="s">
        <v>74</v>
      </c>
      <c r="C229" s="87">
        <v>0</v>
      </c>
      <c r="D229" s="87"/>
    </row>
    <row r="230" spans="1:4" ht="15">
      <c r="A230" s="90" t="s">
        <v>75</v>
      </c>
      <c r="B230" s="88" t="s">
        <v>76</v>
      </c>
      <c r="C230" s="87">
        <v>0</v>
      </c>
      <c r="D230" s="87"/>
    </row>
    <row r="231" spans="1:4" ht="15">
      <c r="A231" s="3" t="s">
        <v>87</v>
      </c>
      <c r="B231" s="3" t="s">
        <v>88</v>
      </c>
      <c r="C231" s="87">
        <v>0</v>
      </c>
      <c r="D231" s="87"/>
    </row>
    <row r="232" spans="1:4" ht="15">
      <c r="A232" s="2"/>
      <c r="B232" s="2" t="s">
        <v>9</v>
      </c>
      <c r="C232" s="21">
        <f>SUM(C227:C231)</f>
        <v>2628000</v>
      </c>
      <c r="D232" s="21"/>
    </row>
    <row r="233" spans="1:4" ht="15">
      <c r="A233" s="3"/>
      <c r="B233" s="3"/>
      <c r="C233" s="87"/>
      <c r="D233" s="87"/>
    </row>
    <row r="234" spans="1:4" ht="15">
      <c r="A234" s="3" t="s">
        <v>92</v>
      </c>
      <c r="B234" s="3" t="s">
        <v>490</v>
      </c>
      <c r="C234" s="87"/>
      <c r="D234" s="87"/>
    </row>
    <row r="235" spans="1:4" ht="15">
      <c r="A235" s="3"/>
      <c r="B235" s="3"/>
      <c r="C235" s="87"/>
      <c r="D235" s="87"/>
    </row>
    <row r="236" spans="1:4" ht="15">
      <c r="A236" s="2" t="s">
        <v>89</v>
      </c>
      <c r="B236" s="2" t="s">
        <v>294</v>
      </c>
      <c r="C236" s="21">
        <f>SUM(C234:C235)</f>
        <v>0</v>
      </c>
      <c r="D236" s="21"/>
    </row>
    <row r="237" spans="1:4" ht="15">
      <c r="A237" s="3"/>
      <c r="B237" s="2"/>
      <c r="C237" s="87"/>
      <c r="D237" s="87"/>
    </row>
    <row r="238" spans="1:4" ht="15">
      <c r="A238" s="3"/>
      <c r="B238" s="86" t="s">
        <v>77</v>
      </c>
      <c r="C238" s="87">
        <v>459900</v>
      </c>
      <c r="D238" s="87"/>
    </row>
    <row r="239" spans="1:4" ht="15">
      <c r="A239" s="3"/>
      <c r="B239" s="86" t="s">
        <v>78</v>
      </c>
      <c r="C239" s="87"/>
      <c r="D239" s="87"/>
    </row>
    <row r="240" spans="1:4" ht="15">
      <c r="A240" s="3"/>
      <c r="B240" s="86" t="s">
        <v>79</v>
      </c>
      <c r="C240" s="87"/>
      <c r="D240" s="87"/>
    </row>
    <row r="241" spans="1:4" ht="15">
      <c r="A241" s="3"/>
      <c r="B241" s="86" t="s">
        <v>80</v>
      </c>
      <c r="C241" s="87">
        <v>100000</v>
      </c>
      <c r="D241" s="87"/>
    </row>
    <row r="242" spans="1:4" ht="15">
      <c r="A242" s="3"/>
      <c r="B242" s="86" t="s">
        <v>81</v>
      </c>
      <c r="C242" s="87"/>
      <c r="D242" s="87"/>
    </row>
    <row r="243" spans="1:4" ht="15">
      <c r="A243" s="3"/>
      <c r="B243" s="3" t="s">
        <v>82</v>
      </c>
      <c r="C243" s="87"/>
      <c r="D243" s="87"/>
    </row>
    <row r="244" spans="1:4" ht="15">
      <c r="A244" s="2" t="s">
        <v>49</v>
      </c>
      <c r="B244" s="2" t="s">
        <v>10</v>
      </c>
      <c r="C244" s="21">
        <f>SUM(C238:C243)</f>
        <v>559900</v>
      </c>
      <c r="D244" s="21"/>
    </row>
    <row r="245" spans="1:4" ht="15">
      <c r="A245" s="3"/>
      <c r="B245" s="2"/>
      <c r="C245" s="87"/>
      <c r="D245" s="87"/>
    </row>
    <row r="246" spans="1:4" ht="15">
      <c r="A246" s="3"/>
      <c r="B246" s="86" t="s">
        <v>284</v>
      </c>
      <c r="C246" s="87">
        <v>0</v>
      </c>
      <c r="D246" s="87"/>
    </row>
    <row r="247" spans="1:4" ht="15">
      <c r="A247" s="49"/>
      <c r="B247" s="86" t="s">
        <v>53</v>
      </c>
      <c r="C247" s="87">
        <v>50000</v>
      </c>
      <c r="D247" s="87"/>
    </row>
    <row r="248" spans="1:4" ht="15">
      <c r="A248" s="48" t="s">
        <v>47</v>
      </c>
      <c r="B248" s="33" t="s">
        <v>48</v>
      </c>
      <c r="C248" s="21">
        <f>SUM(C246:C247)</f>
        <v>50000</v>
      </c>
      <c r="D248" s="87"/>
    </row>
    <row r="249" spans="1:4" ht="15">
      <c r="A249" s="2"/>
      <c r="B249" s="2"/>
      <c r="C249" s="21"/>
      <c r="D249" s="21"/>
    </row>
    <row r="250" spans="1:4" ht="15">
      <c r="A250" s="2"/>
      <c r="B250" s="3" t="s">
        <v>54</v>
      </c>
      <c r="C250" s="87">
        <v>50000</v>
      </c>
      <c r="D250" s="87"/>
    </row>
    <row r="251" spans="1:4" ht="15">
      <c r="A251" s="3"/>
      <c r="B251" s="3"/>
      <c r="C251" s="87">
        <v>0</v>
      </c>
      <c r="D251" s="87"/>
    </row>
    <row r="252" spans="1:4" ht="15">
      <c r="A252" s="3" t="s">
        <v>43</v>
      </c>
      <c r="B252" s="2" t="s">
        <v>50</v>
      </c>
      <c r="C252" s="21">
        <f>SUM(C250:C251)</f>
        <v>50000</v>
      </c>
      <c r="D252" s="87"/>
    </row>
    <row r="253" spans="1:4" ht="15">
      <c r="A253" s="3"/>
      <c r="B253" s="3"/>
      <c r="C253" s="87"/>
      <c r="D253" s="87"/>
    </row>
    <row r="254" spans="1:4" ht="15">
      <c r="A254" s="3"/>
      <c r="B254" s="86" t="s">
        <v>63</v>
      </c>
      <c r="C254" s="87">
        <v>200000</v>
      </c>
      <c r="D254" s="87"/>
    </row>
    <row r="255" spans="1:4" ht="15">
      <c r="A255" s="86" t="s">
        <v>64</v>
      </c>
      <c r="B255" s="2" t="s">
        <v>83</v>
      </c>
      <c r="C255" s="116">
        <f>SUM(C254)</f>
        <v>200000</v>
      </c>
      <c r="D255" s="87"/>
    </row>
    <row r="256" spans="1:4" ht="15">
      <c r="A256" s="3"/>
      <c r="B256" s="3"/>
      <c r="C256" s="87"/>
      <c r="D256" s="87"/>
    </row>
    <row r="257" spans="1:4" ht="15">
      <c r="A257" s="10"/>
      <c r="B257" s="10"/>
      <c r="C257" s="87"/>
      <c r="D257" s="87"/>
    </row>
    <row r="258" spans="1:4" ht="15">
      <c r="A258" s="3"/>
      <c r="B258" s="3" t="s">
        <v>66</v>
      </c>
      <c r="C258" s="87">
        <v>1000000</v>
      </c>
      <c r="D258" s="87"/>
    </row>
    <row r="259" spans="1:4" ht="15">
      <c r="A259" s="3" t="s">
        <v>67</v>
      </c>
      <c r="B259" s="2" t="s">
        <v>66</v>
      </c>
      <c r="C259" s="204">
        <f>SUM(C257:C258)</f>
        <v>1000000</v>
      </c>
      <c r="D259" s="87"/>
    </row>
    <row r="260" spans="1:4" ht="15">
      <c r="A260" s="10"/>
      <c r="B260" s="13"/>
      <c r="C260" s="99"/>
      <c r="D260" s="87"/>
    </row>
    <row r="261" spans="1:4" ht="15">
      <c r="A261" s="3"/>
      <c r="B261" s="113" t="s">
        <v>247</v>
      </c>
      <c r="C261" s="99">
        <v>100000</v>
      </c>
      <c r="D261" s="87"/>
    </row>
    <row r="262" spans="1:4" ht="15">
      <c r="A262" s="3" t="s">
        <v>155</v>
      </c>
      <c r="B262" s="115" t="s">
        <v>248</v>
      </c>
      <c r="C262" s="205">
        <f>SUM(C261)</f>
        <v>100000</v>
      </c>
      <c r="D262" s="87"/>
    </row>
    <row r="263" spans="1:4" ht="15">
      <c r="A263" s="10"/>
      <c r="B263" s="13"/>
      <c r="C263" s="205"/>
      <c r="D263" s="87"/>
    </row>
    <row r="264" spans="1:4" ht="15">
      <c r="A264" s="3"/>
      <c r="B264" s="86" t="s">
        <v>68</v>
      </c>
      <c r="C264" s="87">
        <v>378000</v>
      </c>
      <c r="D264" s="21"/>
    </row>
    <row r="265" spans="1:4" ht="15">
      <c r="A265" s="10" t="s">
        <v>45</v>
      </c>
      <c r="B265" s="13" t="s">
        <v>69</v>
      </c>
      <c r="C265" s="21">
        <f>SUM(C264)</f>
        <v>378000</v>
      </c>
      <c r="D265" s="87"/>
    </row>
    <row r="266" spans="1:4" ht="15">
      <c r="A266" s="10"/>
      <c r="B266" s="13"/>
      <c r="C266" s="21"/>
      <c r="D266" s="87"/>
    </row>
    <row r="267" spans="1:4" ht="15">
      <c r="A267" s="23"/>
      <c r="B267" s="23" t="s">
        <v>109</v>
      </c>
      <c r="C267" s="87"/>
      <c r="D267" s="87"/>
    </row>
    <row r="268" spans="1:4" ht="15">
      <c r="A268" s="23" t="s">
        <v>110</v>
      </c>
      <c r="B268" s="25" t="s">
        <v>109</v>
      </c>
      <c r="C268" s="21">
        <f>SUM(C267)</f>
        <v>0</v>
      </c>
      <c r="D268" s="87"/>
    </row>
    <row r="269" spans="1:4" ht="15">
      <c r="A269" s="10"/>
      <c r="B269" s="13"/>
      <c r="C269" s="21"/>
      <c r="D269" s="87"/>
    </row>
    <row r="270" spans="1:4" ht="15.75" thickBot="1">
      <c r="A270" s="2"/>
      <c r="B270" s="2" t="s">
        <v>5</v>
      </c>
      <c r="C270" s="21">
        <f>C265+C259+C252+C248+C262+C268+C255</f>
        <v>1778000</v>
      </c>
      <c r="D270" s="21"/>
    </row>
    <row r="271" spans="1:4" ht="15.75" thickBot="1">
      <c r="A271" s="40"/>
      <c r="B271" s="41" t="s">
        <v>11</v>
      </c>
      <c r="C271" s="45">
        <f>C244+C232+C270+C236</f>
        <v>4965900</v>
      </c>
      <c r="D271" s="51"/>
    </row>
    <row r="272" spans="1:4" ht="15">
      <c r="A272" s="69"/>
      <c r="B272" s="70"/>
      <c r="C272" s="66"/>
      <c r="D272" s="66"/>
    </row>
    <row r="273" spans="1:4" ht="15">
      <c r="A273" s="76" t="s">
        <v>97</v>
      </c>
      <c r="B273" s="3" t="s">
        <v>594</v>
      </c>
      <c r="C273" s="87"/>
      <c r="D273" s="87">
        <v>3207000</v>
      </c>
    </row>
    <row r="274" spans="1:4" ht="15">
      <c r="A274" s="76" t="s">
        <v>91</v>
      </c>
      <c r="B274" s="3" t="s">
        <v>295</v>
      </c>
      <c r="C274" s="87"/>
      <c r="D274" s="87"/>
    </row>
    <row r="275" spans="1:4" ht="15">
      <c r="A275" s="76" t="s">
        <v>46</v>
      </c>
      <c r="B275" s="3" t="s">
        <v>13</v>
      </c>
      <c r="C275" s="87"/>
      <c r="D275" s="87"/>
    </row>
    <row r="276" spans="1:4" ht="15">
      <c r="A276" s="76"/>
      <c r="B276" s="2" t="s">
        <v>14</v>
      </c>
      <c r="C276" s="87"/>
      <c r="D276" s="116"/>
    </row>
    <row r="277" spans="1:4" ht="15">
      <c r="A277" s="76"/>
      <c r="B277" s="362"/>
      <c r="D277" s="186"/>
    </row>
    <row r="278" ht="15.75" thickBot="1">
      <c r="A278" s="76"/>
    </row>
    <row r="279" spans="1:4" ht="15.75" thickBot="1">
      <c r="A279" s="174"/>
      <c r="B279" s="42" t="s">
        <v>8</v>
      </c>
      <c r="C279" s="175"/>
      <c r="D279" s="101">
        <f>D276+D273</f>
        <v>3207000</v>
      </c>
    </row>
    <row r="280" spans="3:4" ht="15">
      <c r="C280" s="170"/>
      <c r="D280" s="170"/>
    </row>
    <row r="281" spans="3:4" ht="15">
      <c r="C281" s="170"/>
      <c r="D281" s="170"/>
    </row>
    <row r="282" spans="1:4" ht="15">
      <c r="A282" t="s">
        <v>51</v>
      </c>
      <c r="B282" s="46" t="s">
        <v>9</v>
      </c>
      <c r="C282" s="87">
        <f>C181+C232+C150+C40+C82+C205</f>
        <v>59358000</v>
      </c>
      <c r="D282" s="87"/>
    </row>
    <row r="283" spans="1:4" ht="15">
      <c r="A283" t="s">
        <v>89</v>
      </c>
      <c r="B283" s="46" t="s">
        <v>90</v>
      </c>
      <c r="C283" s="87">
        <f>C236+C125</f>
        <v>600000</v>
      </c>
      <c r="D283" s="87"/>
    </row>
    <row r="284" spans="1:4" ht="15">
      <c r="A284" t="s">
        <v>49</v>
      </c>
      <c r="B284" s="46" t="s">
        <v>10</v>
      </c>
      <c r="C284" s="87">
        <f>C43+C90+C130+C155+C244+C209</f>
        <v>10942600</v>
      </c>
      <c r="D284" s="87"/>
    </row>
    <row r="285" spans="1:4" ht="15">
      <c r="A285" t="s">
        <v>47</v>
      </c>
      <c r="B285" s="46" t="s">
        <v>48</v>
      </c>
      <c r="C285" s="87">
        <f>C95+C159+C213+C248</f>
        <v>1430000</v>
      </c>
      <c r="D285" s="87"/>
    </row>
    <row r="286" spans="1:4" ht="15">
      <c r="A286" t="s">
        <v>43</v>
      </c>
      <c r="B286" s="46" t="s">
        <v>50</v>
      </c>
      <c r="C286" s="87">
        <f>C49+C100+C163+C252+C12</f>
        <v>1440000</v>
      </c>
      <c r="D286" s="87"/>
    </row>
    <row r="287" spans="1:4" ht="15">
      <c r="A287" t="s">
        <v>56</v>
      </c>
      <c r="B287" s="46" t="s">
        <v>57</v>
      </c>
      <c r="C287" s="87"/>
      <c r="D287" s="87"/>
    </row>
    <row r="288" spans="1:4" ht="15">
      <c r="A288" t="s">
        <v>61</v>
      </c>
      <c r="B288" s="46" t="s">
        <v>62</v>
      </c>
      <c r="C288" s="87">
        <f>C15+C54+C105+C168</f>
        <v>1866000</v>
      </c>
      <c r="D288" s="87"/>
    </row>
    <row r="289" spans="1:4" ht="15">
      <c r="A289" s="3" t="s">
        <v>44</v>
      </c>
      <c r="B289" s="3" t="s">
        <v>4</v>
      </c>
      <c r="C289" s="87">
        <f>C19+C58+C189</f>
        <v>31051000</v>
      </c>
      <c r="D289" s="87"/>
    </row>
    <row r="290" spans="1:4" ht="15">
      <c r="A290" s="86" t="s">
        <v>64</v>
      </c>
      <c r="B290" s="2" t="s">
        <v>83</v>
      </c>
      <c r="C290" s="87">
        <f>C108+C255+C61</f>
        <v>380000</v>
      </c>
      <c r="D290" s="87"/>
    </row>
    <row r="291" spans="1:4" ht="15">
      <c r="A291" t="s">
        <v>67</v>
      </c>
      <c r="B291" s="46" t="s">
        <v>66</v>
      </c>
      <c r="C291" s="87">
        <f>C111+C133+C174+C259</f>
        <v>2295000</v>
      </c>
      <c r="D291" s="87"/>
    </row>
    <row r="292" spans="1:4" ht="15">
      <c r="A292" s="3" t="s">
        <v>155</v>
      </c>
      <c r="B292" s="115" t="s">
        <v>248</v>
      </c>
      <c r="C292" s="87">
        <f>C262</f>
        <v>100000</v>
      </c>
      <c r="D292" s="87"/>
    </row>
    <row r="293" spans="1:4" ht="15">
      <c r="A293" t="s">
        <v>119</v>
      </c>
      <c r="B293" s="46" t="s">
        <v>120</v>
      </c>
      <c r="C293" s="87">
        <v>0</v>
      </c>
      <c r="D293" s="87"/>
    </row>
    <row r="294" spans="1:4" ht="15">
      <c r="A294" t="s">
        <v>45</v>
      </c>
      <c r="B294" s="46" t="s">
        <v>84</v>
      </c>
      <c r="C294" s="87">
        <f>C22+C64+C114+C136+C177+C192+C216+C265</f>
        <v>10342270</v>
      </c>
      <c r="D294" s="87"/>
    </row>
    <row r="295" spans="1:4" ht="15">
      <c r="A295" t="s">
        <v>110</v>
      </c>
      <c r="B295" s="46" t="s">
        <v>296</v>
      </c>
      <c r="C295" s="87">
        <f>C268</f>
        <v>0</v>
      </c>
      <c r="D295" s="87"/>
    </row>
    <row r="296" spans="2:4" ht="15">
      <c r="B296" s="46" t="s">
        <v>5</v>
      </c>
      <c r="C296" s="126">
        <f>SUM(C285:C295)</f>
        <v>48904270</v>
      </c>
      <c r="D296" s="3"/>
    </row>
    <row r="297" spans="2:4" ht="15">
      <c r="B297" s="3"/>
      <c r="C297" s="3"/>
      <c r="D297" s="3"/>
    </row>
    <row r="298" spans="2:4" ht="15.75" thickBot="1">
      <c r="B298" s="182" t="s">
        <v>11</v>
      </c>
      <c r="C298" s="50">
        <f>C296+C284+C283+C282</f>
        <v>119804870</v>
      </c>
      <c r="D298" s="49"/>
    </row>
    <row r="299" spans="2:4" ht="15">
      <c r="B299" s="70"/>
      <c r="C299" s="401"/>
      <c r="D299" s="69"/>
    </row>
    <row r="300" spans="1:4" ht="15">
      <c r="A300" s="3" t="s">
        <v>97</v>
      </c>
      <c r="B300" s="3" t="s">
        <v>595</v>
      </c>
      <c r="C300" s="3"/>
      <c r="D300" s="47">
        <f>D273</f>
        <v>3207000</v>
      </c>
    </row>
    <row r="301" spans="1:4" ht="15">
      <c r="A301" s="402" t="s">
        <v>91</v>
      </c>
      <c r="B301" s="117" t="s">
        <v>15</v>
      </c>
      <c r="D301" s="403">
        <f>D274</f>
        <v>0</v>
      </c>
    </row>
    <row r="302" spans="1:4" ht="15">
      <c r="A302" s="3" t="s">
        <v>251</v>
      </c>
      <c r="B302" s="6" t="s">
        <v>281</v>
      </c>
      <c r="D302" s="47">
        <f>D27+D69+D197</f>
        <v>6260000</v>
      </c>
    </row>
    <row r="303" spans="1:4" ht="15">
      <c r="A303" s="76" t="s">
        <v>46</v>
      </c>
      <c r="B303" s="3" t="s">
        <v>13</v>
      </c>
      <c r="D303" s="47">
        <f>D28+D70+D198+D275</f>
        <v>1690200</v>
      </c>
    </row>
    <row r="304" spans="1:4" ht="15">
      <c r="A304" s="76"/>
      <c r="B304" s="3" t="s">
        <v>524</v>
      </c>
      <c r="D304" s="47">
        <f>D277</f>
        <v>0</v>
      </c>
    </row>
    <row r="305" spans="1:4" ht="15">
      <c r="A305" s="76"/>
      <c r="B305" s="86"/>
      <c r="D305" s="47">
        <f>SUM(D300:D304)</f>
        <v>11157200</v>
      </c>
    </row>
    <row r="306" spans="1:4" ht="15">
      <c r="A306" s="76"/>
      <c r="B306" s="86" t="s">
        <v>260</v>
      </c>
      <c r="D306" s="47">
        <f>C324</f>
        <v>79020035</v>
      </c>
    </row>
    <row r="307" spans="1:4" ht="15">
      <c r="A307" s="76"/>
      <c r="B307" s="3"/>
      <c r="D307" s="3"/>
    </row>
    <row r="308" spans="1:4" ht="15">
      <c r="A308" s="76"/>
      <c r="B308" s="2" t="s">
        <v>14</v>
      </c>
      <c r="D308" s="126">
        <f>SUM(D305:D306)</f>
        <v>90177235</v>
      </c>
    </row>
    <row r="309" spans="1:4" ht="15">
      <c r="A309" s="76"/>
      <c r="B309" s="3"/>
      <c r="D309" s="3"/>
    </row>
    <row r="310" ht="15">
      <c r="A310" s="76"/>
    </row>
    <row r="311" spans="1:4" ht="15">
      <c r="A311" s="76"/>
      <c r="B311" s="2" t="s">
        <v>297</v>
      </c>
      <c r="D311" s="206">
        <f>D308</f>
        <v>90177235</v>
      </c>
    </row>
    <row r="313" spans="2:4" ht="15">
      <c r="B313" s="3" t="s">
        <v>261</v>
      </c>
      <c r="D313" s="206">
        <f>D311-C298</f>
        <v>-29627635</v>
      </c>
    </row>
    <row r="315" spans="2:4" ht="15">
      <c r="B315" t="s">
        <v>7</v>
      </c>
      <c r="D315" s="188">
        <f>C298-D305</f>
        <v>108647670</v>
      </c>
    </row>
    <row r="318" ht="15">
      <c r="A318" t="s">
        <v>298</v>
      </c>
    </row>
    <row r="319" spans="1:3" ht="15">
      <c r="A319" t="s">
        <v>299</v>
      </c>
      <c r="C319" s="383">
        <v>39365580</v>
      </c>
    </row>
    <row r="320" spans="1:3" ht="15">
      <c r="A320" t="s">
        <v>300</v>
      </c>
      <c r="C320" s="383">
        <v>21173865</v>
      </c>
    </row>
    <row r="321" spans="1:3" ht="15">
      <c r="A321" t="s">
        <v>301</v>
      </c>
      <c r="C321" s="383">
        <v>12780000</v>
      </c>
    </row>
    <row r="322" spans="1:3" ht="15">
      <c r="A322" t="s">
        <v>543</v>
      </c>
      <c r="C322" s="383">
        <v>0</v>
      </c>
    </row>
    <row r="323" spans="1:3" ht="15">
      <c r="A323" t="s">
        <v>302</v>
      </c>
      <c r="C323" s="383">
        <v>5700590</v>
      </c>
    </row>
    <row r="324" ht="15">
      <c r="C324" s="135">
        <f>SUM(C319:C323)</f>
        <v>79020035</v>
      </c>
    </row>
    <row r="328" spans="1:2" ht="15">
      <c r="A328" t="s">
        <v>180</v>
      </c>
      <c r="B328" s="17">
        <f>C298</f>
        <v>119804870</v>
      </c>
    </row>
    <row r="329" spans="1:2" ht="15">
      <c r="A329" t="s">
        <v>181</v>
      </c>
      <c r="B329" s="17">
        <f>D305+D306</f>
        <v>90177235</v>
      </c>
    </row>
    <row r="330" spans="1:2" ht="15">
      <c r="A330" t="s">
        <v>265</v>
      </c>
      <c r="B330" s="184">
        <f>B328-B329</f>
        <v>29627635</v>
      </c>
    </row>
  </sheetData>
  <sheetProtection/>
  <mergeCells count="5">
    <mergeCell ref="A1:D1"/>
    <mergeCell ref="A2:D2"/>
    <mergeCell ref="A3:D3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2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3.140625" style="0" customWidth="1"/>
    <col min="2" max="2" width="40.7109375" style="0" bestFit="1" customWidth="1"/>
    <col min="3" max="3" width="13.57421875" style="0" bestFit="1" customWidth="1"/>
    <col min="4" max="4" width="14.8515625" style="0" customWidth="1"/>
  </cols>
  <sheetData>
    <row r="1" spans="1:4" ht="15">
      <c r="A1" s="406" t="s">
        <v>0</v>
      </c>
      <c r="B1" s="406"/>
      <c r="C1" s="406"/>
      <c r="D1" s="406"/>
    </row>
    <row r="2" spans="1:4" ht="15">
      <c r="A2" s="406" t="s">
        <v>619</v>
      </c>
      <c r="B2" s="406"/>
      <c r="C2" s="406"/>
      <c r="D2" s="406"/>
    </row>
    <row r="3" spans="1:4" ht="15">
      <c r="A3" s="406" t="s">
        <v>1</v>
      </c>
      <c r="B3" s="406"/>
      <c r="C3" s="406"/>
      <c r="D3" s="406"/>
    </row>
    <row r="5" spans="1:4" ht="15">
      <c r="A5" s="406" t="s">
        <v>656</v>
      </c>
      <c r="B5" s="406"/>
      <c r="C5" s="406"/>
      <c r="D5" s="406"/>
    </row>
    <row r="6" spans="1:4" ht="15">
      <c r="A6" s="407" t="s">
        <v>241</v>
      </c>
      <c r="B6" s="407"/>
      <c r="C6" s="407"/>
      <c r="D6" s="407"/>
    </row>
    <row r="8" spans="1:4" ht="15">
      <c r="A8" s="39">
        <v>104042</v>
      </c>
      <c r="B8" s="39" t="s">
        <v>242</v>
      </c>
      <c r="D8" t="s">
        <v>187</v>
      </c>
    </row>
    <row r="9" spans="1:4" ht="30">
      <c r="A9" s="37" t="s">
        <v>39</v>
      </c>
      <c r="B9" s="38" t="s">
        <v>3</v>
      </c>
      <c r="C9" s="37" t="s">
        <v>183</v>
      </c>
      <c r="D9" s="169" t="s">
        <v>184</v>
      </c>
    </row>
    <row r="10" spans="1:4" ht="15">
      <c r="A10" s="90" t="s">
        <v>70</v>
      </c>
      <c r="B10" s="88" t="s">
        <v>266</v>
      </c>
      <c r="C10" s="87">
        <v>8603352</v>
      </c>
      <c r="D10" s="87"/>
    </row>
    <row r="11" spans="1:4" ht="15">
      <c r="A11" s="89" t="s">
        <v>71</v>
      </c>
      <c r="B11" t="s">
        <v>521</v>
      </c>
      <c r="C11" s="87"/>
      <c r="D11" s="87"/>
    </row>
    <row r="12" spans="1:4" ht="15">
      <c r="A12" s="90" t="s">
        <v>73</v>
      </c>
      <c r="B12" s="88" t="s">
        <v>74</v>
      </c>
      <c r="C12" s="87"/>
      <c r="D12" s="87"/>
    </row>
    <row r="13" spans="1:4" ht="15">
      <c r="A13" s="90" t="s">
        <v>75</v>
      </c>
      <c r="B13" s="88" t="s">
        <v>76</v>
      </c>
      <c r="C13" s="87">
        <v>80000</v>
      </c>
      <c r="D13" s="87"/>
    </row>
    <row r="14" spans="1:4" ht="15">
      <c r="A14" s="3" t="s">
        <v>620</v>
      </c>
      <c r="B14" s="3" t="s">
        <v>88</v>
      </c>
      <c r="C14" s="87"/>
      <c r="D14" s="87"/>
    </row>
    <row r="15" spans="1:4" ht="15">
      <c r="A15" s="2"/>
      <c r="B15" s="2" t="s">
        <v>9</v>
      </c>
      <c r="C15" s="21">
        <f>SUM(C10:C14)</f>
        <v>8683352</v>
      </c>
      <c r="D15" s="21"/>
    </row>
    <row r="16" spans="1:4" ht="15">
      <c r="A16" s="3"/>
      <c r="B16" s="3"/>
      <c r="C16" s="87"/>
      <c r="D16" s="87"/>
    </row>
    <row r="17" spans="1:4" ht="15">
      <c r="A17" s="3"/>
      <c r="B17" s="86" t="s">
        <v>77</v>
      </c>
      <c r="C17" s="87">
        <v>1334000</v>
      </c>
      <c r="D17" s="87"/>
    </row>
    <row r="18" spans="1:4" ht="15">
      <c r="A18" s="3"/>
      <c r="B18" s="86" t="s">
        <v>78</v>
      </c>
      <c r="C18" s="87"/>
      <c r="D18" s="87"/>
    </row>
    <row r="19" spans="1:4" ht="15">
      <c r="A19" s="3"/>
      <c r="B19" s="86" t="s">
        <v>79</v>
      </c>
      <c r="C19" s="87"/>
      <c r="D19" s="87"/>
    </row>
    <row r="20" spans="1:4" ht="15">
      <c r="A20" s="3"/>
      <c r="B20" s="86" t="s">
        <v>80</v>
      </c>
      <c r="C20" s="87"/>
      <c r="D20" s="87"/>
    </row>
    <row r="21" spans="1:4" ht="15">
      <c r="A21" s="3"/>
      <c r="B21" s="86" t="s">
        <v>81</v>
      </c>
      <c r="C21" s="87"/>
      <c r="D21" s="87"/>
    </row>
    <row r="22" spans="1:4" ht="15">
      <c r="A22" s="3"/>
      <c r="B22" s="3" t="s">
        <v>82</v>
      </c>
      <c r="C22" s="87"/>
      <c r="D22" s="87"/>
    </row>
    <row r="23" spans="1:4" ht="15">
      <c r="A23" s="3"/>
      <c r="B23" s="3"/>
      <c r="C23" s="87"/>
      <c r="D23" s="87"/>
    </row>
    <row r="24" spans="1:4" ht="15">
      <c r="A24" s="2" t="s">
        <v>49</v>
      </c>
      <c r="B24" s="2" t="s">
        <v>10</v>
      </c>
      <c r="C24" s="21">
        <f>SUM(C17:C23)</f>
        <v>1334000</v>
      </c>
      <c r="D24" s="21"/>
    </row>
    <row r="25" spans="1:4" ht="15">
      <c r="A25" s="3"/>
      <c r="B25" s="2"/>
      <c r="C25" s="87"/>
      <c r="D25" s="87"/>
    </row>
    <row r="26" spans="1:4" ht="15">
      <c r="A26" s="2"/>
      <c r="B26" s="3" t="s">
        <v>243</v>
      </c>
      <c r="C26" s="87">
        <v>200000</v>
      </c>
      <c r="D26" s="87"/>
    </row>
    <row r="27" spans="1:4" ht="15">
      <c r="A27" s="3"/>
      <c r="B27" s="3" t="s">
        <v>244</v>
      </c>
      <c r="C27" s="87"/>
      <c r="D27" s="87"/>
    </row>
    <row r="28" spans="1:4" ht="15">
      <c r="A28" s="3" t="s">
        <v>43</v>
      </c>
      <c r="B28" s="2" t="s">
        <v>50</v>
      </c>
      <c r="C28" s="21">
        <f>SUM(C26:C27)</f>
        <v>200000</v>
      </c>
      <c r="D28" s="87"/>
    </row>
    <row r="29" spans="1:4" ht="15">
      <c r="A29" s="3"/>
      <c r="B29" s="2"/>
      <c r="C29" s="21"/>
      <c r="D29" s="87"/>
    </row>
    <row r="30" spans="1:4" ht="15">
      <c r="A30" s="3" t="s">
        <v>56</v>
      </c>
      <c r="B30" s="2" t="s">
        <v>245</v>
      </c>
      <c r="C30" s="21">
        <v>100000</v>
      </c>
      <c r="D30" s="87"/>
    </row>
    <row r="31" spans="1:4" ht="15">
      <c r="A31" s="3"/>
      <c r="B31" s="2"/>
      <c r="C31" s="21"/>
      <c r="D31" s="87"/>
    </row>
    <row r="32" spans="1:4" ht="15">
      <c r="A32" s="3"/>
      <c r="B32" s="86" t="s">
        <v>59</v>
      </c>
      <c r="C32" s="87">
        <v>100000</v>
      </c>
      <c r="D32" s="87"/>
    </row>
    <row r="33" spans="1:4" ht="15">
      <c r="A33" s="3"/>
      <c r="B33" s="86" t="s">
        <v>58</v>
      </c>
      <c r="C33" s="87">
        <v>100000</v>
      </c>
      <c r="D33" s="87"/>
    </row>
    <row r="34" spans="1:4" ht="15">
      <c r="A34" s="3"/>
      <c r="B34" s="86" t="s">
        <v>246</v>
      </c>
      <c r="C34" s="87">
        <v>25000</v>
      </c>
      <c r="D34" s="87"/>
    </row>
    <row r="35" spans="1:4" ht="15">
      <c r="A35" s="86" t="s">
        <v>61</v>
      </c>
      <c r="B35" s="2" t="s">
        <v>62</v>
      </c>
      <c r="C35" s="21">
        <f>SUM(C32:C34)</f>
        <v>225000</v>
      </c>
      <c r="D35" s="87"/>
    </row>
    <row r="36" spans="1:4" ht="15">
      <c r="A36" s="86"/>
      <c r="B36" s="2"/>
      <c r="C36" s="21"/>
      <c r="D36" s="87"/>
    </row>
    <row r="37" spans="1:4" ht="15">
      <c r="A37" s="3"/>
      <c r="B37" s="86"/>
      <c r="C37" s="114"/>
      <c r="D37" s="87"/>
    </row>
    <row r="38" spans="1:4" ht="15">
      <c r="A38" t="s">
        <v>240</v>
      </c>
      <c r="B38" t="s">
        <v>576</v>
      </c>
      <c r="C38" s="186">
        <v>100000</v>
      </c>
      <c r="D38" s="87"/>
    </row>
    <row r="39" spans="1:4" ht="15">
      <c r="A39" s="86"/>
      <c r="B39" s="2"/>
      <c r="C39" s="21"/>
      <c r="D39" s="87"/>
    </row>
    <row r="40" spans="1:4" ht="15">
      <c r="A40" s="3"/>
      <c r="B40" s="3"/>
      <c r="C40" s="87"/>
      <c r="D40" s="87"/>
    </row>
    <row r="41" spans="1:4" ht="15">
      <c r="A41" s="3"/>
      <c r="B41" s="3" t="s">
        <v>66</v>
      </c>
      <c r="C41" s="87">
        <v>306000</v>
      </c>
      <c r="D41" s="21"/>
    </row>
    <row r="42" spans="1:4" ht="15">
      <c r="A42" s="3" t="s">
        <v>67</v>
      </c>
      <c r="B42" s="2" t="s">
        <v>66</v>
      </c>
      <c r="C42" s="21">
        <f>SUM(C41)</f>
        <v>306000</v>
      </c>
      <c r="D42" s="87"/>
    </row>
    <row r="43" spans="1:4" ht="15">
      <c r="A43" s="10"/>
      <c r="B43" s="13"/>
      <c r="C43" s="87"/>
      <c r="D43" s="87"/>
    </row>
    <row r="44" spans="1:4" ht="15">
      <c r="A44" s="3"/>
      <c r="B44" s="86" t="s">
        <v>68</v>
      </c>
      <c r="C44" s="87">
        <v>251370</v>
      </c>
      <c r="D44" s="21"/>
    </row>
    <row r="45" spans="1:4" ht="15">
      <c r="A45" s="10" t="s">
        <v>45</v>
      </c>
      <c r="B45" s="13" t="s">
        <v>69</v>
      </c>
      <c r="C45" s="21">
        <f>SUM(C44)</f>
        <v>251370</v>
      </c>
      <c r="D45" s="87"/>
    </row>
    <row r="46" spans="1:4" ht="15">
      <c r="A46" s="3"/>
      <c r="B46" s="2"/>
      <c r="C46" s="87"/>
      <c r="D46" s="87"/>
    </row>
    <row r="47" spans="1:4" ht="15.75" thickBot="1">
      <c r="A47" s="2"/>
      <c r="B47" s="2" t="s">
        <v>5</v>
      </c>
      <c r="C47" s="21">
        <f>C28+C35+C42+C45+C38+C30</f>
        <v>1182370</v>
      </c>
      <c r="D47" s="21"/>
    </row>
    <row r="48" spans="1:4" ht="15.75" thickBot="1">
      <c r="A48" s="40"/>
      <c r="B48" s="41" t="s">
        <v>11</v>
      </c>
      <c r="C48" s="45">
        <f>C24+C15+C47</f>
        <v>11199722</v>
      </c>
      <c r="D48" s="51"/>
    </row>
    <row r="49" spans="3:4" ht="15">
      <c r="C49" s="170"/>
      <c r="D49" s="170"/>
    </row>
    <row r="51" spans="1:2" ht="15">
      <c r="A51" s="39">
        <v>107051</v>
      </c>
      <c r="B51" s="39" t="s">
        <v>249</v>
      </c>
    </row>
    <row r="52" spans="1:4" ht="30">
      <c r="A52" s="37" t="s">
        <v>39</v>
      </c>
      <c r="B52" s="38" t="s">
        <v>3</v>
      </c>
      <c r="C52" s="37" t="s">
        <v>183</v>
      </c>
      <c r="D52" s="169" t="s">
        <v>188</v>
      </c>
    </row>
    <row r="53" spans="1:4" ht="15">
      <c r="A53" s="90" t="s">
        <v>70</v>
      </c>
      <c r="B53" s="88" t="s">
        <v>157</v>
      </c>
      <c r="C53" s="171">
        <v>2772416</v>
      </c>
      <c r="D53" s="37"/>
    </row>
    <row r="54" spans="1:4" ht="15">
      <c r="A54" s="89" t="s">
        <v>85</v>
      </c>
      <c r="B54" t="s">
        <v>86</v>
      </c>
      <c r="C54" s="138"/>
      <c r="D54" s="37"/>
    </row>
    <row r="55" spans="1:4" ht="15">
      <c r="A55" s="90" t="s">
        <v>73</v>
      </c>
      <c r="B55" s="88" t="s">
        <v>74</v>
      </c>
      <c r="C55" s="171"/>
      <c r="D55" s="37"/>
    </row>
    <row r="56" spans="1:4" ht="15">
      <c r="A56" s="90" t="s">
        <v>75</v>
      </c>
      <c r="B56" s="88" t="s">
        <v>76</v>
      </c>
      <c r="C56" s="138"/>
      <c r="D56" s="37"/>
    </row>
    <row r="57" spans="1:4" ht="15">
      <c r="A57" s="3" t="s">
        <v>620</v>
      </c>
      <c r="B57" s="3" t="s">
        <v>88</v>
      </c>
      <c r="C57" s="143">
        <v>115000</v>
      </c>
      <c r="D57" s="37"/>
    </row>
    <row r="58" spans="1:4" ht="15">
      <c r="A58" s="2"/>
      <c r="B58" s="2" t="s">
        <v>9</v>
      </c>
      <c r="C58" s="138">
        <f>SUM(C53:C57)</f>
        <v>2887416</v>
      </c>
      <c r="D58" s="37"/>
    </row>
    <row r="59" spans="1:4" ht="15">
      <c r="A59" s="37"/>
      <c r="B59" s="38"/>
      <c r="C59" s="138"/>
      <c r="D59" s="37"/>
    </row>
    <row r="60" spans="1:4" ht="15">
      <c r="A60" s="3"/>
      <c r="B60" s="86" t="s">
        <v>77</v>
      </c>
      <c r="C60" s="171">
        <v>506600</v>
      </c>
      <c r="D60" s="37"/>
    </row>
    <row r="61" spans="1:4" ht="15">
      <c r="A61" s="3"/>
      <c r="B61" s="86" t="s">
        <v>78</v>
      </c>
      <c r="C61" s="138"/>
      <c r="D61" s="37"/>
    </row>
    <row r="62" spans="1:4" ht="15">
      <c r="A62" s="3"/>
      <c r="B62" s="86" t="s">
        <v>79</v>
      </c>
      <c r="C62" s="138"/>
      <c r="D62" s="37"/>
    </row>
    <row r="63" spans="1:4" ht="15">
      <c r="A63" s="3"/>
      <c r="B63" s="86" t="s">
        <v>80</v>
      </c>
      <c r="C63" s="138"/>
      <c r="D63" s="37"/>
    </row>
    <row r="64" spans="1:4" ht="15">
      <c r="A64" s="3"/>
      <c r="B64" s="86" t="s">
        <v>81</v>
      </c>
      <c r="C64" s="138"/>
      <c r="D64" s="37"/>
    </row>
    <row r="65" spans="1:4" ht="15">
      <c r="A65" s="3"/>
      <c r="B65" s="3" t="s">
        <v>82</v>
      </c>
      <c r="C65" s="171"/>
      <c r="D65" s="37"/>
    </row>
    <row r="66" spans="1:4" ht="15">
      <c r="A66" s="3"/>
      <c r="B66" s="3"/>
      <c r="C66" s="138"/>
      <c r="D66" s="37"/>
    </row>
    <row r="67" spans="1:4" ht="15">
      <c r="A67" s="2" t="s">
        <v>49</v>
      </c>
      <c r="B67" s="2" t="s">
        <v>10</v>
      </c>
      <c r="C67" s="138">
        <f>SUM(C60:C65)</f>
        <v>506600</v>
      </c>
      <c r="D67" s="37"/>
    </row>
    <row r="68" spans="1:4" ht="15">
      <c r="A68" s="2"/>
      <c r="B68" s="2"/>
      <c r="C68" s="138"/>
      <c r="D68" s="37"/>
    </row>
    <row r="69" spans="1:4" ht="15">
      <c r="A69" s="2"/>
      <c r="B69" s="3" t="s">
        <v>243</v>
      </c>
      <c r="C69" s="171">
        <v>25000</v>
      </c>
      <c r="D69" s="37"/>
    </row>
    <row r="70" spans="1:4" ht="15">
      <c r="A70" s="3"/>
      <c r="B70" s="3" t="s">
        <v>244</v>
      </c>
      <c r="C70" s="171"/>
      <c r="D70" s="37"/>
    </row>
    <row r="71" spans="1:4" ht="15">
      <c r="A71" s="3" t="s">
        <v>43</v>
      </c>
      <c r="B71" s="2" t="s">
        <v>50</v>
      </c>
      <c r="C71" s="138">
        <f>SUM(C69:C70)</f>
        <v>25000</v>
      </c>
      <c r="D71" s="37"/>
    </row>
    <row r="72" spans="1:4" ht="20.25" customHeight="1">
      <c r="A72" s="3"/>
      <c r="B72" s="3"/>
      <c r="C72" s="138"/>
      <c r="D72" s="37"/>
    </row>
    <row r="73" spans="1:4" ht="15">
      <c r="A73" s="3" t="s">
        <v>56</v>
      </c>
      <c r="B73" s="2" t="s">
        <v>245</v>
      </c>
      <c r="C73" s="172"/>
      <c r="D73" s="37"/>
    </row>
    <row r="74" spans="1:4" ht="15">
      <c r="A74" s="3"/>
      <c r="B74" s="2"/>
      <c r="C74" s="172"/>
      <c r="D74" s="37"/>
    </row>
    <row r="75" spans="1:4" ht="15">
      <c r="A75" s="86"/>
      <c r="B75" s="113" t="s">
        <v>4</v>
      </c>
      <c r="C75" s="171">
        <v>8778200</v>
      </c>
      <c r="D75" s="37"/>
    </row>
    <row r="76" spans="1:4" ht="15">
      <c r="A76" s="86" t="s">
        <v>44</v>
      </c>
      <c r="B76" s="2" t="s">
        <v>250</v>
      </c>
      <c r="C76" s="172">
        <f>SUM(C75)</f>
        <v>8778200</v>
      </c>
      <c r="D76" s="37"/>
    </row>
    <row r="77" spans="1:4" ht="15">
      <c r="A77" s="86"/>
      <c r="B77" s="2"/>
      <c r="C77" s="172"/>
      <c r="D77" s="37"/>
    </row>
    <row r="78" spans="1:4" ht="15">
      <c r="A78" s="3"/>
      <c r="B78" s="86" t="s">
        <v>59</v>
      </c>
      <c r="C78" s="87">
        <v>100000</v>
      </c>
      <c r="D78" s="37"/>
    </row>
    <row r="79" spans="1:4" ht="15">
      <c r="A79" s="3"/>
      <c r="B79" s="86" t="s">
        <v>58</v>
      </c>
      <c r="C79" s="87">
        <v>100000</v>
      </c>
      <c r="D79" s="37"/>
    </row>
    <row r="80" spans="1:4" ht="15">
      <c r="A80" s="3"/>
      <c r="B80" s="86" t="s">
        <v>246</v>
      </c>
      <c r="C80" s="87">
        <v>50000</v>
      </c>
      <c r="D80" s="37"/>
    </row>
    <row r="81" spans="1:4" ht="15">
      <c r="A81" s="86" t="s">
        <v>61</v>
      </c>
      <c r="B81" s="2" t="s">
        <v>62</v>
      </c>
      <c r="C81" s="21">
        <f>SUM(C78:C80)</f>
        <v>250000</v>
      </c>
      <c r="D81" s="37"/>
    </row>
    <row r="82" spans="1:4" ht="15">
      <c r="A82" s="3"/>
      <c r="B82" s="115"/>
      <c r="C82" s="171"/>
      <c r="D82" s="37"/>
    </row>
    <row r="83" spans="1:4" ht="15">
      <c r="A83" s="3"/>
      <c r="B83" s="3"/>
      <c r="C83" s="171"/>
      <c r="D83" s="37"/>
    </row>
    <row r="84" spans="1:4" ht="15">
      <c r="A84" s="3"/>
      <c r="B84" s="3" t="s">
        <v>66</v>
      </c>
      <c r="C84" s="171"/>
      <c r="D84" s="37"/>
    </row>
    <row r="85" spans="1:4" ht="15">
      <c r="A85" s="3" t="s">
        <v>67</v>
      </c>
      <c r="B85" s="2" t="s">
        <v>66</v>
      </c>
      <c r="C85" s="138">
        <f>SUM(C84)</f>
        <v>0</v>
      </c>
      <c r="D85" s="37"/>
    </row>
    <row r="86" spans="1:4" ht="15">
      <c r="A86" s="10"/>
      <c r="B86" s="13"/>
      <c r="C86" s="138"/>
      <c r="D86" s="37"/>
    </row>
    <row r="87" spans="1:4" ht="15">
      <c r="A87" s="3"/>
      <c r="B87" s="86" t="s">
        <v>68</v>
      </c>
      <c r="C87" s="87">
        <v>2444400</v>
      </c>
      <c r="D87" s="87"/>
    </row>
    <row r="88" spans="1:4" ht="15">
      <c r="A88" s="10" t="s">
        <v>45</v>
      </c>
      <c r="B88" s="13" t="s">
        <v>69</v>
      </c>
      <c r="C88" s="21">
        <f>SUM(C87)</f>
        <v>2444400</v>
      </c>
      <c r="D88" s="21"/>
    </row>
    <row r="89" spans="1:4" ht="15">
      <c r="A89" s="3"/>
      <c r="B89" s="3"/>
      <c r="C89" s="87"/>
      <c r="D89" s="87"/>
    </row>
    <row r="90" spans="1:4" ht="15">
      <c r="A90" s="3"/>
      <c r="B90" s="86"/>
      <c r="C90" s="87"/>
      <c r="D90" s="87"/>
    </row>
    <row r="91" spans="1:4" ht="15">
      <c r="A91" s="10"/>
      <c r="B91" s="13"/>
      <c r="C91" s="21"/>
      <c r="D91" s="87"/>
    </row>
    <row r="92" spans="1:4" ht="15">
      <c r="A92" s="2"/>
      <c r="B92" s="2"/>
      <c r="C92" s="21"/>
      <c r="D92" s="21"/>
    </row>
    <row r="93" spans="1:4" ht="15">
      <c r="A93" s="2"/>
      <c r="B93" s="2" t="s">
        <v>5</v>
      </c>
      <c r="C93" s="21">
        <f>C88+C91+C85+C76+C71+C73+C81</f>
        <v>11497600</v>
      </c>
      <c r="D93" s="21"/>
    </row>
    <row r="94" spans="1:4" ht="15.75" thickBot="1">
      <c r="A94" s="10"/>
      <c r="B94" s="13"/>
      <c r="C94" s="136"/>
      <c r="D94" s="136"/>
    </row>
    <row r="95" spans="1:4" ht="15.75" thickBot="1">
      <c r="A95" s="40"/>
      <c r="B95" s="41" t="s">
        <v>11</v>
      </c>
      <c r="C95" s="45">
        <f>C93+C67+C58</f>
        <v>14891616</v>
      </c>
      <c r="D95" s="51"/>
    </row>
    <row r="96" spans="3:4" ht="15">
      <c r="C96" s="170"/>
      <c r="D96" s="170"/>
    </row>
    <row r="97" spans="1:4" ht="15">
      <c r="A97" s="76"/>
      <c r="B97" s="6"/>
      <c r="C97" s="87"/>
      <c r="D97" s="87"/>
    </row>
    <row r="98" spans="1:4" ht="15">
      <c r="A98" s="76" t="s">
        <v>251</v>
      </c>
      <c r="B98" s="14" t="s">
        <v>252</v>
      </c>
      <c r="C98" s="87"/>
      <c r="D98" s="87">
        <v>4800000</v>
      </c>
    </row>
    <row r="99" spans="1:4" ht="15">
      <c r="A99" s="76" t="s">
        <v>46</v>
      </c>
      <c r="B99" s="6" t="s">
        <v>253</v>
      </c>
      <c r="C99" s="87"/>
      <c r="D99" s="87">
        <v>1296000</v>
      </c>
    </row>
    <row r="100" spans="1:4" ht="15.75" thickBot="1">
      <c r="A100" s="173" t="s">
        <v>254</v>
      </c>
      <c r="B100" s="7" t="s">
        <v>255</v>
      </c>
      <c r="C100" s="21"/>
      <c r="D100" s="21">
        <f>SUM(D97:D99)</f>
        <v>6096000</v>
      </c>
    </row>
    <row r="101" spans="1:4" ht="15.75" thickBot="1">
      <c r="A101" s="174"/>
      <c r="B101" s="42" t="s">
        <v>8</v>
      </c>
      <c r="C101" s="175"/>
      <c r="D101" s="176">
        <f>D100</f>
        <v>6096000</v>
      </c>
    </row>
    <row r="102" spans="1:4" ht="15">
      <c r="A102" s="177"/>
      <c r="B102" s="71"/>
      <c r="C102" s="178"/>
      <c r="D102" s="178"/>
    </row>
    <row r="103" spans="1:4" ht="15">
      <c r="A103" s="15"/>
      <c r="B103" s="9"/>
      <c r="C103" s="179"/>
      <c r="D103" s="179"/>
    </row>
    <row r="104" spans="1:2" ht="15">
      <c r="A104" s="39">
        <v>107052</v>
      </c>
      <c r="B104" s="39" t="s">
        <v>256</v>
      </c>
    </row>
    <row r="105" spans="1:4" ht="30">
      <c r="A105" s="37" t="s">
        <v>39</v>
      </c>
      <c r="B105" s="38" t="s">
        <v>3</v>
      </c>
      <c r="C105" s="37" t="s">
        <v>189</v>
      </c>
      <c r="D105" s="169" t="s">
        <v>186</v>
      </c>
    </row>
    <row r="106" spans="1:4" ht="15">
      <c r="A106" s="90" t="s">
        <v>70</v>
      </c>
      <c r="B106" s="88" t="s">
        <v>267</v>
      </c>
      <c r="C106" s="87">
        <v>11140404</v>
      </c>
      <c r="D106" s="87"/>
    </row>
    <row r="107" spans="1:4" ht="15">
      <c r="A107" s="89" t="s">
        <v>85</v>
      </c>
      <c r="B107" t="s">
        <v>86</v>
      </c>
      <c r="C107" s="87"/>
      <c r="D107" s="87"/>
    </row>
    <row r="108" spans="1:4" ht="15">
      <c r="A108" s="90" t="s">
        <v>73</v>
      </c>
      <c r="B108" s="88" t="s">
        <v>74</v>
      </c>
      <c r="C108" s="87"/>
      <c r="D108" s="87"/>
    </row>
    <row r="109" spans="1:4" ht="15">
      <c r="A109" s="90" t="s">
        <v>75</v>
      </c>
      <c r="B109" s="88" t="s">
        <v>76</v>
      </c>
      <c r="C109" s="87"/>
      <c r="D109" s="87"/>
    </row>
    <row r="110" spans="1:4" ht="15">
      <c r="A110" s="3" t="s">
        <v>620</v>
      </c>
      <c r="B110" s="3" t="s">
        <v>88</v>
      </c>
      <c r="C110" s="87">
        <v>399000</v>
      </c>
      <c r="D110" s="87"/>
    </row>
    <row r="111" spans="1:4" ht="15">
      <c r="A111" s="2"/>
      <c r="B111" s="2" t="s">
        <v>9</v>
      </c>
      <c r="C111" s="21">
        <f>SUM(C106:C110)</f>
        <v>11539404</v>
      </c>
      <c r="D111" s="21"/>
    </row>
    <row r="112" spans="1:4" ht="15">
      <c r="A112" s="3"/>
      <c r="B112" s="2"/>
      <c r="C112" s="87"/>
      <c r="D112" s="87"/>
    </row>
    <row r="113" spans="1:4" ht="15">
      <c r="A113" s="3"/>
      <c r="B113" s="3"/>
      <c r="C113" s="87"/>
      <c r="D113" s="87"/>
    </row>
    <row r="114" spans="1:4" ht="15">
      <c r="A114" s="3"/>
      <c r="B114" s="86" t="s">
        <v>77</v>
      </c>
      <c r="C114" s="87">
        <v>1838865</v>
      </c>
      <c r="D114" s="87"/>
    </row>
    <row r="115" spans="1:4" ht="15">
      <c r="A115" s="3"/>
      <c r="B115" s="86" t="s">
        <v>78</v>
      </c>
      <c r="C115" s="87"/>
      <c r="D115" s="87"/>
    </row>
    <row r="116" spans="1:4" ht="15">
      <c r="A116" s="3"/>
      <c r="B116" s="86" t="s">
        <v>79</v>
      </c>
      <c r="C116" s="87"/>
      <c r="D116" s="87"/>
    </row>
    <row r="117" spans="1:4" ht="15">
      <c r="A117" s="3"/>
      <c r="B117" s="86" t="s">
        <v>80</v>
      </c>
      <c r="C117" s="87"/>
      <c r="D117" s="87"/>
    </row>
    <row r="118" spans="1:4" ht="15">
      <c r="A118" s="3"/>
      <c r="B118" s="86" t="s">
        <v>81</v>
      </c>
      <c r="C118" s="87"/>
      <c r="D118" s="87"/>
    </row>
    <row r="119" spans="1:4" ht="15">
      <c r="A119" s="3"/>
      <c r="B119" s="3" t="s">
        <v>82</v>
      </c>
      <c r="C119" s="87"/>
      <c r="D119" s="87"/>
    </row>
    <row r="120" spans="1:4" ht="15">
      <c r="A120" s="3"/>
      <c r="B120" s="3"/>
      <c r="C120" s="87"/>
      <c r="D120" s="87"/>
    </row>
    <row r="121" spans="1:4" ht="15">
      <c r="A121" s="2" t="s">
        <v>49</v>
      </c>
      <c r="B121" s="2" t="s">
        <v>10</v>
      </c>
      <c r="C121" s="21">
        <f>SUM(C114:C120)</f>
        <v>1838865</v>
      </c>
      <c r="D121" s="21"/>
    </row>
    <row r="122" spans="1:4" ht="15">
      <c r="A122" s="3"/>
      <c r="B122" s="2"/>
      <c r="C122" s="87"/>
      <c r="D122" s="87"/>
    </row>
    <row r="123" spans="1:4" ht="15">
      <c r="A123" s="49"/>
      <c r="B123" s="86" t="s">
        <v>53</v>
      </c>
      <c r="C123" s="87"/>
      <c r="D123" s="87"/>
    </row>
    <row r="124" spans="1:4" ht="15">
      <c r="A124" s="48" t="s">
        <v>47</v>
      </c>
      <c r="B124" s="33" t="s">
        <v>48</v>
      </c>
      <c r="C124" s="180">
        <f>SUM(C123)</f>
        <v>0</v>
      </c>
      <c r="D124" s="87"/>
    </row>
    <row r="125" spans="1:4" ht="15">
      <c r="A125" s="48"/>
      <c r="B125" s="33"/>
      <c r="C125" s="181"/>
      <c r="D125" s="87"/>
    </row>
    <row r="126" spans="1:4" ht="15">
      <c r="A126" s="3"/>
      <c r="B126" s="3"/>
      <c r="C126" s="87">
        <v>270000</v>
      </c>
      <c r="D126" s="87"/>
    </row>
    <row r="127" spans="1:4" ht="15">
      <c r="A127" s="3" t="s">
        <v>43</v>
      </c>
      <c r="B127" s="2" t="s">
        <v>50</v>
      </c>
      <c r="C127" s="21">
        <f>SUM(C126:C126)</f>
        <v>270000</v>
      </c>
      <c r="D127" s="21"/>
    </row>
    <row r="128" ht="15">
      <c r="D128" s="87"/>
    </row>
    <row r="129" spans="1:4" ht="15">
      <c r="A129" t="s">
        <v>240</v>
      </c>
      <c r="B129" t="s">
        <v>576</v>
      </c>
      <c r="C129" s="186">
        <v>50000</v>
      </c>
      <c r="D129" s="87"/>
    </row>
    <row r="130" ht="15">
      <c r="D130" s="87"/>
    </row>
    <row r="131" spans="1:4" ht="15">
      <c r="A131" s="3"/>
      <c r="B131" s="2"/>
      <c r="C131" s="21"/>
      <c r="D131" s="87"/>
    </row>
    <row r="132" spans="1:4" ht="15">
      <c r="A132" s="3"/>
      <c r="B132" s="86" t="s">
        <v>59</v>
      </c>
      <c r="C132" s="114">
        <v>100000</v>
      </c>
      <c r="D132" s="87"/>
    </row>
    <row r="133" spans="1:4" ht="15">
      <c r="A133" s="3"/>
      <c r="B133" s="86" t="s">
        <v>58</v>
      </c>
      <c r="C133" s="114">
        <v>100000</v>
      </c>
      <c r="D133" s="87"/>
    </row>
    <row r="134" spans="1:4" ht="15">
      <c r="A134" s="3"/>
      <c r="B134" s="86" t="s">
        <v>246</v>
      </c>
      <c r="C134" s="114">
        <v>25000</v>
      </c>
      <c r="D134" s="87"/>
    </row>
    <row r="135" spans="1:4" ht="15">
      <c r="A135" s="86" t="s">
        <v>61</v>
      </c>
      <c r="B135" s="2" t="s">
        <v>62</v>
      </c>
      <c r="C135" s="21">
        <f>SUM(C132:C134)</f>
        <v>225000</v>
      </c>
      <c r="D135" s="87"/>
    </row>
    <row r="136" spans="1:4" ht="15">
      <c r="A136" s="3"/>
      <c r="B136" s="2"/>
      <c r="C136" s="21"/>
      <c r="D136" s="87"/>
    </row>
    <row r="137" spans="1:4" ht="15">
      <c r="A137" s="3"/>
      <c r="B137" s="3"/>
      <c r="C137" s="87"/>
      <c r="D137" s="87"/>
    </row>
    <row r="138" spans="1:4" ht="15">
      <c r="A138" s="3"/>
      <c r="B138" s="3" t="s">
        <v>66</v>
      </c>
      <c r="C138" s="87">
        <v>60000</v>
      </c>
      <c r="D138" s="21"/>
    </row>
    <row r="139" spans="1:4" ht="15">
      <c r="A139" s="3" t="s">
        <v>67</v>
      </c>
      <c r="B139" s="2" t="s">
        <v>66</v>
      </c>
      <c r="C139" s="21">
        <f>SUM(C138)</f>
        <v>60000</v>
      </c>
      <c r="D139" s="87"/>
    </row>
    <row r="140" spans="1:4" ht="15">
      <c r="A140" s="10"/>
      <c r="B140" s="13"/>
      <c r="C140" s="87"/>
      <c r="D140" s="87"/>
    </row>
    <row r="141" spans="1:4" ht="15">
      <c r="A141" s="3"/>
      <c r="B141" s="86" t="s">
        <v>68</v>
      </c>
      <c r="C141" s="87">
        <v>163350</v>
      </c>
      <c r="D141" s="21"/>
    </row>
    <row r="142" spans="1:4" ht="15">
      <c r="A142" s="10" t="s">
        <v>45</v>
      </c>
      <c r="B142" s="13" t="s">
        <v>69</v>
      </c>
      <c r="C142" s="21">
        <f>SUM(C141)</f>
        <v>163350</v>
      </c>
      <c r="D142" s="87"/>
    </row>
    <row r="143" spans="1:4" ht="15">
      <c r="A143" s="2"/>
      <c r="B143" s="2" t="s">
        <v>5</v>
      </c>
      <c r="C143" s="21">
        <f>C142+C139+C127+C124+C135+C129</f>
        <v>768350</v>
      </c>
      <c r="D143" s="21"/>
    </row>
    <row r="144" spans="1:4" ht="15">
      <c r="A144" s="13"/>
      <c r="B144" s="13"/>
      <c r="C144" s="75"/>
      <c r="D144" s="75"/>
    </row>
    <row r="145" spans="1:4" ht="15">
      <c r="A145" s="13" t="s">
        <v>621</v>
      </c>
      <c r="B145" s="13" t="s">
        <v>622</v>
      </c>
      <c r="C145" s="75">
        <v>330000</v>
      </c>
      <c r="D145" s="75"/>
    </row>
    <row r="146" spans="1:4" ht="15">
      <c r="A146" s="13"/>
      <c r="B146" s="13"/>
      <c r="C146" s="75"/>
      <c r="D146" s="75"/>
    </row>
    <row r="147" spans="1:4" ht="15.75" thickBot="1">
      <c r="A147" s="10"/>
      <c r="B147" s="13"/>
      <c r="C147" s="136"/>
      <c r="D147" s="136"/>
    </row>
    <row r="148" spans="1:4" ht="15.75" thickBot="1">
      <c r="A148" s="40"/>
      <c r="B148" s="41" t="s">
        <v>11</v>
      </c>
      <c r="C148" s="45">
        <f>C121+C111+C143+C145</f>
        <v>14476619</v>
      </c>
      <c r="D148" s="51"/>
    </row>
    <row r="149" spans="1:4" ht="15">
      <c r="A149" s="177"/>
      <c r="B149" s="15"/>
      <c r="C149" s="179"/>
      <c r="D149" s="179"/>
    </row>
    <row r="151" spans="1:3" ht="15">
      <c r="A151" t="s">
        <v>51</v>
      </c>
      <c r="B151" s="46" t="s">
        <v>9</v>
      </c>
      <c r="C151" s="47">
        <f>C15+C58+C111</f>
        <v>23110172</v>
      </c>
    </row>
    <row r="152" spans="1:3" ht="15">
      <c r="A152" t="s">
        <v>49</v>
      </c>
      <c r="B152" s="46" t="s">
        <v>10</v>
      </c>
      <c r="C152" s="47">
        <f>C24+C67+C121</f>
        <v>3679465</v>
      </c>
    </row>
    <row r="153" spans="1:3" ht="15">
      <c r="A153" t="s">
        <v>47</v>
      </c>
      <c r="B153" s="46" t="s">
        <v>48</v>
      </c>
      <c r="C153" s="47">
        <f>C124</f>
        <v>0</v>
      </c>
    </row>
    <row r="154" spans="1:3" ht="15">
      <c r="A154" t="s">
        <v>43</v>
      </c>
      <c r="B154" s="46" t="s">
        <v>50</v>
      </c>
      <c r="C154" s="47">
        <f>C28+C71+C127</f>
        <v>495000</v>
      </c>
    </row>
    <row r="155" spans="1:3" ht="15">
      <c r="A155" t="s">
        <v>240</v>
      </c>
      <c r="B155" s="46" t="s">
        <v>577</v>
      </c>
      <c r="C155" s="47">
        <f>C129+C38</f>
        <v>150000</v>
      </c>
    </row>
    <row r="156" spans="1:3" ht="15">
      <c r="A156" t="s">
        <v>56</v>
      </c>
      <c r="B156" s="46" t="s">
        <v>257</v>
      </c>
      <c r="C156" s="47">
        <f>C30+C73</f>
        <v>100000</v>
      </c>
    </row>
    <row r="157" spans="1:3" ht="15">
      <c r="A157" t="s">
        <v>61</v>
      </c>
      <c r="B157" s="46" t="s">
        <v>258</v>
      </c>
      <c r="C157" s="47">
        <f>C81+C135+C35</f>
        <v>700000</v>
      </c>
    </row>
    <row r="158" spans="1:3" ht="15">
      <c r="A158" t="s">
        <v>44</v>
      </c>
      <c r="B158" s="46" t="s">
        <v>259</v>
      </c>
      <c r="C158" s="47">
        <f>C76</f>
        <v>8778200</v>
      </c>
    </row>
    <row r="159" spans="2:3" ht="15">
      <c r="B159" s="46"/>
      <c r="C159" s="47"/>
    </row>
    <row r="160" spans="1:3" ht="15">
      <c r="A160" s="3" t="s">
        <v>155</v>
      </c>
      <c r="B160" s="115" t="s">
        <v>248</v>
      </c>
      <c r="C160" s="47"/>
    </row>
    <row r="161" spans="1:3" ht="15">
      <c r="A161" t="s">
        <v>67</v>
      </c>
      <c r="B161" s="46" t="s">
        <v>66</v>
      </c>
      <c r="C161" s="47">
        <f>C139+C85+C42</f>
        <v>366000</v>
      </c>
    </row>
    <row r="162" spans="1:3" ht="15">
      <c r="A162" t="s">
        <v>45</v>
      </c>
      <c r="B162" s="46" t="s">
        <v>84</v>
      </c>
      <c r="C162" s="47">
        <f>C142+C88+C45</f>
        <v>2859120</v>
      </c>
    </row>
    <row r="163" spans="2:3" ht="15">
      <c r="B163" s="46" t="s">
        <v>5</v>
      </c>
      <c r="C163" s="126">
        <f>SUM(C153:C162)</f>
        <v>13448320</v>
      </c>
    </row>
    <row r="164" spans="1:3" ht="15">
      <c r="A164" t="s">
        <v>533</v>
      </c>
      <c r="B164" s="3" t="s">
        <v>623</v>
      </c>
      <c r="C164" s="47">
        <f>C145</f>
        <v>330000</v>
      </c>
    </row>
    <row r="165" spans="2:3" ht="15.75" thickBot="1">
      <c r="B165" s="182" t="s">
        <v>11</v>
      </c>
      <c r="C165" s="183">
        <f>C163+C152+C151+C164</f>
        <v>40567957</v>
      </c>
    </row>
    <row r="169" spans="1:4" ht="15">
      <c r="A169" s="76" t="s">
        <v>251</v>
      </c>
      <c r="B169" s="3" t="s">
        <v>252</v>
      </c>
      <c r="D169" s="47">
        <f>D98</f>
        <v>4800000</v>
      </c>
    </row>
    <row r="170" spans="1:4" ht="15">
      <c r="A170" s="76" t="s">
        <v>46</v>
      </c>
      <c r="B170" s="3" t="s">
        <v>13</v>
      </c>
      <c r="D170" s="47">
        <f>D99</f>
        <v>1296000</v>
      </c>
    </row>
    <row r="171" spans="1:4" ht="15">
      <c r="A171" s="76"/>
      <c r="B171" s="3"/>
      <c r="D171" s="3"/>
    </row>
    <row r="172" spans="1:4" ht="15">
      <c r="A172" s="76" t="s">
        <v>254</v>
      </c>
      <c r="B172" s="2" t="s">
        <v>255</v>
      </c>
      <c r="D172" s="126">
        <f>SUM(D169:D171)</f>
        <v>6096000</v>
      </c>
    </row>
    <row r="173" spans="1:4" ht="15">
      <c r="A173" s="76"/>
      <c r="B173" s="3"/>
      <c r="D173" s="3"/>
    </row>
    <row r="175" spans="2:4" ht="15">
      <c r="B175" t="s">
        <v>8</v>
      </c>
      <c r="D175" s="17">
        <f>D172</f>
        <v>6096000</v>
      </c>
    </row>
    <row r="176" spans="2:4" ht="15">
      <c r="B176" t="s">
        <v>260</v>
      </c>
      <c r="D176" s="170">
        <f>B184</f>
        <v>14979320</v>
      </c>
    </row>
    <row r="177" ht="15">
      <c r="D177" s="184">
        <f>SUM(D175:D176)</f>
        <v>21075320</v>
      </c>
    </row>
    <row r="178" ht="15">
      <c r="D178" s="17"/>
    </row>
    <row r="180" spans="1:2" ht="15">
      <c r="A180" t="s">
        <v>262</v>
      </c>
      <c r="B180" s="170">
        <v>4100000</v>
      </c>
    </row>
    <row r="181" spans="1:2" ht="15">
      <c r="A181" t="s">
        <v>263</v>
      </c>
      <c r="B181" s="170">
        <v>2455320</v>
      </c>
    </row>
    <row r="182" spans="1:2" ht="15">
      <c r="A182" t="s">
        <v>264</v>
      </c>
      <c r="B182" s="170">
        <v>8424000</v>
      </c>
    </row>
    <row r="183" ht="15">
      <c r="B183" s="170"/>
    </row>
    <row r="184" ht="15">
      <c r="B184" s="135">
        <f>SUM(B180:B183)</f>
        <v>14979320</v>
      </c>
    </row>
    <row r="186" ht="15">
      <c r="B186" s="170"/>
    </row>
    <row r="187" spans="1:2" ht="15">
      <c r="A187" t="s">
        <v>273</v>
      </c>
      <c r="B187" s="170">
        <f>D177</f>
        <v>21075320</v>
      </c>
    </row>
    <row r="188" spans="1:2" ht="15">
      <c r="A188" t="s">
        <v>180</v>
      </c>
      <c r="B188" s="170">
        <f>C165</f>
        <v>40567957</v>
      </c>
    </row>
    <row r="189" spans="1:3" ht="15">
      <c r="A189" t="s">
        <v>274</v>
      </c>
      <c r="B189" s="135">
        <f>B187-B188</f>
        <v>-19492637</v>
      </c>
      <c r="C189" t="s">
        <v>261</v>
      </c>
    </row>
    <row r="190" ht="15">
      <c r="B190" s="170"/>
    </row>
    <row r="192" spans="1:3" ht="15">
      <c r="A192" s="170" t="s">
        <v>175</v>
      </c>
      <c r="C192" s="139">
        <f>C165-D172</f>
        <v>34471957</v>
      </c>
    </row>
  </sheetData>
  <sheetProtection/>
  <mergeCells count="5">
    <mergeCell ref="A1:D1"/>
    <mergeCell ref="A2:D2"/>
    <mergeCell ref="A3:D3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8.7109375" style="0" customWidth="1"/>
    <col min="2" max="2" width="17.7109375" style="0" customWidth="1"/>
    <col min="3" max="3" width="14.421875" style="0" customWidth="1"/>
    <col min="4" max="4" width="15.28125" style="0" bestFit="1" customWidth="1"/>
    <col min="5" max="5" width="14.421875" style="0" customWidth="1"/>
    <col min="6" max="6" width="14.140625" style="0" customWidth="1"/>
    <col min="7" max="7" width="15.140625" style="0" customWidth="1"/>
    <col min="8" max="8" width="14.57421875" style="0" bestFit="1" customWidth="1"/>
    <col min="9" max="9" width="14.140625" style="0" customWidth="1"/>
    <col min="10" max="10" width="13.57421875" style="0" bestFit="1" customWidth="1"/>
    <col min="11" max="11" width="12.421875" style="0" bestFit="1" customWidth="1"/>
    <col min="12" max="13" width="14.57421875" style="0" bestFit="1" customWidth="1"/>
    <col min="14" max="14" width="13.7109375" style="0" bestFit="1" customWidth="1"/>
  </cols>
  <sheetData>
    <row r="1" ht="15.75" thickBot="1">
      <c r="A1" t="s">
        <v>632</v>
      </c>
    </row>
    <row r="2" spans="1:13" s="331" customFormat="1" ht="90">
      <c r="A2" s="189" t="s">
        <v>655</v>
      </c>
      <c r="B2" s="237" t="s">
        <v>491</v>
      </c>
      <c r="C2" s="238" t="s">
        <v>492</v>
      </c>
      <c r="D2" s="238" t="s">
        <v>493</v>
      </c>
      <c r="E2" s="238" t="s">
        <v>494</v>
      </c>
      <c r="F2" s="238" t="s">
        <v>495</v>
      </c>
      <c r="G2" s="327" t="s">
        <v>496</v>
      </c>
      <c r="H2" s="328" t="s">
        <v>497</v>
      </c>
      <c r="I2" s="329" t="s">
        <v>498</v>
      </c>
      <c r="J2" s="238" t="s">
        <v>499</v>
      </c>
      <c r="K2" s="327" t="s">
        <v>500</v>
      </c>
      <c r="L2" s="327" t="s">
        <v>501</v>
      </c>
      <c r="M2" s="330" t="s">
        <v>338</v>
      </c>
    </row>
    <row r="3" spans="1:13" ht="15">
      <c r="A3" s="228" t="s">
        <v>335</v>
      </c>
      <c r="B3" s="244">
        <f>hivatal!C70</f>
        <v>27935900</v>
      </c>
      <c r="C3" s="211">
        <f>hivatal!C71</f>
        <v>3709000</v>
      </c>
      <c r="D3" s="211">
        <f>hivatal!C72</f>
        <v>4702300</v>
      </c>
      <c r="E3" s="211">
        <f>hivatal!C73+hivatal!C74</f>
        <v>618000</v>
      </c>
      <c r="F3" s="211">
        <f>hivatal!C75+hivatal!C76</f>
        <v>260000</v>
      </c>
      <c r="G3" s="332">
        <f>hivatal!C77+hivatal!C78+hivatal!C79+hivatal!C80+hivatal!C81</f>
        <v>1820000</v>
      </c>
      <c r="H3" s="3">
        <f>hivatal!C82+hivatal!C83</f>
        <v>0</v>
      </c>
      <c r="I3" s="333">
        <f>hivatal!C85+hivatal!C86</f>
        <v>728460</v>
      </c>
      <c r="J3" s="211"/>
      <c r="K3" s="332"/>
      <c r="L3" s="332"/>
      <c r="M3" s="334">
        <f>SUM(B3:L3)</f>
        <v>39773660</v>
      </c>
    </row>
    <row r="4" spans="1:13" ht="15">
      <c r="A4" s="228" t="s">
        <v>336</v>
      </c>
      <c r="B4" s="244">
        <f>önkormányzat!C580</f>
        <v>71156450</v>
      </c>
      <c r="C4" s="211">
        <f>önkormányzat!C581</f>
        <v>14890180</v>
      </c>
      <c r="D4" s="211">
        <f>önkormányzat!C582</f>
        <v>9675834</v>
      </c>
      <c r="E4" s="211">
        <f>önkormányzat!C583+önkormányzat!C584</f>
        <v>12995000</v>
      </c>
      <c r="F4" s="211">
        <f>önkormányzat!C586+önkormányzat!C585</f>
        <v>545000</v>
      </c>
      <c r="G4" s="332">
        <f>önkormányzat!C587+önkormányzat!C588+önkormányzat!C589+önkormányzat!C590+önkormányzat!C591+önkormányzat!C592+önkormányzat!C593</f>
        <v>51098947</v>
      </c>
      <c r="H4" s="3">
        <f>önkormányzat!C594</f>
        <v>0</v>
      </c>
      <c r="I4" s="333">
        <f>önkormányzat!C596+önkormányzat!C597+önkormányzat!C598</f>
        <v>15600820</v>
      </c>
      <c r="J4" s="211">
        <f>önkormányzat!C602</f>
        <v>8270000</v>
      </c>
      <c r="K4" s="332">
        <f>önkormányzat!C601</f>
        <v>3300000</v>
      </c>
      <c r="L4" s="332">
        <f>önkormányzat!C629</f>
        <v>182893287</v>
      </c>
      <c r="M4" s="334">
        <f>SUM(B4:L4)</f>
        <v>370425518</v>
      </c>
    </row>
    <row r="5" spans="1:13" ht="15">
      <c r="A5" s="228" t="s">
        <v>337</v>
      </c>
      <c r="B5" s="244">
        <f>ámk!C282</f>
        <v>59358000</v>
      </c>
      <c r="C5" s="211">
        <f>ámk!C283</f>
        <v>600000</v>
      </c>
      <c r="D5" s="211">
        <f>ámk!C284</f>
        <v>10942600</v>
      </c>
      <c r="E5" s="211">
        <f>ámk!C285+ámk!C286</f>
        <v>2870000</v>
      </c>
      <c r="F5" s="211">
        <v>0</v>
      </c>
      <c r="G5" s="332">
        <f>ámk!C288+ámk!C289+ámk!C290+ámk!C291</f>
        <v>35592000</v>
      </c>
      <c r="H5" s="356">
        <f>ámk!C292</f>
        <v>100000</v>
      </c>
      <c r="I5" s="333">
        <f>ámk!C294</f>
        <v>10342270</v>
      </c>
      <c r="J5" s="211"/>
      <c r="K5" s="332"/>
      <c r="L5" s="332"/>
      <c r="M5" s="334">
        <f>SUM(B5:L5)</f>
        <v>119804870</v>
      </c>
    </row>
    <row r="6" spans="1:13" ht="15">
      <c r="A6" s="228" t="s">
        <v>656</v>
      </c>
      <c r="B6" s="244">
        <f>szak!C151</f>
        <v>23110172</v>
      </c>
      <c r="C6" s="211">
        <f>szak!D152</f>
        <v>0</v>
      </c>
      <c r="D6" s="211">
        <f>szak!C152</f>
        <v>3679465</v>
      </c>
      <c r="E6" s="211">
        <f>szak!C153+szak!C154+szak!C145</f>
        <v>825000</v>
      </c>
      <c r="F6" s="211">
        <f>szak!C156+szak!C155</f>
        <v>250000</v>
      </c>
      <c r="G6" s="332">
        <f>szak!C157+szak!C158+szak!C159+szak!C161</f>
        <v>9844200</v>
      </c>
      <c r="H6" s="3">
        <f>szak!C160</f>
        <v>0</v>
      </c>
      <c r="I6" s="333">
        <f>szak!C162</f>
        <v>2859120</v>
      </c>
      <c r="J6" s="211"/>
      <c r="K6" s="332"/>
      <c r="L6" s="332"/>
      <c r="M6" s="334">
        <f>SUM(B6:L6)</f>
        <v>40567957</v>
      </c>
    </row>
    <row r="7" spans="1:13" ht="15.75" thickBot="1">
      <c r="A7" s="228" t="s">
        <v>338</v>
      </c>
      <c r="B7" s="335">
        <f aca="true" t="shared" si="0" ref="B7:M7">SUM(B3:B6)</f>
        <v>181560522</v>
      </c>
      <c r="C7" s="336">
        <f t="shared" si="0"/>
        <v>19199180</v>
      </c>
      <c r="D7" s="336">
        <f t="shared" si="0"/>
        <v>29000199</v>
      </c>
      <c r="E7" s="336">
        <f t="shared" si="0"/>
        <v>17308000</v>
      </c>
      <c r="F7" s="336">
        <f t="shared" si="0"/>
        <v>1055000</v>
      </c>
      <c r="G7" s="336">
        <f t="shared" si="0"/>
        <v>98355147</v>
      </c>
      <c r="H7" s="336">
        <f t="shared" si="0"/>
        <v>100000</v>
      </c>
      <c r="I7" s="336">
        <f t="shared" si="0"/>
        <v>29530670</v>
      </c>
      <c r="J7" s="336">
        <f t="shared" si="0"/>
        <v>8270000</v>
      </c>
      <c r="K7" s="336">
        <f t="shared" si="0"/>
        <v>3300000</v>
      </c>
      <c r="L7" s="336">
        <f t="shared" si="0"/>
        <v>182893287</v>
      </c>
      <c r="M7" s="336">
        <f t="shared" si="0"/>
        <v>570572005</v>
      </c>
    </row>
    <row r="9" ht="15.75" thickBot="1"/>
    <row r="10" spans="1:9" s="344" customFormat="1" ht="60">
      <c r="A10" s="337" t="s">
        <v>502</v>
      </c>
      <c r="B10" s="338" t="s">
        <v>503</v>
      </c>
      <c r="C10" s="338" t="s">
        <v>504</v>
      </c>
      <c r="D10" s="339" t="s">
        <v>505</v>
      </c>
      <c r="E10" s="340" t="s">
        <v>506</v>
      </c>
      <c r="F10" s="341" t="s">
        <v>507</v>
      </c>
      <c r="G10" s="339" t="s">
        <v>508</v>
      </c>
      <c r="H10" s="342" t="s">
        <v>509</v>
      </c>
      <c r="I10" s="343" t="s">
        <v>338</v>
      </c>
    </row>
    <row r="11" spans="1:9" ht="15">
      <c r="A11" s="345" t="s">
        <v>335</v>
      </c>
      <c r="B11" s="211"/>
      <c r="C11" s="211"/>
      <c r="D11" s="332"/>
      <c r="E11" s="346"/>
      <c r="F11" s="333">
        <v>0</v>
      </c>
      <c r="G11" s="332"/>
      <c r="H11" s="346">
        <f>hivatal!C99</f>
        <v>39773660</v>
      </c>
      <c r="I11" s="347">
        <f>SUM(B11:H11)</f>
        <v>39773660</v>
      </c>
    </row>
    <row r="12" spans="1:9" ht="15">
      <c r="A12" s="345" t="s">
        <v>336</v>
      </c>
      <c r="B12" s="211">
        <f>önkormányzat!D630</f>
        <v>220649161</v>
      </c>
      <c r="C12" s="211">
        <v>0</v>
      </c>
      <c r="D12" s="332">
        <f>önkormányzat!D623</f>
        <v>15850000</v>
      </c>
      <c r="E12" s="346">
        <f>önkormányzat!D618</f>
        <v>25435750</v>
      </c>
      <c r="F12" s="333">
        <f>önkormányzat!D616</f>
        <v>71157000</v>
      </c>
      <c r="G12" s="332"/>
      <c r="H12" s="346">
        <f>önkormányzat!D626</f>
        <v>37333607</v>
      </c>
      <c r="I12" s="347">
        <f>SUM(B12:H12)</f>
        <v>370425518</v>
      </c>
    </row>
    <row r="13" spans="1:9" ht="15">
      <c r="A13" s="345" t="s">
        <v>337</v>
      </c>
      <c r="B13" s="211"/>
      <c r="C13" s="211"/>
      <c r="D13" s="332"/>
      <c r="E13" s="346">
        <f>ámk!D300</f>
        <v>3207000</v>
      </c>
      <c r="F13" s="333">
        <f>ámk!D301+ámk!D302+ámk!D303</f>
        <v>7950200</v>
      </c>
      <c r="G13" s="332"/>
      <c r="H13" s="346">
        <f>ámk!D315</f>
        <v>108647670</v>
      </c>
      <c r="I13" s="347">
        <f>SUM(B13:H13)</f>
        <v>119804870</v>
      </c>
    </row>
    <row r="14" spans="1:9" ht="15">
      <c r="A14" s="345" t="s">
        <v>656</v>
      </c>
      <c r="B14" s="211"/>
      <c r="C14" s="211"/>
      <c r="D14" s="332"/>
      <c r="E14" s="346"/>
      <c r="F14" s="333">
        <f>szak!D172</f>
        <v>6096000</v>
      </c>
      <c r="G14" s="332"/>
      <c r="H14" s="346">
        <f>szak!C192</f>
        <v>34471957</v>
      </c>
      <c r="I14" s="347">
        <f>SUM(B14:H14)</f>
        <v>40567957</v>
      </c>
    </row>
    <row r="15" spans="1:10" ht="15.75" thickBot="1">
      <c r="A15" s="348" t="s">
        <v>338</v>
      </c>
      <c r="B15" s="336">
        <f aca="true" t="shared" si="1" ref="B15:H15">SUM(B11:B14)</f>
        <v>220649161</v>
      </c>
      <c r="C15" s="336">
        <f t="shared" si="1"/>
        <v>0</v>
      </c>
      <c r="D15" s="336">
        <f t="shared" si="1"/>
        <v>15850000</v>
      </c>
      <c r="E15" s="336">
        <f t="shared" si="1"/>
        <v>28642750</v>
      </c>
      <c r="F15" s="336">
        <f t="shared" si="1"/>
        <v>85203200</v>
      </c>
      <c r="G15" s="336">
        <f t="shared" si="1"/>
        <v>0</v>
      </c>
      <c r="H15" s="336">
        <f t="shared" si="1"/>
        <v>220226894</v>
      </c>
      <c r="I15" s="349">
        <f>SUM(B15:H15)</f>
        <v>570572005</v>
      </c>
      <c r="J15" s="17">
        <f>I15-M7</f>
        <v>0</v>
      </c>
    </row>
    <row r="19" spans="1:6" s="351" customFormat="1" ht="57" customHeight="1">
      <c r="A19" s="350" t="s">
        <v>510</v>
      </c>
      <c r="B19" s="350"/>
      <c r="C19" s="350" t="s">
        <v>511</v>
      </c>
      <c r="D19" s="328" t="s">
        <v>512</v>
      </c>
      <c r="E19" s="328" t="s">
        <v>513</v>
      </c>
      <c r="F19" s="350" t="s">
        <v>338</v>
      </c>
    </row>
    <row r="20" spans="1:6" ht="15">
      <c r="A20" s="3" t="s">
        <v>335</v>
      </c>
      <c r="B20" s="3"/>
      <c r="C20" s="211"/>
      <c r="D20" s="211"/>
      <c r="E20" s="211"/>
      <c r="F20" s="211">
        <f>SUM(C20:E20)</f>
        <v>0</v>
      </c>
    </row>
    <row r="21" spans="1:6" ht="15">
      <c r="A21" s="3" t="s">
        <v>336</v>
      </c>
      <c r="B21" s="3"/>
      <c r="C21" s="211"/>
      <c r="D21" s="211">
        <f>önkormányzat!C604</f>
        <v>271934818</v>
      </c>
      <c r="E21" s="211">
        <v>0</v>
      </c>
      <c r="F21" s="211">
        <f>SUM(C21:E21)</f>
        <v>271934818</v>
      </c>
    </row>
    <row r="22" spans="1:6" ht="15">
      <c r="A22" s="3" t="s">
        <v>337</v>
      </c>
      <c r="B22" s="3"/>
      <c r="C22" s="211"/>
      <c r="D22" s="211"/>
      <c r="E22" s="211"/>
      <c r="F22" s="211">
        <f>SUM(C22:E22)</f>
        <v>0</v>
      </c>
    </row>
    <row r="23" spans="1:6" ht="15">
      <c r="A23" s="3" t="s">
        <v>656</v>
      </c>
      <c r="B23" s="3"/>
      <c r="C23" s="211"/>
      <c r="D23" s="211"/>
      <c r="E23" s="211"/>
      <c r="F23" s="211">
        <f>SUM(C23:E23)</f>
        <v>0</v>
      </c>
    </row>
    <row r="24" spans="1:6" ht="15">
      <c r="A24" s="3" t="s">
        <v>338</v>
      </c>
      <c r="B24" s="3"/>
      <c r="C24" s="211">
        <f>SUM(C20:C23)</f>
        <v>0</v>
      </c>
      <c r="D24" s="211">
        <f>SUM(D20:D23)</f>
        <v>271934818</v>
      </c>
      <c r="E24" s="211">
        <f>SUM(E20:E23)</f>
        <v>0</v>
      </c>
      <c r="F24" s="211">
        <f>SUM(C24:E24)</f>
        <v>271934818</v>
      </c>
    </row>
    <row r="28" spans="1:7" ht="60">
      <c r="A28" s="2" t="s">
        <v>514</v>
      </c>
      <c r="B28" s="3"/>
      <c r="C28" s="352" t="s">
        <v>515</v>
      </c>
      <c r="D28" s="352" t="s">
        <v>516</v>
      </c>
      <c r="E28" s="352" t="s">
        <v>517</v>
      </c>
      <c r="F28" s="353" t="s">
        <v>518</v>
      </c>
      <c r="G28" s="2" t="s">
        <v>272</v>
      </c>
    </row>
    <row r="29" spans="1:7" ht="15">
      <c r="A29" s="3" t="s">
        <v>335</v>
      </c>
      <c r="B29" s="211"/>
      <c r="C29" s="211"/>
      <c r="D29" s="211"/>
      <c r="E29" s="211"/>
      <c r="F29" s="211"/>
      <c r="G29" s="211">
        <f>SUM(C29:F29)</f>
        <v>0</v>
      </c>
    </row>
    <row r="30" spans="1:7" ht="15">
      <c r="A30" s="3" t="s">
        <v>336</v>
      </c>
      <c r="B30" s="211"/>
      <c r="C30" s="211"/>
      <c r="D30" s="211"/>
      <c r="E30" s="211"/>
      <c r="F30" s="211">
        <f>önkormányzat!D625</f>
        <v>271934818</v>
      </c>
      <c r="G30" s="211">
        <f>SUM(C30:F30)</f>
        <v>271934818</v>
      </c>
    </row>
    <row r="31" spans="1:7" ht="15">
      <c r="A31" s="3" t="s">
        <v>337</v>
      </c>
      <c r="B31" s="211"/>
      <c r="C31" s="211"/>
      <c r="D31" s="211"/>
      <c r="E31" s="211"/>
      <c r="F31" s="211"/>
      <c r="G31" s="211">
        <f>SUM(C31:F31)</f>
        <v>0</v>
      </c>
    </row>
    <row r="32" spans="1:7" ht="15">
      <c r="A32" s="3" t="s">
        <v>656</v>
      </c>
      <c r="B32" s="211"/>
      <c r="C32" s="211"/>
      <c r="D32" s="211"/>
      <c r="E32" s="211"/>
      <c r="F32" s="211"/>
      <c r="G32" s="211">
        <f>SUM(C32:F32)</f>
        <v>0</v>
      </c>
    </row>
    <row r="33" spans="1:8" ht="15">
      <c r="A33" s="211" t="s">
        <v>338</v>
      </c>
      <c r="B33" s="211"/>
      <c r="C33" s="211">
        <f>SUM(C29:C32)</f>
        <v>0</v>
      </c>
      <c r="D33" s="211">
        <f>SUM(D29:D32)</f>
        <v>0</v>
      </c>
      <c r="E33" s="211">
        <f>SUM(E29:E32)</f>
        <v>0</v>
      </c>
      <c r="F33" s="211">
        <f>SUM(F29:F32)</f>
        <v>271934818</v>
      </c>
      <c r="G33" s="211">
        <f>SUM(C33:F33)</f>
        <v>271934818</v>
      </c>
      <c r="H33" s="17"/>
    </row>
    <row r="34" spans="5:8" ht="15">
      <c r="E34" s="354"/>
      <c r="F34" s="354"/>
      <c r="G34" s="354"/>
      <c r="H34" s="355">
        <f>G33-F24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4.8515625" style="0" bestFit="1" customWidth="1"/>
    <col min="2" max="2" width="14.57421875" style="0" bestFit="1" customWidth="1"/>
    <col min="3" max="3" width="34.140625" style="0" bestFit="1" customWidth="1"/>
    <col min="4" max="4" width="14.57421875" style="0" bestFit="1" customWidth="1"/>
  </cols>
  <sheetData>
    <row r="1" ht="15">
      <c r="C1" t="s">
        <v>303</v>
      </c>
    </row>
    <row r="3" spans="1:4" ht="15">
      <c r="A3" s="408" t="s">
        <v>304</v>
      </c>
      <c r="B3" s="408"/>
      <c r="C3" s="408"/>
      <c r="D3" s="408"/>
    </row>
    <row r="4" spans="2:4" ht="15">
      <c r="B4" s="207"/>
      <c r="D4" t="s">
        <v>305</v>
      </c>
    </row>
    <row r="5" spans="1:4" ht="15">
      <c r="A5" s="208" t="s">
        <v>306</v>
      </c>
      <c r="B5" s="209" t="s">
        <v>273</v>
      </c>
      <c r="C5" s="209" t="s">
        <v>307</v>
      </c>
      <c r="D5" s="209" t="s">
        <v>275</v>
      </c>
    </row>
    <row r="6" spans="1:4" ht="15">
      <c r="A6" s="3" t="s">
        <v>308</v>
      </c>
      <c r="B6" s="210">
        <f>melléklet2!B11</f>
        <v>220649161</v>
      </c>
      <c r="C6" s="3" t="s">
        <v>309</v>
      </c>
      <c r="D6" s="210">
        <f>melléklet3!B14</f>
        <v>200759702</v>
      </c>
    </row>
    <row r="7" spans="1:4" ht="15">
      <c r="A7" s="3" t="s">
        <v>310</v>
      </c>
      <c r="B7" s="210">
        <f>'2021'!C12</f>
        <v>0</v>
      </c>
      <c r="C7" s="3" t="s">
        <v>311</v>
      </c>
      <c r="D7" s="210">
        <f>melléklet3!C14</f>
        <v>29000199</v>
      </c>
    </row>
    <row r="8" spans="1:4" ht="15">
      <c r="A8" s="3" t="s">
        <v>312</v>
      </c>
      <c r="B8" s="210">
        <f>önkormányzat!D623</f>
        <v>15850000</v>
      </c>
      <c r="C8" s="3" t="s">
        <v>286</v>
      </c>
      <c r="D8" s="210">
        <f>melléklet3!D14</f>
        <v>146348817</v>
      </c>
    </row>
    <row r="9" spans="1:4" ht="15">
      <c r="A9" s="3" t="s">
        <v>313</v>
      </c>
      <c r="B9" s="210">
        <f>melléklet2!E11</f>
        <v>28642750</v>
      </c>
      <c r="C9" s="3" t="s">
        <v>314</v>
      </c>
      <c r="D9" s="210">
        <f>melléklet3!E14</f>
        <v>8270000</v>
      </c>
    </row>
    <row r="10" spans="1:4" ht="15">
      <c r="A10" s="3"/>
      <c r="B10" s="211"/>
      <c r="C10" s="3" t="s">
        <v>315</v>
      </c>
      <c r="D10" s="210">
        <f>melléklet3!F14</f>
        <v>3300000</v>
      </c>
    </row>
    <row r="11" spans="1:4" ht="15">
      <c r="A11" s="3" t="s">
        <v>255</v>
      </c>
      <c r="B11" s="210">
        <f>melléklet2!F11</f>
        <v>85203200</v>
      </c>
      <c r="C11" s="3"/>
      <c r="D11" s="210"/>
    </row>
    <row r="12" spans="1:4" ht="15">
      <c r="A12" s="100" t="s">
        <v>232</v>
      </c>
      <c r="B12" s="210">
        <f>önkormányzat!D626</f>
        <v>37333607</v>
      </c>
      <c r="C12" s="3"/>
      <c r="D12" s="210"/>
    </row>
    <row r="13" spans="1:4" ht="15">
      <c r="A13" s="3" t="s">
        <v>7</v>
      </c>
      <c r="B13" s="210">
        <f>önkormányzat!C629</f>
        <v>182893287</v>
      </c>
      <c r="C13" s="3" t="s">
        <v>7</v>
      </c>
      <c r="D13" s="210">
        <f>melléklet3!G14</f>
        <v>182893287</v>
      </c>
    </row>
    <row r="14" spans="1:4" ht="15">
      <c r="A14" s="3"/>
      <c r="B14" s="211"/>
      <c r="C14" s="3"/>
      <c r="D14" s="211"/>
    </row>
    <row r="15" spans="1:4" ht="15">
      <c r="A15" s="212" t="s">
        <v>316</v>
      </c>
      <c r="B15" s="213">
        <f>SUM(B6:B14)</f>
        <v>570572005</v>
      </c>
      <c r="C15" s="212" t="s">
        <v>317</v>
      </c>
      <c r="D15" s="213">
        <f>SUM(D6:D14)</f>
        <v>570572005</v>
      </c>
    </row>
    <row r="16" spans="1:4" ht="15">
      <c r="A16" s="3"/>
      <c r="B16" s="211"/>
      <c r="C16" s="3"/>
      <c r="D16" s="211"/>
    </row>
    <row r="17" spans="1:4" ht="15">
      <c r="A17" s="3" t="s">
        <v>534</v>
      </c>
      <c r="B17" s="210"/>
      <c r="C17" s="3" t="s">
        <v>318</v>
      </c>
      <c r="D17" s="210">
        <f>melléklet3!H14</f>
        <v>0</v>
      </c>
    </row>
    <row r="18" spans="1:4" ht="15">
      <c r="A18" s="3" t="s">
        <v>232</v>
      </c>
      <c r="B18" s="210">
        <f>önkormányzat!D625</f>
        <v>271934818</v>
      </c>
      <c r="C18" s="3" t="s">
        <v>319</v>
      </c>
      <c r="D18" s="210">
        <f>'2021'!D21</f>
        <v>271934818</v>
      </c>
    </row>
    <row r="19" spans="1:4" ht="15">
      <c r="A19" s="3"/>
      <c r="B19" s="211"/>
      <c r="C19" s="3"/>
      <c r="D19" s="211"/>
    </row>
    <row r="20" spans="1:4" ht="15">
      <c r="A20" s="3" t="s">
        <v>320</v>
      </c>
      <c r="B20" s="213">
        <f>SUM(B17:B19)</f>
        <v>271934818</v>
      </c>
      <c r="C20" s="3" t="s">
        <v>321</v>
      </c>
      <c r="D20" s="213">
        <f>SUM(D17:D19)</f>
        <v>271934818</v>
      </c>
    </row>
    <row r="21" spans="1:4" ht="15">
      <c r="A21" s="3"/>
      <c r="B21" s="211"/>
      <c r="C21" s="3"/>
      <c r="D21" s="211"/>
    </row>
    <row r="22" spans="1:4" ht="15">
      <c r="A22" s="212" t="s">
        <v>322</v>
      </c>
      <c r="B22" s="213">
        <f>B20+B15</f>
        <v>842506823</v>
      </c>
      <c r="C22" s="212" t="s">
        <v>323</v>
      </c>
      <c r="D22" s="213">
        <f>D20+D15</f>
        <v>842506823</v>
      </c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1.57421875" style="214" customWidth="1"/>
    <col min="2" max="2" width="13.28125" style="214" bestFit="1" customWidth="1"/>
    <col min="3" max="3" width="12.00390625" style="214" bestFit="1" customWidth="1"/>
    <col min="4" max="4" width="11.7109375" style="214" bestFit="1" customWidth="1"/>
    <col min="5" max="5" width="12.57421875" style="214" bestFit="1" customWidth="1"/>
    <col min="6" max="6" width="11.7109375" style="214" bestFit="1" customWidth="1"/>
    <col min="7" max="7" width="10.8515625" style="214" bestFit="1" customWidth="1"/>
    <col min="8" max="8" width="11.7109375" style="214" customWidth="1"/>
    <col min="9" max="11" width="12.57421875" style="214" customWidth="1"/>
    <col min="12" max="12" width="14.140625" style="214" bestFit="1" customWidth="1"/>
    <col min="13" max="16384" width="9.140625" style="214" customWidth="1"/>
  </cols>
  <sheetData>
    <row r="1" ht="12">
      <c r="H1" s="214" t="s">
        <v>324</v>
      </c>
    </row>
    <row r="3" spans="1:12" ht="12">
      <c r="A3" s="409" t="s">
        <v>633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ht="12.75" thickBot="1">
      <c r="I4" s="214" t="s">
        <v>305</v>
      </c>
    </row>
    <row r="5" spans="1:12" ht="81" customHeight="1">
      <c r="A5" s="215" t="s">
        <v>325</v>
      </c>
      <c r="B5" s="216" t="s">
        <v>308</v>
      </c>
      <c r="C5" s="216" t="s">
        <v>326</v>
      </c>
      <c r="D5" s="217" t="s">
        <v>312</v>
      </c>
      <c r="E5" s="217" t="s">
        <v>313</v>
      </c>
      <c r="F5" s="218" t="s">
        <v>255</v>
      </c>
      <c r="G5" s="219" t="s">
        <v>327</v>
      </c>
      <c r="H5" s="217" t="s">
        <v>328</v>
      </c>
      <c r="I5" s="216" t="s">
        <v>329</v>
      </c>
      <c r="J5" s="220" t="s">
        <v>330</v>
      </c>
      <c r="K5" s="220" t="s">
        <v>331</v>
      </c>
      <c r="L5" s="221" t="s">
        <v>332</v>
      </c>
    </row>
    <row r="6" spans="1:12" ht="36" customHeight="1">
      <c r="A6" s="222"/>
      <c r="B6" s="223" t="s">
        <v>333</v>
      </c>
      <c r="C6" s="223" t="s">
        <v>333</v>
      </c>
      <c r="D6" s="224" t="s">
        <v>333</v>
      </c>
      <c r="E6" s="224" t="s">
        <v>333</v>
      </c>
      <c r="F6" s="225" t="s">
        <v>333</v>
      </c>
      <c r="G6" s="226" t="s">
        <v>334</v>
      </c>
      <c r="H6" s="226" t="s">
        <v>334</v>
      </c>
      <c r="I6" s="226" t="s">
        <v>334</v>
      </c>
      <c r="J6" s="226" t="s">
        <v>334</v>
      </c>
      <c r="K6" s="226" t="s">
        <v>333</v>
      </c>
      <c r="L6" s="227" t="s">
        <v>334</v>
      </c>
    </row>
    <row r="7" spans="1:12" ht="38.25" customHeight="1">
      <c r="A7" s="228" t="s">
        <v>335</v>
      </c>
      <c r="B7" s="229"/>
      <c r="C7" s="229"/>
      <c r="D7" s="229"/>
      <c r="E7" s="229"/>
      <c r="F7" s="229"/>
      <c r="G7" s="230"/>
      <c r="H7" s="229"/>
      <c r="I7" s="231"/>
      <c r="J7" s="230">
        <f>'2021'!H11</f>
        <v>39773660</v>
      </c>
      <c r="K7" s="230"/>
      <c r="L7" s="232">
        <f>SUM(B7:K7)</f>
        <v>39773660</v>
      </c>
    </row>
    <row r="8" spans="1:12" ht="29.25" customHeight="1">
      <c r="A8" s="228" t="s">
        <v>336</v>
      </c>
      <c r="B8" s="229">
        <f>'2021'!B12</f>
        <v>220649161</v>
      </c>
      <c r="C8" s="229">
        <f>'2021'!C12</f>
        <v>0</v>
      </c>
      <c r="D8" s="229">
        <f>'2021'!D12</f>
        <v>15850000</v>
      </c>
      <c r="E8" s="229">
        <f>'2021'!E12</f>
        <v>25435750</v>
      </c>
      <c r="F8" s="229">
        <f>'2021'!F12</f>
        <v>71157000</v>
      </c>
      <c r="G8" s="230"/>
      <c r="H8" s="229"/>
      <c r="I8" s="229"/>
      <c r="J8" s="369"/>
      <c r="K8" s="230">
        <f>'2021'!F30+önkormányzat!D626</f>
        <v>309268425</v>
      </c>
      <c r="L8" s="232">
        <f>SUM(B8:K8)</f>
        <v>642360336</v>
      </c>
    </row>
    <row r="9" spans="1:12" ht="30.75" customHeight="1">
      <c r="A9" s="228" t="s">
        <v>337</v>
      </c>
      <c r="B9" s="229"/>
      <c r="C9" s="229"/>
      <c r="D9" s="229"/>
      <c r="E9" s="229">
        <f>'2021'!E13</f>
        <v>3207000</v>
      </c>
      <c r="F9" s="229">
        <f>'2021'!F13</f>
        <v>7950200</v>
      </c>
      <c r="G9" s="230"/>
      <c r="H9" s="229"/>
      <c r="I9" s="229"/>
      <c r="J9" s="230">
        <f>'2021'!H13</f>
        <v>108647670</v>
      </c>
      <c r="K9" s="230"/>
      <c r="L9" s="232">
        <f>SUM(B9:K9)</f>
        <v>119804870</v>
      </c>
    </row>
    <row r="10" spans="1:12" ht="34.5" customHeight="1" thickBot="1">
      <c r="A10" s="228" t="s">
        <v>656</v>
      </c>
      <c r="B10" s="229"/>
      <c r="C10" s="229"/>
      <c r="D10" s="229"/>
      <c r="E10" s="229"/>
      <c r="F10" s="229">
        <f>'2021'!F14</f>
        <v>6096000</v>
      </c>
      <c r="G10" s="230"/>
      <c r="H10" s="229"/>
      <c r="I10" s="229"/>
      <c r="J10" s="230">
        <f>'2021'!H14</f>
        <v>34471957</v>
      </c>
      <c r="K10" s="230"/>
      <c r="L10" s="232">
        <f>SUM(B10:K10)</f>
        <v>40567957</v>
      </c>
    </row>
    <row r="11" spans="1:12" ht="36" customHeight="1" thickBot="1">
      <c r="A11" s="233" t="s">
        <v>338</v>
      </c>
      <c r="B11" s="234">
        <f aca="true" t="shared" si="0" ref="B11:K11">SUM(B7:B10)</f>
        <v>220649161</v>
      </c>
      <c r="C11" s="234">
        <f t="shared" si="0"/>
        <v>0</v>
      </c>
      <c r="D11" s="234">
        <f t="shared" si="0"/>
        <v>15850000</v>
      </c>
      <c r="E11" s="234">
        <f t="shared" si="0"/>
        <v>28642750</v>
      </c>
      <c r="F11" s="234">
        <f t="shared" si="0"/>
        <v>85203200</v>
      </c>
      <c r="G11" s="234">
        <f t="shared" si="0"/>
        <v>0</v>
      </c>
      <c r="H11" s="234">
        <f t="shared" si="0"/>
        <v>0</v>
      </c>
      <c r="I11" s="234">
        <f t="shared" si="0"/>
        <v>0</v>
      </c>
      <c r="J11" s="234">
        <f t="shared" si="0"/>
        <v>182893287</v>
      </c>
      <c r="K11" s="234">
        <f t="shared" si="0"/>
        <v>309268425</v>
      </c>
      <c r="L11" s="235">
        <f>SUM(B11:K11)</f>
        <v>842506823</v>
      </c>
    </row>
  </sheetData>
  <sheetProtection/>
  <mergeCells count="1">
    <mergeCell ref="A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3.00390625" style="0" customWidth="1"/>
    <col min="2" max="2" width="14.57421875" style="0" bestFit="1" customWidth="1"/>
    <col min="3" max="3" width="13.57421875" style="0" bestFit="1" customWidth="1"/>
    <col min="4" max="4" width="14.57421875" style="0" bestFit="1" customWidth="1"/>
    <col min="5" max="5" width="13.57421875" style="0" bestFit="1" customWidth="1"/>
    <col min="6" max="6" width="12.421875" style="0" bestFit="1" customWidth="1"/>
    <col min="7" max="7" width="14.57421875" style="0" bestFit="1" customWidth="1"/>
    <col min="8" max="8" width="10.57421875" style="0" customWidth="1"/>
    <col min="9" max="9" width="14.421875" style="0" customWidth="1"/>
    <col min="10" max="10" width="10.00390625" style="0" bestFit="1" customWidth="1"/>
    <col min="11" max="11" width="14.57421875" style="0" bestFit="1" customWidth="1"/>
  </cols>
  <sheetData>
    <row r="1" ht="15">
      <c r="H1" t="s">
        <v>339</v>
      </c>
    </row>
    <row r="3" spans="1:11" ht="18.75">
      <c r="A3" s="410" t="s">
        <v>634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7" ht="15.75" thickBot="1">
      <c r="J7" t="s">
        <v>305</v>
      </c>
    </row>
    <row r="8" spans="1:11" ht="75">
      <c r="A8" s="236" t="s">
        <v>340</v>
      </c>
      <c r="B8" s="237" t="s">
        <v>341</v>
      </c>
      <c r="C8" s="238" t="s">
        <v>342</v>
      </c>
      <c r="D8" s="238" t="s">
        <v>286</v>
      </c>
      <c r="E8" s="238" t="s">
        <v>314</v>
      </c>
      <c r="F8" s="238" t="s">
        <v>315</v>
      </c>
      <c r="G8" s="238" t="s">
        <v>7</v>
      </c>
      <c r="H8" s="238" t="s">
        <v>318</v>
      </c>
      <c r="I8" s="238" t="s">
        <v>319</v>
      </c>
      <c r="J8" s="239" t="s">
        <v>343</v>
      </c>
      <c r="K8" s="240" t="s">
        <v>344</v>
      </c>
    </row>
    <row r="9" spans="1:11" ht="30">
      <c r="A9" s="241"/>
      <c r="B9" s="242" t="s">
        <v>333</v>
      </c>
      <c r="C9" s="242" t="s">
        <v>333</v>
      </c>
      <c r="D9" s="242" t="s">
        <v>333</v>
      </c>
      <c r="E9" s="242" t="s">
        <v>333</v>
      </c>
      <c r="F9" s="242" t="s">
        <v>333</v>
      </c>
      <c r="G9" s="242" t="s">
        <v>333</v>
      </c>
      <c r="H9" s="242" t="s">
        <v>333</v>
      </c>
      <c r="I9" s="242" t="s">
        <v>333</v>
      </c>
      <c r="J9" s="242" t="s">
        <v>333</v>
      </c>
      <c r="K9" s="243" t="s">
        <v>333</v>
      </c>
    </row>
    <row r="10" spans="1:11" ht="30.75" customHeight="1">
      <c r="A10" s="228" t="s">
        <v>335</v>
      </c>
      <c r="B10" s="244">
        <f>'2021'!B3+'2021'!C3</f>
        <v>31644900</v>
      </c>
      <c r="C10" s="211">
        <f>'2021'!D3</f>
        <v>4702300</v>
      </c>
      <c r="D10" s="211">
        <f>'2021'!E3+'2021'!F3+'2021'!G3+'2021'!I3</f>
        <v>3426460</v>
      </c>
      <c r="E10" s="211"/>
      <c r="F10" s="211"/>
      <c r="G10" s="211"/>
      <c r="H10" s="211"/>
      <c r="I10" s="211"/>
      <c r="J10" s="211"/>
      <c r="K10" s="245">
        <f>SUM(B10:J10)</f>
        <v>39773660</v>
      </c>
    </row>
    <row r="11" spans="1:11" ht="33" customHeight="1">
      <c r="A11" s="228" t="s">
        <v>336</v>
      </c>
      <c r="B11" s="244">
        <f>'2021'!B4+'2021'!C4</f>
        <v>86046630</v>
      </c>
      <c r="C11" s="211">
        <f>'2021'!D4</f>
        <v>9675834</v>
      </c>
      <c r="D11" s="211">
        <f>'2021'!E4+'2021'!F4+'2021'!G4+'2021'!H4+'2021'!I4</f>
        <v>80239767</v>
      </c>
      <c r="E11" s="211">
        <f>'2021'!J4</f>
        <v>8270000</v>
      </c>
      <c r="F11" s="211">
        <f>'2021'!K4</f>
        <v>3300000</v>
      </c>
      <c r="G11" s="211">
        <f>'2021'!L4</f>
        <v>182893287</v>
      </c>
      <c r="H11" s="211">
        <f>'2021'!C21</f>
        <v>0</v>
      </c>
      <c r="I11" s="211">
        <f>önkormányzat!C604</f>
        <v>271934818</v>
      </c>
      <c r="J11" s="211"/>
      <c r="K11" s="245">
        <f>SUM(B11:J11)</f>
        <v>642360336</v>
      </c>
    </row>
    <row r="12" spans="1:11" ht="39.75" customHeight="1">
      <c r="A12" s="228" t="s">
        <v>337</v>
      </c>
      <c r="B12" s="244">
        <f>'2021'!B5+'2021'!C5</f>
        <v>59958000</v>
      </c>
      <c r="C12" s="211">
        <f>'2021'!D5</f>
        <v>10942600</v>
      </c>
      <c r="D12" s="211">
        <f>'2021'!E5+'2021'!F5+'2021'!G5+'2021'!H5+'2021'!I5</f>
        <v>48904270</v>
      </c>
      <c r="E12" s="211"/>
      <c r="F12" s="211"/>
      <c r="G12" s="211"/>
      <c r="H12" s="211"/>
      <c r="I12" s="211"/>
      <c r="J12" s="211"/>
      <c r="K12" s="245">
        <f>SUM(B12:J12)</f>
        <v>119804870</v>
      </c>
    </row>
    <row r="13" spans="1:11" ht="25.5" customHeight="1" thickBot="1">
      <c r="A13" s="228" t="s">
        <v>656</v>
      </c>
      <c r="B13" s="244">
        <f>'2021'!B6+'2021'!C6</f>
        <v>23110172</v>
      </c>
      <c r="C13" s="211">
        <f>'2021'!D6</f>
        <v>3679465</v>
      </c>
      <c r="D13" s="211">
        <f>'2021'!E6+'2021'!F6+'2021'!G6+'2021'!H6+'2021'!I6</f>
        <v>13778320</v>
      </c>
      <c r="E13" s="211"/>
      <c r="F13" s="211"/>
      <c r="G13" s="211"/>
      <c r="H13" s="211"/>
      <c r="I13" s="211"/>
      <c r="J13" s="211"/>
      <c r="K13" s="245">
        <f>SUM(B13:J13)</f>
        <v>40567957</v>
      </c>
    </row>
    <row r="14" spans="1:11" ht="38.25" customHeight="1" thickBot="1">
      <c r="A14" s="246" t="s">
        <v>338</v>
      </c>
      <c r="B14" s="247">
        <f aca="true" t="shared" si="0" ref="B14:J14">SUM(B10:B13)</f>
        <v>200759702</v>
      </c>
      <c r="C14" s="247">
        <f t="shared" si="0"/>
        <v>29000199</v>
      </c>
      <c r="D14" s="247">
        <f t="shared" si="0"/>
        <v>146348817</v>
      </c>
      <c r="E14" s="247">
        <f t="shared" si="0"/>
        <v>8270000</v>
      </c>
      <c r="F14" s="247">
        <f t="shared" si="0"/>
        <v>3300000</v>
      </c>
      <c r="G14" s="247">
        <f t="shared" si="0"/>
        <v>182893287</v>
      </c>
      <c r="H14" s="247">
        <f t="shared" si="0"/>
        <v>0</v>
      </c>
      <c r="I14" s="247">
        <f t="shared" si="0"/>
        <v>271934818</v>
      </c>
      <c r="J14" s="247">
        <f t="shared" si="0"/>
        <v>0</v>
      </c>
      <c r="K14" s="248">
        <f>SUM(B14:J14)</f>
        <v>842506823</v>
      </c>
    </row>
  </sheetData>
  <sheetProtection/>
  <mergeCells count="1"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3"/>
  <headerFooter>
    <oddFooter>&amp;C&amp;D&amp;R&amp;A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M29" sqref="M29"/>
    </sheetView>
  </sheetViews>
  <sheetFormatPr defaultColWidth="9.140625" defaultRowHeight="15"/>
  <cols>
    <col min="2" max="2" width="33.421875" style="0" customWidth="1"/>
    <col min="3" max="3" width="13.57421875" style="0" bestFit="1" customWidth="1"/>
    <col min="4" max="4" width="13.57421875" style="0" customWidth="1"/>
    <col min="5" max="5" width="13.57421875" style="0" bestFit="1" customWidth="1"/>
  </cols>
  <sheetData>
    <row r="1" ht="15">
      <c r="E1" t="s">
        <v>540</v>
      </c>
    </row>
    <row r="3" spans="1:3" ht="15">
      <c r="A3" s="374" t="s">
        <v>235</v>
      </c>
      <c r="B3" s="375" t="s">
        <v>149</v>
      </c>
      <c r="C3" s="373"/>
    </row>
    <row r="4" spans="1:4" ht="30">
      <c r="A4" s="37" t="s">
        <v>39</v>
      </c>
      <c r="B4" s="38" t="s">
        <v>3</v>
      </c>
      <c r="C4" s="37" t="s">
        <v>189</v>
      </c>
      <c r="D4" s="37" t="s">
        <v>195</v>
      </c>
    </row>
    <row r="5" spans="1:4" ht="15">
      <c r="A5" s="90" t="s">
        <v>70</v>
      </c>
      <c r="B5" s="88" t="s">
        <v>575</v>
      </c>
      <c r="C5" s="110">
        <v>26674300</v>
      </c>
      <c r="D5" s="37"/>
    </row>
    <row r="6" spans="1:4" ht="15">
      <c r="A6" s="90" t="s">
        <v>51</v>
      </c>
      <c r="B6" s="111" t="s">
        <v>150</v>
      </c>
      <c r="C6" s="112">
        <f>SUM(C5)</f>
        <v>26674300</v>
      </c>
      <c r="D6" s="37"/>
    </row>
    <row r="7" ht="15">
      <c r="D7" s="37"/>
    </row>
    <row r="8" spans="1:4" ht="15">
      <c r="A8" s="90"/>
      <c r="B8" s="88" t="s">
        <v>152</v>
      </c>
      <c r="C8" s="110">
        <v>3919200</v>
      </c>
      <c r="D8" s="37"/>
    </row>
    <row r="9" spans="1:4" ht="15">
      <c r="A9" s="3" t="s">
        <v>151</v>
      </c>
      <c r="B9" s="2" t="s">
        <v>10</v>
      </c>
      <c r="C9" s="120">
        <f>SUM(C8)</f>
        <v>3919200</v>
      </c>
      <c r="D9" s="37"/>
    </row>
    <row r="10" spans="1:4" ht="15">
      <c r="A10" s="3"/>
      <c r="B10" s="2"/>
      <c r="C10" s="120"/>
      <c r="D10" s="37"/>
    </row>
    <row r="11" spans="1:4" ht="15">
      <c r="A11" s="3"/>
      <c r="D11" s="37"/>
    </row>
    <row r="12" spans="1:4" ht="15">
      <c r="A12" s="37"/>
      <c r="B12" s="86" t="s">
        <v>177</v>
      </c>
      <c r="C12" s="123">
        <v>250000</v>
      </c>
      <c r="D12" s="37"/>
    </row>
    <row r="13" spans="1:4" ht="15">
      <c r="A13" s="67"/>
      <c r="B13" s="86" t="s">
        <v>53</v>
      </c>
      <c r="C13" s="4"/>
      <c r="D13" s="4"/>
    </row>
    <row r="14" spans="1:4" ht="15">
      <c r="A14" s="48" t="s">
        <v>47</v>
      </c>
      <c r="B14" s="33" t="s">
        <v>48</v>
      </c>
      <c r="C14" s="21">
        <f>SUM(C12:C13)</f>
        <v>250000</v>
      </c>
      <c r="D14" s="21"/>
    </row>
    <row r="15" spans="1:4" ht="15">
      <c r="A15" s="48"/>
      <c r="B15" s="33"/>
      <c r="C15" s="21"/>
      <c r="D15" s="21"/>
    </row>
    <row r="16" spans="1:4" ht="15">
      <c r="A16" s="48"/>
      <c r="B16" s="48" t="s">
        <v>178</v>
      </c>
      <c r="C16" s="87">
        <v>2205000</v>
      </c>
      <c r="D16" s="21"/>
    </row>
    <row r="17" spans="1:4" ht="15">
      <c r="A17" s="48"/>
      <c r="B17" s="48" t="s">
        <v>228</v>
      </c>
      <c r="C17" s="87">
        <v>20000</v>
      </c>
      <c r="D17" s="21"/>
    </row>
    <row r="18" spans="1:4" ht="15">
      <c r="A18" s="48"/>
      <c r="B18" s="48" t="s">
        <v>50</v>
      </c>
      <c r="C18" s="87">
        <v>4200000</v>
      </c>
      <c r="D18" s="21"/>
    </row>
    <row r="19" spans="1:4" ht="15">
      <c r="A19" s="3" t="s">
        <v>176</v>
      </c>
      <c r="B19" s="3" t="s">
        <v>156</v>
      </c>
      <c r="C19" s="87">
        <v>100000</v>
      </c>
      <c r="D19" s="4"/>
    </row>
    <row r="20" spans="1:4" ht="15">
      <c r="A20" s="3"/>
      <c r="B20" s="134" t="s">
        <v>50</v>
      </c>
      <c r="C20" s="21">
        <f>SUM(C16:C19)</f>
        <v>6525000</v>
      </c>
      <c r="D20" s="4"/>
    </row>
    <row r="21" spans="1:4" ht="15">
      <c r="A21" s="3"/>
      <c r="B21" s="3"/>
      <c r="C21" s="21"/>
      <c r="D21" s="4"/>
    </row>
    <row r="22" spans="1:4" ht="15">
      <c r="A22" s="3"/>
      <c r="B22" s="86" t="s">
        <v>59</v>
      </c>
      <c r="C22" s="4">
        <v>500000</v>
      </c>
      <c r="D22" s="4"/>
    </row>
    <row r="23" spans="1:4" ht="15">
      <c r="A23" s="86" t="s">
        <v>61</v>
      </c>
      <c r="B23" s="2" t="s">
        <v>62</v>
      </c>
      <c r="C23" s="21">
        <f>SUM(C22)</f>
        <v>500000</v>
      </c>
      <c r="D23" s="4"/>
    </row>
    <row r="24" spans="1:4" ht="15">
      <c r="A24" s="86"/>
      <c r="B24" s="2"/>
      <c r="C24" s="21"/>
      <c r="D24" s="4"/>
    </row>
    <row r="25" spans="1:4" ht="15">
      <c r="A25" s="86"/>
      <c r="B25" s="86" t="s">
        <v>158</v>
      </c>
      <c r="C25" s="87">
        <v>4000000</v>
      </c>
      <c r="D25" s="4"/>
    </row>
    <row r="26" spans="1:4" ht="15">
      <c r="A26" s="86" t="s">
        <v>153</v>
      </c>
      <c r="B26" s="2" t="s">
        <v>159</v>
      </c>
      <c r="C26" s="21">
        <f>SUM(C25)</f>
        <v>4000000</v>
      </c>
      <c r="D26" s="4"/>
    </row>
    <row r="27" spans="1:4" ht="15">
      <c r="A27" s="86"/>
      <c r="B27" s="2"/>
      <c r="C27" s="21"/>
      <c r="D27" s="4"/>
    </row>
    <row r="28" spans="1:4" ht="15">
      <c r="A28" s="3"/>
      <c r="B28" s="3" t="s">
        <v>99</v>
      </c>
      <c r="C28" s="87">
        <v>600000</v>
      </c>
      <c r="D28" s="4"/>
    </row>
    <row r="29" spans="1:4" ht="15">
      <c r="A29" s="3" t="s">
        <v>65</v>
      </c>
      <c r="B29" s="2" t="s">
        <v>99</v>
      </c>
      <c r="C29" s="21">
        <f>SUM(C28)</f>
        <v>600000</v>
      </c>
      <c r="D29" s="4"/>
    </row>
    <row r="30" spans="1:4" ht="15">
      <c r="A30" s="3"/>
      <c r="B30" s="3"/>
      <c r="C30" s="4"/>
      <c r="D30" s="4"/>
    </row>
    <row r="31" spans="1:4" ht="15">
      <c r="A31" s="3"/>
      <c r="B31" s="3" t="s">
        <v>66</v>
      </c>
      <c r="C31" s="4">
        <v>7500000</v>
      </c>
      <c r="D31" s="4"/>
    </row>
    <row r="32" spans="1:4" ht="15">
      <c r="A32" s="3" t="s">
        <v>67</v>
      </c>
      <c r="B32" s="85" t="s">
        <v>66</v>
      </c>
      <c r="C32" s="21">
        <f>SUM(C31)</f>
        <v>7500000</v>
      </c>
      <c r="D32" s="4"/>
    </row>
    <row r="33" spans="1:4" ht="15">
      <c r="A33" s="3"/>
      <c r="B33" s="3"/>
      <c r="C33" s="4"/>
      <c r="D33" s="4"/>
    </row>
    <row r="34" spans="1:4" ht="15">
      <c r="A34" s="3"/>
      <c r="B34" s="86" t="s">
        <v>68</v>
      </c>
      <c r="C34" s="87">
        <v>5230000</v>
      </c>
      <c r="D34" s="4"/>
    </row>
    <row r="35" spans="1:4" ht="15">
      <c r="A35" s="10" t="s">
        <v>45</v>
      </c>
      <c r="B35" s="13" t="s">
        <v>69</v>
      </c>
      <c r="C35" s="75">
        <f>SUM(C34)</f>
        <v>5230000</v>
      </c>
      <c r="D35" s="21"/>
    </row>
    <row r="36" spans="1:4" ht="15">
      <c r="A36" s="3"/>
      <c r="B36" s="3"/>
      <c r="C36" s="3"/>
      <c r="D36" s="108"/>
    </row>
    <row r="37" spans="1:4" ht="15">
      <c r="A37" s="3"/>
      <c r="B37" s="3" t="s">
        <v>160</v>
      </c>
      <c r="C37" s="118">
        <v>400000</v>
      </c>
      <c r="D37" s="108"/>
    </row>
    <row r="38" spans="1:4" ht="15">
      <c r="A38" s="2" t="s">
        <v>110</v>
      </c>
      <c r="B38" s="2" t="s">
        <v>161</v>
      </c>
      <c r="C38" s="119">
        <f>SUM(C37)</f>
        <v>400000</v>
      </c>
      <c r="D38" s="102"/>
    </row>
    <row r="39" spans="1:4" ht="15">
      <c r="A39" s="3"/>
      <c r="B39" s="3"/>
      <c r="C39" s="3"/>
      <c r="D39" s="108"/>
    </row>
    <row r="40" spans="1:4" ht="15">
      <c r="A40" s="117"/>
      <c r="B40" s="2" t="s">
        <v>5</v>
      </c>
      <c r="C40" s="21">
        <f>C35+C29+C23+C14+C38+C26+C20+C32</f>
        <v>25005000</v>
      </c>
      <c r="D40" s="4"/>
    </row>
    <row r="41" spans="1:4" ht="15">
      <c r="A41" s="2"/>
      <c r="B41" s="2"/>
      <c r="C41" s="21"/>
      <c r="D41" s="21"/>
    </row>
    <row r="42" spans="1:4" ht="15">
      <c r="A42" s="2" t="s">
        <v>200</v>
      </c>
      <c r="B42" s="86" t="s">
        <v>229</v>
      </c>
      <c r="C42" s="87"/>
      <c r="D42" s="21"/>
    </row>
    <row r="43" spans="1:4" ht="15">
      <c r="A43" s="2" t="s">
        <v>201</v>
      </c>
      <c r="B43" s="86" t="s">
        <v>145</v>
      </c>
      <c r="C43" s="87"/>
      <c r="D43" s="21"/>
    </row>
    <row r="44" spans="1:4" ht="15">
      <c r="A44" s="2" t="s">
        <v>200</v>
      </c>
      <c r="B44" s="86" t="s">
        <v>230</v>
      </c>
      <c r="C44" s="87"/>
      <c r="D44" s="21"/>
    </row>
    <row r="45" spans="1:4" ht="15">
      <c r="A45" s="2" t="s">
        <v>201</v>
      </c>
      <c r="B45" s="86" t="s">
        <v>145</v>
      </c>
      <c r="C45" s="87"/>
      <c r="D45" s="21"/>
    </row>
    <row r="46" spans="1:4" ht="15">
      <c r="A46" s="2"/>
      <c r="B46" s="1" t="s">
        <v>179</v>
      </c>
      <c r="C46" s="135">
        <f>SUM(C42:C45)</f>
        <v>0</v>
      </c>
      <c r="D46" s="21"/>
    </row>
    <row r="47" spans="1:4" ht="15.75" thickBot="1">
      <c r="A47" s="10"/>
      <c r="B47" s="10"/>
      <c r="C47" s="121"/>
      <c r="D47" s="11"/>
    </row>
    <row r="48" spans="1:4" ht="15.75" thickBot="1">
      <c r="A48" s="40"/>
      <c r="B48" s="41" t="s">
        <v>11</v>
      </c>
      <c r="C48" s="45">
        <f>C46+C40+C6+C9</f>
        <v>55598500</v>
      </c>
      <c r="D48" s="51"/>
    </row>
    <row r="49" spans="1:4" ht="15">
      <c r="A49" s="77"/>
      <c r="C49" s="122"/>
      <c r="D49" s="5"/>
    </row>
    <row r="50" spans="1:4" ht="15">
      <c r="A50" s="76" t="s">
        <v>97</v>
      </c>
      <c r="B50" s="394" t="s">
        <v>162</v>
      </c>
      <c r="C50" s="395"/>
      <c r="D50" s="395">
        <v>10000000</v>
      </c>
    </row>
    <row r="51" spans="1:4" ht="15">
      <c r="A51" s="76"/>
      <c r="B51" s="3"/>
      <c r="C51" s="4"/>
      <c r="D51" s="4"/>
    </row>
    <row r="52" spans="1:4" ht="15">
      <c r="A52" s="78" t="s">
        <v>93</v>
      </c>
      <c r="B52" s="23" t="s">
        <v>17</v>
      </c>
      <c r="C52" s="24"/>
      <c r="D52" s="24">
        <v>23800000</v>
      </c>
    </row>
    <row r="53" spans="1:4" ht="15">
      <c r="A53" s="76" t="s">
        <v>46</v>
      </c>
      <c r="B53" s="6" t="s">
        <v>18</v>
      </c>
      <c r="C53" s="4"/>
      <c r="D53" s="4">
        <v>700000</v>
      </c>
    </row>
    <row r="54" spans="1:4" ht="15">
      <c r="A54" s="3"/>
      <c r="B54" s="7" t="s">
        <v>6</v>
      </c>
      <c r="C54" s="4"/>
      <c r="D54" s="4">
        <f>SUM(D52:D53)</f>
        <v>24500000</v>
      </c>
    </row>
    <row r="55" spans="1:4" ht="15">
      <c r="A55" s="3" t="s">
        <v>231</v>
      </c>
      <c r="B55" s="7" t="s">
        <v>232</v>
      </c>
      <c r="C55" s="4"/>
      <c r="D55" s="4"/>
    </row>
    <row r="56" spans="1:4" ht="15.75" thickBot="1">
      <c r="A56" s="163"/>
      <c r="B56" s="107" t="s">
        <v>8</v>
      </c>
      <c r="C56" s="132"/>
      <c r="D56" s="164">
        <f>D54+D50+D55</f>
        <v>34500000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Titkárság</cp:lastModifiedBy>
  <cp:lastPrinted>2021-02-22T14:13:33Z</cp:lastPrinted>
  <dcterms:created xsi:type="dcterms:W3CDTF">2013-01-08T07:03:11Z</dcterms:created>
  <dcterms:modified xsi:type="dcterms:W3CDTF">2021-02-22T14:13:37Z</dcterms:modified>
  <cp:category/>
  <cp:version/>
  <cp:contentType/>
  <cp:contentStatus/>
</cp:coreProperties>
</file>