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ándor\Desktop\Költségvetés Önk 2021\"/>
    </mc:Choice>
  </mc:AlternateContent>
  <bookViews>
    <workbookView xWindow="-120" yWindow="-120" windowWidth="29040" windowHeight="15840"/>
  </bookViews>
  <sheets>
    <sheet name="önk bev" sheetId="23" r:id="rId1"/>
    <sheet name="önk kiad" sheetId="24" r:id="rId2"/>
    <sheet name="1.3" sheetId="25" r:id="rId3"/>
    <sheet name="1.4" sheetId="26" r:id="rId4"/>
    <sheet name="ovi bev" sheetId="27" r:id="rId5"/>
    <sheet name="ovi kiad" sheetId="28" r:id="rId6"/>
    <sheet name="2.3" sheetId="29" r:id="rId7"/>
    <sheet name="konyha bev" sheetId="30" r:id="rId8"/>
    <sheet name="konyha kiad" sheetId="32" r:id="rId9"/>
    <sheet name="3.3" sheetId="33" r:id="rId10"/>
    <sheet name="4" sheetId="34" r:id="rId11"/>
    <sheet name="5" sheetId="31" r:id="rId12"/>
    <sheet name="6" sheetId="35" r:id="rId13"/>
    <sheet name="7" sheetId="36" r:id="rId14"/>
    <sheet name="8" sheetId="37" r:id="rId15"/>
    <sheet name="9" sheetId="38" r:id="rId16"/>
    <sheet name="10" sheetId="39" r:id="rId17"/>
  </sheets>
  <calcPr calcId="181029"/>
</workbook>
</file>

<file path=xl/calcChain.xml><?xml version="1.0" encoding="utf-8"?>
<calcChain xmlns="http://schemas.openxmlformats.org/spreadsheetml/2006/main">
  <c r="B15" i="33" l="1"/>
  <c r="D15" i="29"/>
  <c r="C15" i="29"/>
  <c r="B15" i="29"/>
  <c r="B21" i="39"/>
  <c r="B12" i="39"/>
  <c r="E24" i="38"/>
  <c r="E21" i="38"/>
  <c r="D21" i="38"/>
  <c r="D24" i="38" s="1"/>
  <c r="C21" i="38"/>
  <c r="C24" i="38" s="1"/>
  <c r="C17" i="38"/>
  <c r="E15" i="38"/>
  <c r="E17" i="38" s="1"/>
  <c r="E25" i="38" s="1"/>
  <c r="D15" i="38"/>
  <c r="D17" i="38" s="1"/>
  <c r="D25" i="38" s="1"/>
  <c r="C15" i="38"/>
  <c r="C25" i="38" l="1"/>
  <c r="L28" i="35"/>
  <c r="H28" i="35"/>
  <c r="D28" i="35"/>
  <c r="N27" i="35"/>
  <c r="M27" i="35"/>
  <c r="L27" i="35"/>
  <c r="K27" i="35"/>
  <c r="J27" i="35"/>
  <c r="I27" i="35"/>
  <c r="H27" i="35"/>
  <c r="G27" i="35"/>
  <c r="F27" i="35"/>
  <c r="E27" i="35"/>
  <c r="D27" i="35"/>
  <c r="C27" i="35"/>
  <c r="O26" i="35"/>
  <c r="O25" i="35"/>
  <c r="O24" i="35"/>
  <c r="O23" i="35"/>
  <c r="O22" i="35"/>
  <c r="O21" i="35"/>
  <c r="O20" i="35"/>
  <c r="O19" i="35"/>
  <c r="O18" i="35"/>
  <c r="O27" i="35" s="1"/>
  <c r="N16" i="35"/>
  <c r="N28" i="35" s="1"/>
  <c r="M16" i="35"/>
  <c r="M28" i="35" s="1"/>
  <c r="L16" i="35"/>
  <c r="K16" i="35"/>
  <c r="K28" i="35" s="1"/>
  <c r="J16" i="35"/>
  <c r="J28" i="35" s="1"/>
  <c r="I16" i="35"/>
  <c r="I28" i="35" s="1"/>
  <c r="H16" i="35"/>
  <c r="G16" i="35"/>
  <c r="G28" i="35" s="1"/>
  <c r="F16" i="35"/>
  <c r="F28" i="35" s="1"/>
  <c r="E16" i="35"/>
  <c r="E28" i="35" s="1"/>
  <c r="D16" i="35"/>
  <c r="C16" i="35"/>
  <c r="C28" i="35" s="1"/>
  <c r="O15" i="35"/>
  <c r="O14" i="35"/>
  <c r="O13" i="35"/>
  <c r="O12" i="35"/>
  <c r="O11" i="35"/>
  <c r="O10" i="35"/>
  <c r="O9" i="35"/>
  <c r="O8" i="35"/>
  <c r="O16" i="35" s="1"/>
  <c r="O28" i="35" s="1"/>
  <c r="O7" i="35"/>
  <c r="B16" i="31" l="1"/>
  <c r="B12" i="31"/>
  <c r="B27" i="34"/>
  <c r="A27" i="34"/>
  <c r="H30" i="33"/>
  <c r="G30" i="33"/>
  <c r="F30" i="33"/>
  <c r="D30" i="33"/>
  <c r="C30" i="33"/>
  <c r="B30" i="33"/>
  <c r="H15" i="33"/>
  <c r="G15" i="33"/>
  <c r="F15" i="33"/>
  <c r="D15" i="33"/>
  <c r="C15" i="33"/>
  <c r="D111" i="32"/>
  <c r="D102" i="32"/>
  <c r="D97" i="32"/>
  <c r="D89" i="32"/>
  <c r="D76" i="32"/>
  <c r="D66" i="32"/>
  <c r="D60" i="32"/>
  <c r="D56" i="32"/>
  <c r="D47" i="32"/>
  <c r="D57" i="32" s="1"/>
  <c r="D43" i="32"/>
  <c r="D38" i="32"/>
  <c r="D32" i="32"/>
  <c r="D40" i="32" s="1"/>
  <c r="D67" i="32" s="1"/>
  <c r="D28" i="32"/>
  <c r="D22" i="32"/>
  <c r="D18" i="32"/>
  <c r="D23" i="32" s="1"/>
  <c r="D112" i="32" l="1"/>
  <c r="D114" i="32" s="1"/>
  <c r="D68" i="30" l="1"/>
  <c r="D69" i="30" s="1"/>
  <c r="D63" i="30"/>
  <c r="D71" i="30" s="1"/>
  <c r="D62" i="30"/>
  <c r="D58" i="30"/>
  <c r="D54" i="30"/>
  <c r="D48" i="30"/>
  <c r="D35" i="30"/>
  <c r="D26" i="30"/>
  <c r="D37" i="30" s="1"/>
  <c r="D23" i="30"/>
  <c r="D11" i="30"/>
  <c r="D17" i="30" s="1"/>
  <c r="H30" i="29" l="1"/>
  <c r="G30" i="29"/>
  <c r="F30" i="29"/>
  <c r="D30" i="29"/>
  <c r="C30" i="29"/>
  <c r="B30" i="29"/>
  <c r="H15" i="29"/>
  <c r="G15" i="29"/>
  <c r="F15" i="29"/>
  <c r="D111" i="28"/>
  <c r="D102" i="28"/>
  <c r="D97" i="28"/>
  <c r="D89" i="28"/>
  <c r="D76" i="28"/>
  <c r="D66" i="28"/>
  <c r="D60" i="28"/>
  <c r="D56" i="28"/>
  <c r="D57" i="28" s="1"/>
  <c r="D47" i="28"/>
  <c r="D43" i="28"/>
  <c r="D38" i="28"/>
  <c r="D40" i="28" s="1"/>
  <c r="D32" i="28"/>
  <c r="D28" i="28"/>
  <c r="D22" i="28"/>
  <c r="D23" i="28" s="1"/>
  <c r="D18" i="28"/>
  <c r="D67" i="28" l="1"/>
  <c r="D112" i="28"/>
  <c r="D114" i="28" s="1"/>
  <c r="D68" i="27" l="1"/>
  <c r="D69" i="27" s="1"/>
  <c r="D63" i="27"/>
  <c r="D62" i="27"/>
  <c r="D58" i="27"/>
  <c r="D54" i="27"/>
  <c r="D48" i="27"/>
  <c r="D35" i="27"/>
  <c r="D26" i="27"/>
  <c r="D37" i="27" s="1"/>
  <c r="D23" i="27"/>
  <c r="D11" i="27"/>
  <c r="D17" i="27" s="1"/>
  <c r="D71" i="27" l="1"/>
  <c r="E51" i="26" l="1"/>
  <c r="E62" i="26" s="1"/>
  <c r="E19" i="26"/>
  <c r="E23" i="26"/>
  <c r="E24" i="26"/>
  <c r="E29" i="26"/>
  <c r="E32" i="26"/>
  <c r="E38" i="26"/>
  <c r="E40" i="26"/>
  <c r="E45" i="26"/>
  <c r="E47" i="26" s="1"/>
  <c r="E61" i="26"/>
  <c r="E65" i="26"/>
  <c r="E71" i="26"/>
  <c r="E75" i="26"/>
  <c r="E88" i="26" s="1"/>
  <c r="E87" i="26"/>
  <c r="E104" i="26"/>
  <c r="E106" i="26"/>
  <c r="E114" i="26"/>
  <c r="E119" i="26"/>
  <c r="E128" i="26"/>
  <c r="Q130" i="26"/>
  <c r="P128" i="26"/>
  <c r="O128" i="26"/>
  <c r="N128" i="26"/>
  <c r="M128" i="26"/>
  <c r="L128" i="26"/>
  <c r="K128" i="26"/>
  <c r="J128" i="26"/>
  <c r="I128" i="26"/>
  <c r="H128" i="26"/>
  <c r="G128" i="26"/>
  <c r="F128" i="26"/>
  <c r="D128" i="26"/>
  <c r="Q127" i="26"/>
  <c r="Q126" i="26"/>
  <c r="Q125" i="26"/>
  <c r="Q124" i="26"/>
  <c r="Q123" i="26"/>
  <c r="Q122" i="26"/>
  <c r="Q121" i="26"/>
  <c r="Q120" i="26"/>
  <c r="P119" i="26"/>
  <c r="O119" i="26"/>
  <c r="N119" i="26"/>
  <c r="M119" i="26"/>
  <c r="L119" i="26"/>
  <c r="K119" i="26"/>
  <c r="J119" i="26"/>
  <c r="I119" i="26"/>
  <c r="H119" i="26"/>
  <c r="G119" i="26"/>
  <c r="F119" i="26"/>
  <c r="D119" i="26"/>
  <c r="Q118" i="26"/>
  <c r="Q117" i="26"/>
  <c r="Q116" i="26"/>
  <c r="Q115" i="26"/>
  <c r="P114" i="26"/>
  <c r="O114" i="26"/>
  <c r="N114" i="26"/>
  <c r="M114" i="26"/>
  <c r="L114" i="26"/>
  <c r="K114" i="26"/>
  <c r="J114" i="26"/>
  <c r="I114" i="26"/>
  <c r="H114" i="26"/>
  <c r="G114" i="26"/>
  <c r="F114" i="26"/>
  <c r="D114" i="26"/>
  <c r="Q113" i="26"/>
  <c r="Q112" i="26"/>
  <c r="Q111" i="26"/>
  <c r="Q110" i="26"/>
  <c r="Q109" i="26"/>
  <c r="Q108" i="26"/>
  <c r="Q107" i="26"/>
  <c r="K106" i="26"/>
  <c r="J106" i="26"/>
  <c r="Q105" i="26"/>
  <c r="P104" i="26"/>
  <c r="P106" i="26" s="1"/>
  <c r="O104" i="26"/>
  <c r="O106" i="26" s="1"/>
  <c r="N104" i="26"/>
  <c r="N106" i="26" s="1"/>
  <c r="M104" i="26"/>
  <c r="M106" i="26" s="1"/>
  <c r="L104" i="26"/>
  <c r="L106" i="26" s="1"/>
  <c r="K104" i="26"/>
  <c r="J104" i="26"/>
  <c r="I104" i="26"/>
  <c r="I106" i="26" s="1"/>
  <c r="H104" i="26"/>
  <c r="H106" i="26" s="1"/>
  <c r="G104" i="26"/>
  <c r="G106" i="26" s="1"/>
  <c r="F104" i="26"/>
  <c r="F106" i="26" s="1"/>
  <c r="D104" i="26"/>
  <c r="D106" i="26" s="1"/>
  <c r="Q103" i="26"/>
  <c r="Q102" i="26"/>
  <c r="Q101" i="26"/>
  <c r="Q100" i="26"/>
  <c r="Q99" i="26"/>
  <c r="Q98" i="26"/>
  <c r="Q97" i="26"/>
  <c r="Q96" i="26"/>
  <c r="Q95" i="26"/>
  <c r="Q94" i="26"/>
  <c r="Q93" i="26"/>
  <c r="Q92" i="26"/>
  <c r="Q91" i="26"/>
  <c r="Q90" i="26"/>
  <c r="Q89" i="26"/>
  <c r="O88" i="26"/>
  <c r="G88" i="26"/>
  <c r="P87" i="26"/>
  <c r="O87" i="26"/>
  <c r="N87" i="26"/>
  <c r="M87" i="26"/>
  <c r="M88" i="26" s="1"/>
  <c r="L87" i="26"/>
  <c r="K87" i="26"/>
  <c r="J87" i="26"/>
  <c r="I87" i="26"/>
  <c r="H87" i="26"/>
  <c r="G87" i="26"/>
  <c r="F87" i="26"/>
  <c r="D87" i="26"/>
  <c r="D88" i="26" s="1"/>
  <c r="Q86" i="26"/>
  <c r="Q85" i="26"/>
  <c r="Q84" i="26"/>
  <c r="Q83" i="26"/>
  <c r="Q82" i="26"/>
  <c r="Q81" i="26"/>
  <c r="Q80" i="26"/>
  <c r="Q79" i="26"/>
  <c r="Q78" i="26"/>
  <c r="Q77" i="26"/>
  <c r="Q76" i="26"/>
  <c r="P75" i="26"/>
  <c r="P88" i="26" s="1"/>
  <c r="O75" i="26"/>
  <c r="N75" i="26"/>
  <c r="M75" i="26"/>
  <c r="L75" i="26"/>
  <c r="L88" i="26" s="1"/>
  <c r="K75" i="26"/>
  <c r="K88" i="26" s="1"/>
  <c r="J75" i="26"/>
  <c r="I75" i="26"/>
  <c r="I88" i="26" s="1"/>
  <c r="H75" i="26"/>
  <c r="H88" i="26" s="1"/>
  <c r="G75" i="26"/>
  <c r="F75" i="26"/>
  <c r="D75" i="26"/>
  <c r="Q74" i="26"/>
  <c r="Q75" i="26" s="1"/>
  <c r="Q73" i="26"/>
  <c r="P71" i="26"/>
  <c r="O71" i="26"/>
  <c r="N71" i="26"/>
  <c r="M71" i="26"/>
  <c r="L71" i="26"/>
  <c r="K71" i="26"/>
  <c r="J71" i="26"/>
  <c r="I71" i="26"/>
  <c r="H71" i="26"/>
  <c r="G71" i="26"/>
  <c r="F71" i="26"/>
  <c r="D71" i="26"/>
  <c r="Q70" i="26"/>
  <c r="Q69" i="26"/>
  <c r="Q68" i="26"/>
  <c r="Q67" i="26"/>
  <c r="Q66" i="26"/>
  <c r="P65" i="26"/>
  <c r="O65" i="26"/>
  <c r="N65" i="26"/>
  <c r="M65" i="26"/>
  <c r="L65" i="26"/>
  <c r="K65" i="26"/>
  <c r="J65" i="26"/>
  <c r="I65" i="26"/>
  <c r="H65" i="26"/>
  <c r="G65" i="26"/>
  <c r="F65" i="26"/>
  <c r="D65" i="26"/>
  <c r="Q64" i="26"/>
  <c r="Q63" i="26"/>
  <c r="I62" i="26"/>
  <c r="P61" i="26"/>
  <c r="O61" i="26"/>
  <c r="N61" i="26"/>
  <c r="M61" i="26"/>
  <c r="L61" i="26"/>
  <c r="K61" i="26"/>
  <c r="K62" i="26" s="1"/>
  <c r="J61" i="26"/>
  <c r="I61" i="26"/>
  <c r="H61" i="26"/>
  <c r="G61" i="26"/>
  <c r="F61" i="26"/>
  <c r="D61" i="26"/>
  <c r="Q60" i="26"/>
  <c r="Q59" i="26"/>
  <c r="Q58" i="26"/>
  <c r="Q57" i="26"/>
  <c r="Q56" i="26"/>
  <c r="Q55" i="26"/>
  <c r="Q54" i="26"/>
  <c r="Q53" i="26"/>
  <c r="O52" i="26"/>
  <c r="P51" i="26"/>
  <c r="P52" i="26" s="1"/>
  <c r="Q52" i="26" s="1"/>
  <c r="O51" i="26"/>
  <c r="O62" i="26" s="1"/>
  <c r="N51" i="26"/>
  <c r="N62" i="26" s="1"/>
  <c r="M51" i="26"/>
  <c r="M62" i="26" s="1"/>
  <c r="L51" i="26"/>
  <c r="L62" i="26" s="1"/>
  <c r="K51" i="26"/>
  <c r="J51" i="26"/>
  <c r="J62" i="26" s="1"/>
  <c r="I51" i="26"/>
  <c r="H51" i="26"/>
  <c r="H62" i="26" s="1"/>
  <c r="G51" i="26"/>
  <c r="G62" i="26" s="1"/>
  <c r="F51" i="26"/>
  <c r="F62" i="26" s="1"/>
  <c r="D51" i="26"/>
  <c r="D62" i="26" s="1"/>
  <c r="Q50" i="26"/>
  <c r="Q49" i="26"/>
  <c r="Q48" i="26"/>
  <c r="P47" i="26"/>
  <c r="O47" i="26"/>
  <c r="N47" i="26"/>
  <c r="M47" i="26"/>
  <c r="L47" i="26"/>
  <c r="K47" i="26"/>
  <c r="J47" i="26"/>
  <c r="I47" i="26"/>
  <c r="H47" i="26"/>
  <c r="F47" i="26"/>
  <c r="Q46" i="26"/>
  <c r="G45" i="26"/>
  <c r="G47" i="26" s="1"/>
  <c r="F45" i="26"/>
  <c r="D45" i="26"/>
  <c r="D47" i="26" s="1"/>
  <c r="Q44" i="26"/>
  <c r="Q43" i="26"/>
  <c r="Q42" i="26"/>
  <c r="Q41" i="26"/>
  <c r="Q45" i="26" s="1"/>
  <c r="Q39" i="26"/>
  <c r="P38" i="26"/>
  <c r="O38" i="26"/>
  <c r="N38" i="26"/>
  <c r="M38" i="26"/>
  <c r="L38" i="26"/>
  <c r="K38" i="26"/>
  <c r="J38" i="26"/>
  <c r="I38" i="26"/>
  <c r="H38" i="26"/>
  <c r="G38" i="26"/>
  <c r="F38" i="26"/>
  <c r="D38" i="26"/>
  <c r="Q37" i="26"/>
  <c r="Q36" i="26"/>
  <c r="Q35" i="26"/>
  <c r="Q34" i="26"/>
  <c r="Q33" i="26"/>
  <c r="P32" i="26"/>
  <c r="P40" i="26" s="1"/>
  <c r="O32" i="26"/>
  <c r="O40" i="26" s="1"/>
  <c r="N32" i="26"/>
  <c r="M32" i="26"/>
  <c r="M40" i="26" s="1"/>
  <c r="L32" i="26"/>
  <c r="L40" i="26" s="1"/>
  <c r="K32" i="26"/>
  <c r="K40" i="26" s="1"/>
  <c r="J32" i="26"/>
  <c r="I32" i="26"/>
  <c r="I40" i="26" s="1"/>
  <c r="H32" i="26"/>
  <c r="H40" i="26" s="1"/>
  <c r="G32" i="26"/>
  <c r="G40" i="26" s="1"/>
  <c r="F32" i="26"/>
  <c r="D32" i="26"/>
  <c r="D40" i="26" s="1"/>
  <c r="Q31" i="26"/>
  <c r="Q30" i="26"/>
  <c r="P29" i="26"/>
  <c r="O29" i="26"/>
  <c r="N29" i="26"/>
  <c r="M29" i="26"/>
  <c r="L29" i="26"/>
  <c r="K29" i="26"/>
  <c r="J29" i="26"/>
  <c r="I29" i="26"/>
  <c r="H29" i="26"/>
  <c r="G29" i="26"/>
  <c r="F29" i="26"/>
  <c r="D29" i="26"/>
  <c r="Q28" i="26"/>
  <c r="Q27" i="26"/>
  <c r="Q26" i="26"/>
  <c r="Q25" i="26"/>
  <c r="Q29" i="26" s="1"/>
  <c r="P23" i="26"/>
  <c r="P24" i="26" s="1"/>
  <c r="O23" i="26"/>
  <c r="O24" i="26" s="1"/>
  <c r="N23" i="26"/>
  <c r="M23" i="26"/>
  <c r="M24" i="26" s="1"/>
  <c r="L23" i="26"/>
  <c r="L24" i="26" s="1"/>
  <c r="K23" i="26"/>
  <c r="K24" i="26" s="1"/>
  <c r="J23" i="26"/>
  <c r="I23" i="26"/>
  <c r="I24" i="26" s="1"/>
  <c r="H23" i="26"/>
  <c r="H24" i="26" s="1"/>
  <c r="G23" i="26"/>
  <c r="G24" i="26" s="1"/>
  <c r="F23" i="26"/>
  <c r="D23" i="26"/>
  <c r="D24" i="26" s="1"/>
  <c r="Q22" i="26"/>
  <c r="Q21" i="26"/>
  <c r="Q23" i="26" s="1"/>
  <c r="Q20" i="26"/>
  <c r="P19" i="26"/>
  <c r="O19" i="26"/>
  <c r="N19" i="26"/>
  <c r="N24" i="26" s="1"/>
  <c r="M19" i="26"/>
  <c r="L19" i="26"/>
  <c r="K19" i="26"/>
  <c r="J19" i="26"/>
  <c r="J24" i="26" s="1"/>
  <c r="I19" i="26"/>
  <c r="H19" i="26"/>
  <c r="G19" i="26"/>
  <c r="F19" i="26"/>
  <c r="F24" i="26" s="1"/>
  <c r="D19" i="26"/>
  <c r="Q18" i="26"/>
  <c r="Q17" i="26"/>
  <c r="Q16" i="26"/>
  <c r="Q15" i="26"/>
  <c r="Q14" i="26"/>
  <c r="Q13" i="26"/>
  <c r="Q12" i="26"/>
  <c r="Q11" i="26"/>
  <c r="Q10" i="26"/>
  <c r="Q9" i="26"/>
  <c r="Q8" i="26"/>
  <c r="Q7" i="26"/>
  <c r="Q6" i="26"/>
  <c r="E72" i="26" l="1"/>
  <c r="E129" i="26" s="1"/>
  <c r="E131" i="26" s="1"/>
  <c r="Q65" i="26"/>
  <c r="Q114" i="26"/>
  <c r="N129" i="26"/>
  <c r="N131" i="26" s="1"/>
  <c r="G129" i="26"/>
  <c r="G131" i="26" s="1"/>
  <c r="G72" i="26"/>
  <c r="O72" i="26"/>
  <c r="O129" i="26" s="1"/>
  <c r="O131" i="26" s="1"/>
  <c r="I129" i="26"/>
  <c r="I131" i="26" s="1"/>
  <c r="I72" i="26"/>
  <c r="M72" i="26"/>
  <c r="M129" i="26" s="1"/>
  <c r="M131" i="26" s="1"/>
  <c r="Q38" i="26"/>
  <c r="Q51" i="26"/>
  <c r="Q62" i="26" s="1"/>
  <c r="Q61" i="26"/>
  <c r="Q71" i="26"/>
  <c r="F88" i="26"/>
  <c r="J88" i="26"/>
  <c r="N88" i="26"/>
  <c r="K72" i="26"/>
  <c r="K129" i="26" s="1"/>
  <c r="K131" i="26" s="1"/>
  <c r="Q32" i="26"/>
  <c r="Q19" i="26"/>
  <c r="Q24" i="26" s="1"/>
  <c r="F40" i="26"/>
  <c r="F72" i="26" s="1"/>
  <c r="F129" i="26" s="1"/>
  <c r="F131" i="26" s="1"/>
  <c r="J40" i="26"/>
  <c r="J72" i="26" s="1"/>
  <c r="J129" i="26" s="1"/>
  <c r="J131" i="26" s="1"/>
  <c r="N40" i="26"/>
  <c r="N72" i="26" s="1"/>
  <c r="Q87" i="26"/>
  <c r="Q88" i="26" s="1"/>
  <c r="Q119" i="26"/>
  <c r="Q128" i="26"/>
  <c r="H72" i="26"/>
  <c r="H129" i="26" s="1"/>
  <c r="H131" i="26" s="1"/>
  <c r="L72" i="26"/>
  <c r="L129" i="26" s="1"/>
  <c r="L131" i="26" s="1"/>
  <c r="D72" i="26"/>
  <c r="D129" i="26" s="1"/>
  <c r="D131" i="26" s="1"/>
  <c r="Q47" i="26"/>
  <c r="Q104" i="26"/>
  <c r="Q106" i="26" s="1"/>
  <c r="P62" i="26"/>
  <c r="P72" i="26" s="1"/>
  <c r="P129" i="26" s="1"/>
  <c r="P131" i="26" s="1"/>
  <c r="Q40" i="26" l="1"/>
  <c r="Q72" i="26" s="1"/>
  <c r="Q129" i="26" s="1"/>
  <c r="Q131" i="26" s="1"/>
  <c r="H29" i="25" l="1"/>
  <c r="G29" i="25"/>
  <c r="F29" i="25"/>
  <c r="D29" i="25"/>
  <c r="C29" i="25"/>
  <c r="B29" i="25"/>
  <c r="H14" i="25"/>
  <c r="G14" i="25"/>
  <c r="F14" i="25"/>
  <c r="D14" i="25"/>
  <c r="C14" i="25"/>
  <c r="B14" i="25"/>
  <c r="D128" i="24"/>
  <c r="D119" i="24"/>
  <c r="D114" i="24"/>
  <c r="D104" i="24"/>
  <c r="D106" i="24" s="1"/>
  <c r="D88" i="24"/>
  <c r="D89" i="24" s="1"/>
  <c r="D76" i="24"/>
  <c r="D72" i="24"/>
  <c r="D66" i="24"/>
  <c r="D62" i="24"/>
  <c r="D52" i="24"/>
  <c r="D63" i="24" s="1"/>
  <c r="D48" i="24"/>
  <c r="D46" i="24"/>
  <c r="D39" i="24"/>
  <c r="D33" i="24"/>
  <c r="D41" i="24" s="1"/>
  <c r="D73" i="24" s="1"/>
  <c r="D29" i="24"/>
  <c r="D23" i="24"/>
  <c r="D19" i="24"/>
  <c r="D24" i="24" s="1"/>
  <c r="D129" i="24" l="1"/>
  <c r="D131" i="24" s="1"/>
  <c r="D50" i="23" l="1"/>
  <c r="D14" i="23"/>
  <c r="D17" i="23"/>
  <c r="D22" i="23"/>
  <c r="D38" i="23"/>
  <c r="D41" i="23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<sst xmlns="http://schemas.openxmlformats.org/spreadsheetml/2006/main" count="2445" uniqueCount="793">
  <si>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</si>
  <si>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</si>
  <si>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</si>
  <si>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</si>
  <si>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</si>
  <si>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</si>
  <si>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</si>
  <si>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</si>
  <si>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</si>
  <si>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</si>
  <si>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</si>
  <si>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</si>
  <si>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</si>
  <si>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</si>
  <si>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</si>
  <si>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</si>
  <si>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</si>
  <si>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</si>
  <si>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</si>
  <si>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</si>
  <si>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</si>
  <si>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</si>
  <si>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</si>
  <si>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</si>
  <si>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</si>
  <si>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</si>
  <si>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</si>
  <si>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</si>
  <si>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</si>
  <si>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</si>
  <si>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</si>
  <si>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</si>
  <si>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</si>
  <si>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</si>
  <si>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</si>
  <si>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</si>
  <si>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</si>
  <si>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</si>
  <si>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</si>
  <si>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</si>
  <si>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</si>
  <si>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</si>
  <si>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</si>
  <si>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</si>
  <si>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</si>
  <si>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</si>
  <si>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</si>
  <si>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</si>
  <si>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</si>
  <si>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</si>
  <si>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</si>
  <si>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</si>
  <si>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</si>
  <si>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</si>
  <si>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</si>
  <si>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</si>
  <si>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</si>
  <si>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</si>
  <si>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</si>
  <si>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</si>
  <si>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</si>
  <si>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</si>
  <si>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</si>
  <si>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</si>
  <si>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</si>
  <si>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</si>
  <si>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</si>
  <si>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</si>
  <si>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</si>
  <si>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</si>
  <si>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</si>
  <si>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</si>
  <si>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</si>
  <si>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</si>
  <si>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</si>
  <si>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</si>
  <si>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</si>
  <si>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</si>
  <si>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</si>
  <si>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</si>
  <si>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</si>
  <si>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</si>
  <si>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</si>
  <si>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</si>
  <si>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</si>
  <si>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</si>
  <si>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</si>
  <si>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</si>
  <si>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</si>
  <si>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</si>
  <si>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</si>
  <si>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</si>
  <si>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</si>
  <si>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</si>
  <si>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</si>
  <si>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</si>
  <si>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</si>
  <si>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</si>
  <si>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</si>
  <si>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</si>
  <si>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</si>
  <si>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</si>
  <si>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</si>
  <si>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</si>
  <si>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</si>
  <si>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</si>
  <si>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</si>
  <si>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</si>
  <si>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</si>
  <si>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</si>
  <si>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</si>
  <si>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</si>
  <si>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</si>
  <si>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</si>
  <si>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</si>
  <si>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</si>
  <si>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</si>
  <si>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</si>
  <si>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</si>
  <si>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</si>
  <si>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</si>
  <si>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</si>
  <si>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</si>
  <si>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</si>
  <si>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</si>
  <si>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</si>
  <si>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</si>
  <si>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</si>
  <si>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</si>
  <si>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</si>
  <si>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</si>
  <si>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</si>
  <si>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</si>
  <si>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</si>
  <si>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</si>
  <si>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</si>
  <si>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</si>
  <si>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</si>
  <si>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</si>
  <si>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</si>
  <si>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</si>
  <si>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</si>
  <si>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</si>
  <si>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</si>
  <si>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</si>
  <si>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</si>
  <si>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</si>
  <si>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</si>
  <si>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</si>
  <si>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</si>
  <si>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</si>
  <si>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</si>
  <si>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</si>
  <si>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</si>
  <si>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</si>
  <si>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</si>
  <si>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</si>
  <si>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</si>
  <si>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</si>
  <si>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</si>
  <si>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</si>
  <si>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</si>
  <si>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</si>
  <si>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</si>
  <si>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</si>
  <si>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</si>
  <si>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</si>
  <si>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</si>
  <si>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</si>
  <si>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</si>
  <si>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</si>
  <si>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</si>
  <si>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</si>
  <si>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</si>
  <si>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</si>
  <si>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</si>
  <si>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</si>
  <si>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</si>
  <si>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</si>
  <si>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</si>
  <si>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</si>
  <si>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</si>
  <si>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</si>
  <si>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</si>
  <si>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</si>
  <si>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</si>
  <si>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</si>
  <si>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</si>
  <si>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</si>
  <si>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</si>
  <si>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</si>
  <si>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</si>
  <si>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</si>
  <si>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</si>
  <si>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</si>
  <si>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</si>
  <si>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</si>
  <si>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</si>
  <si>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</si>
  <si>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</si>
  <si>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</si>
  <si>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</si>
  <si>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</si>
  <si>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</si>
  <si>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</si>
  <si>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</si>
  <si>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</si>
  <si>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</si>
  <si>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</si>
  <si>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</si>
  <si>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</si>
  <si>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</si>
  <si>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</si>
  <si>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</si>
  <si>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</si>
  <si>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</si>
  <si>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</si>
  <si>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</si>
  <si>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Eredeti ei</t>
  </si>
  <si>
    <t>B411</t>
  </si>
  <si>
    <t xml:space="preserve">2021. évi költségvetés </t>
  </si>
  <si>
    <t>Kiadás</t>
  </si>
  <si>
    <t>Sorsz.</t>
  </si>
  <si>
    <t>Rovat szám</t>
  </si>
  <si>
    <t>Megnevezés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</si>
  <si>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</si>
  <si>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</si>
  <si>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</si>
  <si>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</si>
  <si>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</si>
  <si>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</si>
  <si>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</si>
  <si>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túlóra, túlszolgálat</t>
  </si>
  <si>
    <t>K1105</t>
  </si>
  <si>
    <t>Végkielégítés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</si>
  <si>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</si>
  <si>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</si>
  <si>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</si>
  <si>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</si>
  <si>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</si>
  <si>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</si>
  <si>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</si>
  <si>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</si>
  <si>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</si>
  <si>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</si>
  <si>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K1111</t>
  </si>
  <si>
    <t>Lakhatási támogatások</t>
  </si>
  <si>
    <t>K1112</t>
  </si>
  <si>
    <t>Szociális támogatások</t>
  </si>
  <si>
    <t>K1113</t>
  </si>
  <si>
    <t>Foglalkoztatottak egyéb személyi juttatásai</t>
  </si>
  <si>
    <t>K11</t>
  </si>
  <si>
    <t>Foglalkoztatottak személyi juttatásai (=01+…+13)</t>
  </si>
  <si>
    <t>K121</t>
  </si>
  <si>
    <t>Választott tisztségviselők juttatásai</t>
  </si>
  <si>
    <t>K122</t>
  </si>
  <si>
    <t>Munkavégzésre irányuló egyéb jogviszonyban nem saját foglalkoztatottnak fizetett juttatások</t>
  </si>
  <si>
    <t>K123</t>
  </si>
  <si>
    <t xml:space="preserve">Egyéb külső személyi juttatások </t>
  </si>
  <si>
    <t>K12</t>
  </si>
  <si>
    <t>Külső személyi juttatások (=15+...+17)</t>
  </si>
  <si>
    <t>K1</t>
  </si>
  <si>
    <t>Személyi juttatások (=14+18)</t>
  </si>
  <si>
    <t>K21</t>
  </si>
  <si>
    <t>Szociális hozzájárulási adó</t>
  </si>
  <si>
    <t>K24</t>
  </si>
  <si>
    <t>Egészségügyi hozzájárulás</t>
  </si>
  <si>
    <t>K25</t>
  </si>
  <si>
    <t>Táppénz-hozzájárulás</t>
  </si>
  <si>
    <t>K27</t>
  </si>
  <si>
    <t>Munkáltató által fizetett SZJA</t>
  </si>
  <si>
    <t>K2</t>
  </si>
  <si>
    <t xml:space="preserve">Munkaadókat terhelő járulékok és szociális hozzájárulási adó  (=20+…+23)                                                                   </t>
  </si>
  <si>
    <t>K3111</t>
  </si>
  <si>
    <t>Gyógyszer beszerzés</t>
  </si>
  <si>
    <t>K3112</t>
  </si>
  <si>
    <t>Könyvbeszerzés</t>
  </si>
  <si>
    <t>K3116</t>
  </si>
  <si>
    <t xml:space="preserve">Egyéb szakmai anyagok beszerzése  </t>
  </si>
  <si>
    <t>K311</t>
  </si>
  <si>
    <t>Szakmai anyagok beszerzése (=25+26+27)</t>
  </si>
  <si>
    <t>K3121</t>
  </si>
  <si>
    <t>Élelmiszer beszerzés</t>
  </si>
  <si>
    <t>K3122</t>
  </si>
  <si>
    <t>Irodaszer, nyomtatvány</t>
  </si>
  <si>
    <t>K3123</t>
  </si>
  <si>
    <t>Hajtó- és kenőanyag beszerzés</t>
  </si>
  <si>
    <t>K3124</t>
  </si>
  <si>
    <t>Munkaruha, védőruha, formaruha, egyenruha</t>
  </si>
  <si>
    <t>K3126</t>
  </si>
  <si>
    <t>Egyéb anyag beszerzése</t>
  </si>
  <si>
    <t>K312</t>
  </si>
  <si>
    <t>Üzemeltetési anyagok beszerzése (=29+…+33)</t>
  </si>
  <si>
    <t>K313</t>
  </si>
  <si>
    <t>Árubeszerzés (Készlet)</t>
  </si>
  <si>
    <t>K31</t>
  </si>
  <si>
    <t>Készletbeszerzés (=28+34+35)</t>
  </si>
  <si>
    <t>K3211</t>
  </si>
  <si>
    <t xml:space="preserve">           Internet előfizetés</t>
  </si>
  <si>
    <t>K3214</t>
  </si>
  <si>
    <t xml:space="preserve">           Informatikai eszköz karbantartása</t>
  </si>
  <si>
    <t>K3217</t>
  </si>
  <si>
    <t xml:space="preserve">           Internetes oldal működtetése </t>
  </si>
  <si>
    <t>K3219</t>
  </si>
  <si>
    <t xml:space="preserve">           Verziókövetés</t>
  </si>
  <si>
    <t>K321</t>
  </si>
  <si>
    <t>Informatikai szolgáltatások igénybevétele (=37+…+40)</t>
  </si>
  <si>
    <t>K322</t>
  </si>
  <si>
    <t>Egyéb kommunikációs szolgáltatások</t>
  </si>
  <si>
    <t>K32</t>
  </si>
  <si>
    <t>Kommunikációs szolgáltatások (=41+42)</t>
  </si>
  <si>
    <t>K3311</t>
  </si>
  <si>
    <t>Villamosenergia-szolgáltaás díjak</t>
  </si>
  <si>
    <t>K3312</t>
  </si>
  <si>
    <t>Gázenergia-szolgálatás díjak</t>
  </si>
  <si>
    <t>K3313</t>
  </si>
  <si>
    <t>Víz- és csatornadíjak</t>
  </si>
  <si>
    <t>K331</t>
  </si>
  <si>
    <t>Közüzemi díjak (=44+…+46)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</si>
  <si>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</si>
  <si>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</si>
  <si>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</si>
  <si>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</si>
  <si>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</si>
  <si>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</si>
  <si>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</si>
  <si>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</si>
  <si>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</si>
  <si>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 xml:space="preserve">Szakmai tevékenységet segítő szolgáltatások </t>
  </si>
  <si>
    <t>K3371</t>
  </si>
  <si>
    <t>Postaköltség</t>
  </si>
  <si>
    <t>K3372</t>
  </si>
  <si>
    <t>Biztosítási díjak</t>
  </si>
  <si>
    <t>K3373</t>
  </si>
  <si>
    <t>Pénzügyi szolg. kiadás telj.</t>
  </si>
  <si>
    <t>K3379</t>
  </si>
  <si>
    <t>Más egyéb szolgáltatás</t>
  </si>
  <si>
    <t>K337</t>
  </si>
  <si>
    <t>Egyéb szolgáltatások (=53+…+56)</t>
  </si>
  <si>
    <t>K33</t>
  </si>
  <si>
    <t>Szolgáltatási kiadások (=47+…+52+57)</t>
  </si>
  <si>
    <t>K341</t>
  </si>
  <si>
    <t>Kiküldetések kiadásai</t>
  </si>
  <si>
    <t>K342</t>
  </si>
  <si>
    <t>Reklám- és propagandakiadások</t>
  </si>
  <si>
    <t>K34</t>
  </si>
  <si>
    <t>Kiküldetések, reklám- és propagandakiadások (=59+60)</t>
  </si>
  <si>
    <t>K351</t>
  </si>
  <si>
    <t>Működési célú előzetesen felszámított általános forgalmi adó</t>
  </si>
  <si>
    <t>K352</t>
  </si>
  <si>
    <t xml:space="preserve">Fizetendő általános forgalmi adó </t>
  </si>
  <si>
    <t>K353</t>
  </si>
  <si>
    <t xml:space="preserve">Kamatkiadások </t>
  </si>
  <si>
    <t>K354</t>
  </si>
  <si>
    <t>Egyéb pénzügyi műveletek kiadásai</t>
  </si>
  <si>
    <t>K355</t>
  </si>
  <si>
    <t>Egyéb dologi kiadások</t>
  </si>
  <si>
    <t>K35</t>
  </si>
  <si>
    <t>Különféle befizetések és egyéb dologi kiadások (=62+…+66)</t>
  </si>
  <si>
    <t>K3</t>
  </si>
  <si>
    <t>Dologi kiadások (=36+43+58+61+67)</t>
  </si>
  <si>
    <t>K41</t>
  </si>
  <si>
    <t>Társadalombiztosítási ellátások</t>
  </si>
  <si>
    <t>K429</t>
  </si>
  <si>
    <t>Term.nyújt.gyermekv.tám.Gyvt.20/C §</t>
  </si>
  <si>
    <t>K42</t>
  </si>
  <si>
    <t>Családi támogatások (=70)</t>
  </si>
  <si>
    <t>K43</t>
  </si>
  <si>
    <t>Pénzbeli kárpótlások, kártérítések</t>
  </si>
  <si>
    <t>K44</t>
  </si>
  <si>
    <t>Betegséggel kapcsolatos (nem társadalombiztosítási) ellátások (ápolási díj)</t>
  </si>
  <si>
    <t>K45</t>
  </si>
  <si>
    <t>Foglalkoztatással, munkanélküliséggel kapcsolatos ellátások</t>
  </si>
  <si>
    <t>K46</t>
  </si>
  <si>
    <t>Lakhatással kapcsolatos ellátások</t>
  </si>
  <si>
    <t>K47</t>
  </si>
  <si>
    <t>Intézményi ellátottak pénzbeli juttatásai</t>
  </si>
  <si>
    <t>77.</t>
  </si>
  <si>
    <t>Rendkívüli települési támogatás Szoctv. 45 §</t>
  </si>
  <si>
    <t>78.</t>
  </si>
  <si>
    <t>Lakhatási támogatás Szoctv. 45 §</t>
  </si>
  <si>
    <t>79.</t>
  </si>
  <si>
    <t>Temetési segély Szoctv. 46 §</t>
  </si>
  <si>
    <t>80.</t>
  </si>
  <si>
    <t>Köztemetés Szoctv.48 §</t>
  </si>
  <si>
    <t>81.</t>
  </si>
  <si>
    <t>Születési támogatás</t>
  </si>
  <si>
    <t>82.</t>
  </si>
  <si>
    <t>Saját hatáskörben nyújtott term.ellátás</t>
  </si>
  <si>
    <t>83.</t>
  </si>
  <si>
    <t>K48</t>
  </si>
  <si>
    <t>Egyéb nem intézményi ellátások (=77+…+82)</t>
  </si>
  <si>
    <t>84.</t>
  </si>
  <si>
    <t>K4</t>
  </si>
  <si>
    <t>Ellátottak pénzbeli juttatásai (=69+72+...+77+83)</t>
  </si>
  <si>
    <t>85.</t>
  </si>
  <si>
    <t>K501</t>
  </si>
  <si>
    <t>Nemzetközi kötelezettségek</t>
  </si>
  <si>
    <t>86.</t>
  </si>
  <si>
    <t>K502</t>
  </si>
  <si>
    <t>Elvonások és befizetések</t>
  </si>
  <si>
    <t>87.</t>
  </si>
  <si>
    <t>K503</t>
  </si>
  <si>
    <t>Működési célú garancia- és kezességvállalásból származó kifizetés államháztartáson belülre</t>
  </si>
  <si>
    <t>88.</t>
  </si>
  <si>
    <t>K504</t>
  </si>
  <si>
    <t>Működési célú visszatérítendő támogatások, kölcsönök nyújtása államháztartáson belülre</t>
  </si>
  <si>
    <t>89.</t>
  </si>
  <si>
    <t>K505</t>
  </si>
  <si>
    <t>Működési célú visszatérítendő támogatások, kölcsönök törlesztése államháztartáson belülre</t>
  </si>
  <si>
    <t>90.</t>
  </si>
  <si>
    <t>K506</t>
  </si>
  <si>
    <t>Egyéb működési célú támogatások államháztartáson belülre</t>
  </si>
  <si>
    <t>91.</t>
  </si>
  <si>
    <t>K507</t>
  </si>
  <si>
    <t>Működési célú garancia- és kezességvállalásból származó kifizetés államháztartáson kívülre</t>
  </si>
  <si>
    <t>92.</t>
  </si>
  <si>
    <t>K508</t>
  </si>
  <si>
    <t>Működési célú visszatérítendő támogatások, kölcsönök nyújtása államháztartáson kívülre</t>
  </si>
  <si>
    <t>93.</t>
  </si>
  <si>
    <t>K509</t>
  </si>
  <si>
    <t>Árkiegészítések, ártámogatások</t>
  </si>
  <si>
    <t>94.</t>
  </si>
  <si>
    <t>K510</t>
  </si>
  <si>
    <t>Kamattámogatások</t>
  </si>
  <si>
    <t>95.</t>
  </si>
  <si>
    <t>Műk.célú támog. Áh-on kívülre - civil szervezetek</t>
  </si>
  <si>
    <t>96.</t>
  </si>
  <si>
    <t>Műk.célú támog. Áh-on kívülre - háztartások</t>
  </si>
  <si>
    <t>97.</t>
  </si>
  <si>
    <t>Műk.célú támog. Áh-on kívülre - nem pü-i vállalkozások</t>
  </si>
  <si>
    <t>98.</t>
  </si>
  <si>
    <t>Műk.célú támog. Áh-on kívülre - egyéb vállalkozások</t>
  </si>
  <si>
    <t>99.</t>
  </si>
  <si>
    <t>K512</t>
  </si>
  <si>
    <t>Egyéb működési célú támogatások államháztartáson kívülre (=95+…+98)</t>
  </si>
  <si>
    <t>100.</t>
  </si>
  <si>
    <t>K513</t>
  </si>
  <si>
    <t>Tartalékok</t>
  </si>
  <si>
    <t>101.</t>
  </si>
  <si>
    <t>K5</t>
  </si>
  <si>
    <t>Egyéb működési célú kiadások (=85+…+94+99+100)</t>
  </si>
  <si>
    <t>102.</t>
  </si>
  <si>
    <t>K61</t>
  </si>
  <si>
    <t>Immateriális javak beszerzése, létesítése</t>
  </si>
  <si>
    <t>103.</t>
  </si>
  <si>
    <t>K62</t>
  </si>
  <si>
    <t>Ingatlanok beszerzése, létesítése</t>
  </si>
  <si>
    <t>104.</t>
  </si>
  <si>
    <t>K63</t>
  </si>
  <si>
    <t>Informatikai eszközök beszerzése, létesítése</t>
  </si>
  <si>
    <t>105.</t>
  </si>
  <si>
    <t>K64</t>
  </si>
  <si>
    <t>Egyéb tárgyi eszközök beszerzése, létesítése</t>
  </si>
  <si>
    <t>106.</t>
  </si>
  <si>
    <t>K65</t>
  </si>
  <si>
    <t>Részesedések beszerzése</t>
  </si>
  <si>
    <t>107.</t>
  </si>
  <si>
    <t>K66</t>
  </si>
  <si>
    <t>Meglévő részesedések növeléséhez kapcsolódó kiadások</t>
  </si>
  <si>
    <t>108.</t>
  </si>
  <si>
    <t>K67</t>
  </si>
  <si>
    <t>Beruházási célú előzetesen felszámított ÁFA</t>
  </si>
  <si>
    <t>109.</t>
  </si>
  <si>
    <t>K6</t>
  </si>
  <si>
    <t>Beruházások (=102+…+108)</t>
  </si>
  <si>
    <t>110.</t>
  </si>
  <si>
    <t>K71</t>
  </si>
  <si>
    <t>Ingatlanok felújítása</t>
  </si>
  <si>
    <t>111.</t>
  </si>
  <si>
    <t>K72</t>
  </si>
  <si>
    <t>Informatikai eszközök felújítása</t>
  </si>
  <si>
    <t>112.</t>
  </si>
  <si>
    <t>K73</t>
  </si>
  <si>
    <t xml:space="preserve">Egyéb tárgyi eszközök felújítása </t>
  </si>
  <si>
    <t>113.</t>
  </si>
  <si>
    <t>K74</t>
  </si>
  <si>
    <t>Felújítási célú előzetesen felszámított általános forgalmi adó</t>
  </si>
  <si>
    <t>114.</t>
  </si>
  <si>
    <t>K7</t>
  </si>
  <si>
    <t>Felújítások (=110+...+113)</t>
  </si>
  <si>
    <t>115.</t>
  </si>
  <si>
    <t>K81</t>
  </si>
  <si>
    <t>Felhalmozási célú garancia- és kezességvállalásból származó kifizetés államháztartáson belülre</t>
  </si>
  <si>
    <t>116.</t>
  </si>
  <si>
    <t>K82</t>
  </si>
  <si>
    <t>Felhalmozási célú visszatérítendő támogatások, kölcsönök nyújtása államháztartáson belülre</t>
  </si>
  <si>
    <t>117.</t>
  </si>
  <si>
    <t>K83</t>
  </si>
  <si>
    <t>Felhalmozási célú visszatérítendő támogatások, kölcsönök törlesztése államháztartáson belülre</t>
  </si>
  <si>
    <t>118.</t>
  </si>
  <si>
    <t>K84</t>
  </si>
  <si>
    <t>Egyéb felhalmozási célú támogatások államháztartáson belülre</t>
  </si>
  <si>
    <t>119.</t>
  </si>
  <si>
    <t>K85</t>
  </si>
  <si>
    <t>Felhalmozási célú garancia- és kezességvállalásból származó kifizetés államháztartáson kívülre</t>
  </si>
  <si>
    <t>120.</t>
  </si>
  <si>
    <t>K86</t>
  </si>
  <si>
    <t>Felhalmozási célú visszatérítendő támogatások, kölcsönök nyújtása államháztartáson kívülre</t>
  </si>
  <si>
    <t>121.</t>
  </si>
  <si>
    <t>K87</t>
  </si>
  <si>
    <t>Lakástámogatás</t>
  </si>
  <si>
    <t>122.</t>
  </si>
  <si>
    <t>K88</t>
  </si>
  <si>
    <t xml:space="preserve">Egyéb felhalmozási célú támogatások államháztartáson kívülre </t>
  </si>
  <si>
    <t>123.</t>
  </si>
  <si>
    <t>K8</t>
  </si>
  <si>
    <t>Egyéb felhalmozási célú kiadások (=115+…+122)</t>
  </si>
  <si>
    <t>124.</t>
  </si>
  <si>
    <t>K1-K8</t>
  </si>
  <si>
    <t>Költségvetési kiadások (=19+24+68+84+101+109+114+123)</t>
  </si>
  <si>
    <t>125.</t>
  </si>
  <si>
    <t>K915</t>
  </si>
  <si>
    <t>Központi, irányító szervi támogatás</t>
  </si>
  <si>
    <t>126.</t>
  </si>
  <si>
    <t>Összes kiadás (=124+125)</t>
  </si>
  <si>
    <t xml:space="preserve">2021. költségvetés </t>
  </si>
  <si>
    <t>2021. évi működési célú bevételeinek és kiadásainak költségvetési egyenlege</t>
  </si>
  <si>
    <t>Kötelező feladatok</t>
  </si>
  <si>
    <t>Önként vállalt feladatok</t>
  </si>
  <si>
    <t>Önkormányzatok működési támogatásai</t>
  </si>
  <si>
    <t>Személyi juttatások</t>
  </si>
  <si>
    <t xml:space="preserve">Egyéb műk. célú támog. ÁH-on belülről </t>
  </si>
  <si>
    <t>Munkaadókat terhelő járulékok és szha</t>
  </si>
  <si>
    <t>Közhatalmi bevételek</t>
  </si>
  <si>
    <t>Dologi kiadások</t>
  </si>
  <si>
    <t>Működési bevételek</t>
  </si>
  <si>
    <t>Ellátottak pénzbeli juttatásai</t>
  </si>
  <si>
    <t>Működési célú átvett pénzeszközök</t>
  </si>
  <si>
    <t>Egyéb működési célú kiadások</t>
  </si>
  <si>
    <t>Működési célú pénzmaradvány</t>
  </si>
  <si>
    <t>Finanszírozási kiadások</t>
  </si>
  <si>
    <t>Összesen:</t>
  </si>
  <si>
    <t>2021. évi felhalmozási célú bevételeinek és kiadásainak költségvetési egyenlege</t>
  </si>
  <si>
    <t>Felhalmozási célú támog. ÁH-on belülről</t>
  </si>
  <si>
    <t>Beruházások</t>
  </si>
  <si>
    <t>Felhalmozási bevételek</t>
  </si>
  <si>
    <t>Felújítások</t>
  </si>
  <si>
    <t>Felhalmozási célú átvett pénzeszközök</t>
  </si>
  <si>
    <t>Felhalmozási célú pénzmaradvány</t>
  </si>
  <si>
    <t xml:space="preserve">2021. évi előirányzat </t>
  </si>
  <si>
    <t>Államig. feladatok</t>
  </si>
  <si>
    <t>1.3. melléklet</t>
  </si>
  <si>
    <t>1.2. melléklet</t>
  </si>
  <si>
    <t>1.1. melléklet</t>
  </si>
  <si>
    <t>Kuriyán Község Önkormányzata</t>
  </si>
  <si>
    <t>Kiadások kormányzati funkciók szerinti bontásban</t>
  </si>
  <si>
    <t>0 11130</t>
  </si>
  <si>
    <t>0 64010</t>
  </si>
  <si>
    <t>0 66020</t>
  </si>
  <si>
    <t>0 74031</t>
  </si>
  <si>
    <t>0 41237</t>
  </si>
  <si>
    <t>0 13320</t>
  </si>
  <si>
    <t>0 66010</t>
  </si>
  <si>
    <t>0 45160</t>
  </si>
  <si>
    <t>0 82092</t>
  </si>
  <si>
    <t>Önk.-i</t>
  </si>
  <si>
    <t>Köz-</t>
  </si>
  <si>
    <t>Város és</t>
  </si>
  <si>
    <t>Család és</t>
  </si>
  <si>
    <t>Falugondn.</t>
  </si>
  <si>
    <t>Start</t>
  </si>
  <si>
    <t>Köztemető</t>
  </si>
  <si>
    <t>Zöldter.</t>
  </si>
  <si>
    <t xml:space="preserve">Közútak </t>
  </si>
  <si>
    <t>Kulturális</t>
  </si>
  <si>
    <t xml:space="preserve">Egyéb </t>
  </si>
  <si>
    <t xml:space="preserve">Temetési </t>
  </si>
  <si>
    <t>Össz:</t>
  </si>
  <si>
    <t>Ssz</t>
  </si>
  <si>
    <t>igazg, jog</t>
  </si>
  <si>
    <t>világítás</t>
  </si>
  <si>
    <t>közs.gazd</t>
  </si>
  <si>
    <t>nővéd.</t>
  </si>
  <si>
    <t>szolg.</t>
  </si>
  <si>
    <t>program</t>
  </si>
  <si>
    <t>fenntart.</t>
  </si>
  <si>
    <t>kezelés</t>
  </si>
  <si>
    <t>fennt.</t>
  </si>
  <si>
    <t>feladatok</t>
  </si>
  <si>
    <t>szociális</t>
  </si>
  <si>
    <t>segély</t>
  </si>
  <si>
    <t>Szakmai anyagok beszerzése (=25+26)</t>
  </si>
  <si>
    <t>Üzemeltetési anyagok beszerzése (=28+…+32)</t>
  </si>
  <si>
    <t>Árubeszerzés (egyéb készlet)</t>
  </si>
  <si>
    <t>Készletbeszerzés (=27+33+34)</t>
  </si>
  <si>
    <t>Informatikai szolgáltatások igénybevétele (=36+…+39)</t>
  </si>
  <si>
    <t>Kommunikációs szolgáltatások (=40+41)</t>
  </si>
  <si>
    <t>Közüzemi díjak (=43+…+45)</t>
  </si>
  <si>
    <t>Egyéb szolgáltatások (=52+…+55)</t>
  </si>
  <si>
    <t>Szolgáltatási kiadások (=46+…+51+56)</t>
  </si>
  <si>
    <t>Kiküldetések, reklám- és propagandakiadások (=58+59)</t>
  </si>
  <si>
    <t>Különféle befizetések és egyéb dologi kiadások (=61+…+65)</t>
  </si>
  <si>
    <t>Dologi kiadások (=35+42+57+60+66)</t>
  </si>
  <si>
    <t>Családi támogatások (=69)</t>
  </si>
  <si>
    <t>Rendkívüli települési támogatás  Szoctv. 45 §</t>
  </si>
  <si>
    <t>Egyéb nem intézményi ellátások (=76+…+81)</t>
  </si>
  <si>
    <t>Ellátottak pénzbeli juttatásai (=68+71+...+76+82)</t>
  </si>
  <si>
    <t>Műk.célú támog. Áh-on kívülre - pü-i vállalkozások</t>
  </si>
  <si>
    <t>Műk.célú támog. Áh-on kívülre - egyéb szervezetek</t>
  </si>
  <si>
    <t>Egyéb működési célú támogatások államháztartáson kívülre (=94+…+98)</t>
  </si>
  <si>
    <t>Egyéb működési célú kiadások (=u84+…+93+99+100)</t>
  </si>
  <si>
    <t>Költségvetési kiadások (=19+24+67+83+101+109+114+123)</t>
  </si>
  <si>
    <t>1.4. mellékelet</t>
  </si>
  <si>
    <t>0 18030</t>
  </si>
  <si>
    <t>Támog.c.</t>
  </si>
  <si>
    <t>finan.</t>
  </si>
  <si>
    <t>Kurityáni Kisvakond Óvoda</t>
  </si>
  <si>
    <t>Helyi önkormányzatok működésének általános támogatása</t>
  </si>
  <si>
    <t xml:space="preserve">Települési önkormányzatok egyes köznevelési feladatainak támogatása </t>
  </si>
  <si>
    <t xml:space="preserve">Települési önkormányzatok szociális és gyermekjóléti  feladatainak támogatása </t>
  </si>
  <si>
    <t>B116</t>
  </si>
  <si>
    <t>Önkormányzatok működési támogatásai (=1+...+6)</t>
  </si>
  <si>
    <t>Működési célú támogatások államháztartáson belülről (=8+…+12)</t>
  </si>
  <si>
    <t>Felhalmozási célú támogatások államháztartáson belülről (=14+…+18)</t>
  </si>
  <si>
    <t>Jövedelemadók (=20+21)</t>
  </si>
  <si>
    <t xml:space="preserve">Vagyoni tipusú adók </t>
  </si>
  <si>
    <t xml:space="preserve">Értékesítési és forgalmi adók </t>
  </si>
  <si>
    <t xml:space="preserve">Egyéb áruhasználati és szolgáltatási adók </t>
  </si>
  <si>
    <t xml:space="preserve">Termékek és szolgáltatások adói (=26+…+30) </t>
  </si>
  <si>
    <t xml:space="preserve">Egyéb közhatalmi bevételek </t>
  </si>
  <si>
    <t>Közhatalmi bevételek (=22+...+25+31+32)</t>
  </si>
  <si>
    <t>Tulajdonosi bevételek</t>
  </si>
  <si>
    <t>B410</t>
  </si>
  <si>
    <t>Működési bevételek (=34+…+43)</t>
  </si>
  <si>
    <t>Felhalmozási bevételek (=45+…+49)</t>
  </si>
  <si>
    <t>Működési célú átvett pénzeszközök (=51+...+53)</t>
  </si>
  <si>
    <t>B73</t>
  </si>
  <si>
    <t>Felhalmozási célú átvett pénzeszközök (=55+...+57)</t>
  </si>
  <si>
    <t>Költségvetési bevételek (=13+19+33+44+50+54+58)</t>
  </si>
  <si>
    <t xml:space="preserve">Pénzmaradvány igénybevétele </t>
  </si>
  <si>
    <t>Óvodapedagógusok bérének támogatása</t>
  </si>
  <si>
    <t>Dajkák bérének támogatása</t>
  </si>
  <si>
    <t>B816</t>
  </si>
  <si>
    <t>Központi, irányitó szervi támogatás (=61+…+63)</t>
  </si>
  <si>
    <t>Finanszírozási bevételek (=60+65)</t>
  </si>
  <si>
    <t>Önkormányzati hozzájárulás</t>
  </si>
  <si>
    <t>Összes bevétel (=59+66+67)</t>
  </si>
  <si>
    <t>2.1. melléklet</t>
  </si>
  <si>
    <t>2021. évi költségvetés</t>
  </si>
  <si>
    <t>Béren kívüli juttatások (étkezési hozzájárulás)</t>
  </si>
  <si>
    <t>Foglalkoztatottak személyi juttatásai (=1+…+13)</t>
  </si>
  <si>
    <t>Egyéb külső személyi juttatások</t>
  </si>
  <si>
    <t>Külső személyi juttatások (=15+16+17)</t>
  </si>
  <si>
    <t>Egyészségügyi hozzájárulás</t>
  </si>
  <si>
    <t>Táppénz hozzájárulás</t>
  </si>
  <si>
    <t xml:space="preserve">Munkaadókat terhelő járulékok és szociális hozzájárulási adó (=20+…+23)                                                            </t>
  </si>
  <si>
    <t>Szakmai anyagok beszerzése</t>
  </si>
  <si>
    <t>Szakmai anyagok beszerzése (=25+…+27)</t>
  </si>
  <si>
    <t>Anyagbeszerzés</t>
  </si>
  <si>
    <t>Árubeszerzés</t>
  </si>
  <si>
    <t>Informatikai szolgáltatások igénybevétele (Internet)</t>
  </si>
  <si>
    <t>K3221</t>
  </si>
  <si>
    <t>Kommunikációs szolgáltatások (=37+38)</t>
  </si>
  <si>
    <t>Közüzemi díjak (=40+…+42)</t>
  </si>
  <si>
    <t>Szállítási szolgáltatás (postaköltség)</t>
  </si>
  <si>
    <t>K3378</t>
  </si>
  <si>
    <t>Pénzügyi szolgáltatások</t>
  </si>
  <si>
    <t>Más egyéb szolgáltatások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</si>
  <si>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</si>
  <si>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</si>
  <si>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</si>
  <si>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</si>
  <si>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</si>
  <si>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Családi támogatások</t>
  </si>
  <si>
    <t>Betegséggel kapcsolatos (nem társadalombiztosítási) ellátások</t>
  </si>
  <si>
    <t>Egyéb nem intézményi ellátások</t>
  </si>
  <si>
    <t>Ellátottak pénzbeli juttatásai (=64+...+71)</t>
  </si>
  <si>
    <t>K511</t>
  </si>
  <si>
    <t>Egyéb működési célú támogatások államháztartáson kívülre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</si>
  <si>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</si>
  <si>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</si>
  <si>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</si>
  <si>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</si>
  <si>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</si>
  <si>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K9</t>
  </si>
  <si>
    <t>K1-K10</t>
  </si>
  <si>
    <t>Költségvetési kiadások (=108+109)</t>
  </si>
  <si>
    <t>2.2. melléklet</t>
  </si>
  <si>
    <t>Kurityáni Községi Konyha</t>
  </si>
  <si>
    <t>Gyermekétkeztetés bér támogatása</t>
  </si>
  <si>
    <t>Gyermekétkeztetés üzemeltetési támogatása</t>
  </si>
  <si>
    <t>Rászoruló gyermekek szünidei étkeztetése</t>
  </si>
  <si>
    <t>Központi, irányitó szervi támogatás (=61+62)</t>
  </si>
  <si>
    <t>Finanszírozási bevételek (=60+63)</t>
  </si>
  <si>
    <t>Összes bevétel (=59+64+65)</t>
  </si>
  <si>
    <t>3.3. melléklet</t>
  </si>
  <si>
    <t>3.1. melléklet</t>
  </si>
  <si>
    <t>3.2. melléklet</t>
  </si>
  <si>
    <t>Kurityán Község Önkormányzatának</t>
  </si>
  <si>
    <t>kötelezően ellátandó feladatai</t>
  </si>
  <si>
    <t>2021. év</t>
  </si>
  <si>
    <t>Sorszám</t>
  </si>
  <si>
    <t>Feladat megnevezése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</si>
  <si>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</si>
  <si>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</si>
  <si>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</si>
  <si>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</si>
  <si>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</si>
  <si>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</si>
  <si>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</si>
  <si>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</si>
  <si>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</si>
  <si>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</si>
  <si>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</si>
  <si>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</si>
  <si>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</si>
  <si>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 xml:space="preserve">Kurityán Község Önkormányzatának </t>
  </si>
  <si>
    <t>önként vállalt feladatai</t>
  </si>
  <si>
    <t>A helyi önszerveződések által vállalt kultúrális, könyvtári, előadó-művészeti,</t>
  </si>
  <si>
    <t>helyi közművelődési, sport, közbiztonsági feladatainak támogatása</t>
  </si>
  <si>
    <t>Kurityáni Község Önkormányzata</t>
  </si>
  <si>
    <t xml:space="preserve"> Felújítási kiadások  részletezése</t>
  </si>
  <si>
    <t>adatok eft-ban</t>
  </si>
  <si>
    <t>Beruházás áfája</t>
  </si>
  <si>
    <t>Összesen</t>
  </si>
  <si>
    <t xml:space="preserve">Felújítás nettó költsége </t>
  </si>
  <si>
    <t>Felújítás áfája</t>
  </si>
  <si>
    <t>5. melléklet</t>
  </si>
  <si>
    <t>R.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</si>
  <si>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</si>
  <si>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</si>
  <si>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</si>
  <si>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</si>
  <si>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</si>
  <si>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</si>
  <si>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</si>
  <si>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</si>
  <si>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</si>
  <si>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</si>
  <si>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</si>
  <si>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</si>
  <si>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</si>
  <si>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</si>
  <si>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Önk-ok működési támogatásai</t>
  </si>
  <si>
    <t>Egyéb. működ. c. támog. ÁH-on belülről</t>
  </si>
  <si>
    <t>Felh.célú támog. ÁH-on belülről</t>
  </si>
  <si>
    <t>Működ.célú átvett pénzeszközök</t>
  </si>
  <si>
    <t>Felhalm.célú átvett pénzeszközök</t>
  </si>
  <si>
    <t>Finanszírozási bevételek</t>
  </si>
  <si>
    <t>Bevételek összesen:</t>
  </si>
  <si>
    <t>Kiadások</t>
  </si>
  <si>
    <t>Egyéb felhalmozási célú kiadások</t>
  </si>
  <si>
    <t>Kiadások összesen:</t>
  </si>
  <si>
    <t>Egyenleg (B-K):</t>
  </si>
  <si>
    <t>6. melléklet</t>
  </si>
  <si>
    <t>2021. évi többéves kihatással járó döntések</t>
  </si>
  <si>
    <t>Ssz.</t>
  </si>
  <si>
    <t>2022. év</t>
  </si>
  <si>
    <t>2023. év</t>
  </si>
  <si>
    <t>2024. év</t>
  </si>
  <si>
    <t>7. melléklet</t>
  </si>
  <si>
    <t>2021. évi közvetett támogatások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</si>
  <si>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</si>
  <si>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</si>
  <si>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</si>
  <si>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</si>
  <si>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</si>
  <si>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</si>
  <si>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</si>
  <si>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</si>
  <si>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</si>
  <si>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</si>
  <si>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</si>
  <si>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8. melléklet</t>
  </si>
  <si>
    <t>2021. költségvetési évet közető 3 év tervezett bevételi és kiadási előírányzatai</t>
  </si>
  <si>
    <t>Költségvetési bevétel összesen (1+...+8)</t>
  </si>
  <si>
    <t>Bevételek összesen (9+10)</t>
  </si>
  <si>
    <t>Működési költségvetési kiadások</t>
  </si>
  <si>
    <t>Felhalmozási költségvetési kiadások</t>
  </si>
  <si>
    <t>Költségvetési kiadások összesen (1+2)</t>
  </si>
  <si>
    <t>Céltartalékok</t>
  </si>
  <si>
    <t>Kiadások összesen (3+4+5)</t>
  </si>
  <si>
    <t>9. melléklet</t>
  </si>
  <si>
    <t>Kurityán Község Ökormányzatánál</t>
  </si>
  <si>
    <t>foglalkoztatottak 2021. évi engedélyezett létszáma</t>
  </si>
  <si>
    <t>fő</t>
  </si>
  <si>
    <t xml:space="preserve">Polgármester </t>
  </si>
  <si>
    <t>Önkormányzati képviselők</t>
  </si>
  <si>
    <t xml:space="preserve">Munkatv. hatálya alá tartozó </t>
  </si>
  <si>
    <t>Közalkalmazott</t>
  </si>
  <si>
    <t>Önkormányzat összesen</t>
  </si>
  <si>
    <t>OEP körbe tartozó</t>
  </si>
  <si>
    <t>Óvodapedagógusok elismert létszáma</t>
  </si>
  <si>
    <t>Óvodapedagógusok nevelő munkáját közvetlenül segítők létszáma</t>
  </si>
  <si>
    <t xml:space="preserve">Óvoda összesen </t>
  </si>
  <si>
    <t>Konyha összesen</t>
  </si>
  <si>
    <t xml:space="preserve"> </t>
  </si>
  <si>
    <t>Közfoglalkoztatottak</t>
  </si>
  <si>
    <t>10. melléklet</t>
  </si>
  <si>
    <t>2.3. melléklet</t>
  </si>
  <si>
    <t>2021. évi előirányzat felhasználási terve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</si>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</sst>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2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2" borderId="0" applyNumberFormat="0" applyBorder="0" applyAlignment="0" applyProtection="0"/>
    <xf numFmtId="0" fontId="8" fillId="0" borderId="0"/>
  </cellStyleXfs>
  <cellXfs count="169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/>
    <xf numFmtId="16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5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left" indent="3"/>
    </xf>
    <xf numFmtId="3" fontId="8" fillId="0" borderId="2" xfId="0" applyNumberFormat="1" applyFont="1" applyBorder="1" applyAlignment="1">
      <alignment horizontal="right" vertical="center"/>
    </xf>
    <xf numFmtId="0" fontId="0" fillId="0" borderId="2" xfId="0" applyBorder="1"/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 indent="3"/>
    </xf>
    <xf numFmtId="166" fontId="1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0" fillId="0" borderId="0" xfId="0" applyNumberFormat="1"/>
    <xf numFmtId="0" fontId="8" fillId="0" borderId="0" xfId="2"/>
    <xf numFmtId="0" fontId="8" fillId="0" borderId="0" xfId="2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9" xfId="0" applyNumberFormat="1" applyBorder="1"/>
    <xf numFmtId="0" fontId="13" fillId="0" borderId="10" xfId="0" applyFont="1" applyBorder="1"/>
    <xf numFmtId="3" fontId="13" fillId="0" borderId="11" xfId="0" applyNumberFormat="1" applyFont="1" applyBorder="1"/>
    <xf numFmtId="3" fontId="13" fillId="0" borderId="12" xfId="0" applyNumberFormat="1" applyFont="1" applyBorder="1"/>
    <xf numFmtId="3" fontId="13" fillId="0" borderId="13" xfId="0" applyNumberFormat="1" applyFont="1" applyBorder="1"/>
    <xf numFmtId="0" fontId="0" fillId="0" borderId="9" xfId="0" applyBorder="1"/>
    <xf numFmtId="0" fontId="11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0" borderId="14" xfId="0" applyFont="1" applyBorder="1"/>
    <xf numFmtId="3" fontId="15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/>
    </xf>
    <xf numFmtId="164" fontId="2" fillId="0" borderId="2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3"/>
    </xf>
    <xf numFmtId="3" fontId="18" fillId="0" borderId="2" xfId="1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11" fillId="0" borderId="0" xfId="0" applyFont="1" applyAlignment="1">
      <alignment wrapText="1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/>
    <xf numFmtId="3" fontId="11" fillId="0" borderId="3" xfId="0" applyNumberFormat="1" applyFont="1" applyBorder="1"/>
    <xf numFmtId="3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/>
    <xf numFmtId="0" fontId="0" fillId="0" borderId="15" xfId="0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0" borderId="16" xfId="0" applyBorder="1"/>
    <xf numFmtId="16" fontId="0" fillId="0" borderId="17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/>
    <xf numFmtId="0" fontId="0" fillId="0" borderId="3" xfId="0" applyBorder="1"/>
    <xf numFmtId="0" fontId="0" fillId="0" borderId="18" xfId="0" applyBorder="1"/>
    <xf numFmtId="0" fontId="20" fillId="0" borderId="2" xfId="0" applyFont="1" applyBorder="1"/>
    <xf numFmtId="3" fontId="20" fillId="0" borderId="2" xfId="0" applyNumberFormat="1" applyFont="1" applyBorder="1"/>
    <xf numFmtId="3" fontId="20" fillId="0" borderId="0" xfId="0" applyNumberFormat="1" applyFont="1"/>
    <xf numFmtId="0" fontId="8" fillId="0" borderId="0" xfId="2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/>
    <xf numFmtId="3" fontId="0" fillId="5" borderId="2" xfId="0" applyNumberFormat="1" applyFill="1" applyBorder="1"/>
    <xf numFmtId="0" fontId="21" fillId="0" borderId="2" xfId="0" applyFont="1" applyBorder="1"/>
    <xf numFmtId="3" fontId="21" fillId="0" borderId="2" xfId="0" applyNumberFormat="1" applyFont="1" applyBorder="1"/>
    <xf numFmtId="0" fontId="21" fillId="0" borderId="0" xfId="0" applyFont="1"/>
    <xf numFmtId="0" fontId="5" fillId="0" borderId="0" xfId="2" applyFont="1"/>
    <xf numFmtId="0" fontId="0" fillId="0" borderId="20" xfId="0" applyBorder="1"/>
    <xf numFmtId="0" fontId="0" fillId="0" borderId="2" xfId="0" applyBorder="1" applyAlignment="1">
      <alignment horizontal="left"/>
    </xf>
    <xf numFmtId="4" fontId="0" fillId="0" borderId="2" xfId="0" applyNumberFormat="1" applyBorder="1"/>
    <xf numFmtId="0" fontId="20" fillId="0" borderId="2" xfId="0" applyFont="1" applyBorder="1" applyAlignment="1">
      <alignment horizontal="left"/>
    </xf>
    <xf numFmtId="4" fontId="20" fillId="0" borderId="2" xfId="0" applyNumberFormat="1" applyFont="1" applyBorder="1"/>
    <xf numFmtId="0" fontId="20" fillId="0" borderId="0" xfId="0" applyFont="1"/>
    <xf numFmtId="0" fontId="0" fillId="0" borderId="21" xfId="0" applyBorder="1"/>
    <xf numFmtId="3" fontId="0" fillId="0" borderId="3" xfId="0" applyNumberFormat="1" applyBorder="1"/>
    <xf numFmtId="3" fontId="0" fillId="0" borderId="14" xfId="0" applyNumberFormat="1" applyBorder="1"/>
    <xf numFmtId="3" fontId="0" fillId="0" borderId="22" xfId="0" applyNumberForma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0" xfId="2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3">
    <cellStyle name="Normál" xfId="0" builtinId="0"/>
    <cellStyle name="Normál 2" xfId="2"/>
    <cellStyle name="Rossz" xfId="1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7</xdr:row>
      <xdr:rowOff>180975</xdr:rowOff>
    </xdr:from>
    <xdr:to>
      <xdr:col>4</xdr:col>
      <xdr:colOff>161925</xdr:colOff>
      <xdr:row>10</xdr:row>
      <xdr:rowOff>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xmlns="" id="{E67E7CF5-E196-4E54-BD41-FECBA144612C}"/>
            </a:ext>
          </a:extLst>
        </xdr:cNvPr>
        <xdr:cNvSpPr txBox="1"/>
      </xdr:nvSpPr>
      <xdr:spPr>
        <a:xfrm>
          <a:off x="1533525" y="1514475"/>
          <a:ext cx="21431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66676</xdr:colOff>
      <xdr:row>7</xdr:row>
      <xdr:rowOff>76200</xdr:rowOff>
    </xdr:from>
    <xdr:to>
      <xdr:col>2</xdr:col>
      <xdr:colOff>1447800</xdr:colOff>
      <xdr:row>9</xdr:row>
      <xdr:rowOff>133349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11E57795-CA62-4715-83B7-D6352DE8BD96}"/>
            </a:ext>
          </a:extLst>
        </xdr:cNvPr>
        <xdr:cNvSpPr txBox="1"/>
      </xdr:nvSpPr>
      <xdr:spPr>
        <a:xfrm>
          <a:off x="4200526" y="1409700"/>
          <a:ext cx="1381124" cy="438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abSelected="1" workbookViewId="0">
      <selection activeCell="A2" sqref="A2:D2"/>
    </sheetView>
  </sheetViews>
  <sheetFormatPr defaultRowHeight="13.2" x14ac:dyDescent="0.25"/>
  <cols>
    <col min="1" max="1" width="6" customWidth="1"/>
    <col min="2" max="2" width="7" customWidth="1"/>
    <col min="3" max="3" width="56.44140625" customWidth="1"/>
    <col min="4" max="4" width="15" customWidth="1"/>
  </cols>
  <sheetData>
    <row r="1" spans="1:4" x14ac:dyDescent="0.25">
      <c r="D1" s="8" t="s">
        <v>544</v>
      </c>
    </row>
    <row r="2" spans="1:4" ht="19.5" customHeight="1" x14ac:dyDescent="0.25">
      <c r="A2" s="154" t="s">
        <v>211</v>
      </c>
      <c r="B2" s="154"/>
      <c r="C2" s="154"/>
      <c r="D2" s="154"/>
    </row>
    <row r="3" spans="1:4" ht="16.5" customHeight="1" x14ac:dyDescent="0.25">
      <c r="A3" s="155" t="s">
        <v>220</v>
      </c>
      <c r="B3" s="155"/>
      <c r="C3" s="155"/>
      <c r="D3" s="155"/>
    </row>
    <row r="4" spans="1:4" ht="17.25" customHeight="1" x14ac:dyDescent="0.25">
      <c r="A4" s="155" t="s">
        <v>212</v>
      </c>
      <c r="B4" s="155"/>
      <c r="C4" s="155"/>
      <c r="D4" s="155"/>
    </row>
    <row r="5" spans="1:4" x14ac:dyDescent="0.25">
      <c r="C5" s="19"/>
      <c r="D5" s="8" t="s">
        <v>210</v>
      </c>
    </row>
    <row r="6" spans="1:4" ht="26.4" x14ac:dyDescent="0.25">
      <c r="A6" s="5" t="s">
        <v>96</v>
      </c>
      <c r="B6" s="6" t="s">
        <v>97</v>
      </c>
      <c r="C6" s="7" t="s">
        <v>0</v>
      </c>
      <c r="D6" s="9" t="s">
        <v>218</v>
      </c>
    </row>
    <row r="7" spans="1:4" ht="18" customHeight="1" x14ac:dyDescent="0.25">
      <c r="A7" s="10" t="s">
        <v>98</v>
      </c>
      <c r="B7" s="3"/>
      <c r="C7" s="11" t="s">
        <v>111</v>
      </c>
      <c r="D7" s="15">
        <v>0</v>
      </c>
    </row>
    <row r="8" spans="1:4" ht="18" customHeight="1" x14ac:dyDescent="0.25">
      <c r="A8" s="10" t="s">
        <v>99</v>
      </c>
      <c r="B8" s="3"/>
      <c r="C8" s="11" t="s">
        <v>112</v>
      </c>
      <c r="D8" s="15">
        <v>4119</v>
      </c>
    </row>
    <row r="9" spans="1:4" ht="18" customHeight="1" x14ac:dyDescent="0.25">
      <c r="A9" s="10" t="s">
        <v>100</v>
      </c>
      <c r="B9" s="3"/>
      <c r="C9" s="11" t="s">
        <v>114</v>
      </c>
      <c r="D9" s="15">
        <v>5168</v>
      </c>
    </row>
    <row r="10" spans="1:4" ht="18" customHeight="1" x14ac:dyDescent="0.25">
      <c r="A10" s="10" t="s">
        <v>101</v>
      </c>
      <c r="B10" s="3"/>
      <c r="C10" s="11" t="s">
        <v>113</v>
      </c>
      <c r="D10" s="15">
        <v>148</v>
      </c>
    </row>
    <row r="11" spans="1:4" ht="18" customHeight="1" x14ac:dyDescent="0.25">
      <c r="A11" s="10" t="s">
        <v>118</v>
      </c>
      <c r="B11" s="3"/>
      <c r="C11" s="11" t="s">
        <v>115</v>
      </c>
      <c r="D11" s="15">
        <v>2143</v>
      </c>
    </row>
    <row r="12" spans="1:4" ht="18" customHeight="1" x14ac:dyDescent="0.25">
      <c r="A12" s="10" t="s">
        <v>119</v>
      </c>
      <c r="B12" s="3"/>
      <c r="C12" s="11" t="s">
        <v>116</v>
      </c>
      <c r="D12" s="15">
        <v>11854</v>
      </c>
    </row>
    <row r="13" spans="1:4" ht="18" customHeight="1" x14ac:dyDescent="0.25">
      <c r="A13" s="10" t="s">
        <v>120</v>
      </c>
      <c r="B13" s="3"/>
      <c r="C13" s="11" t="s">
        <v>117</v>
      </c>
      <c r="D13" s="15">
        <v>0</v>
      </c>
    </row>
    <row r="14" spans="1:4" ht="27.75" customHeight="1" x14ac:dyDescent="0.25">
      <c r="A14" s="10" t="s">
        <v>121</v>
      </c>
      <c r="B14" s="3" t="s">
        <v>1</v>
      </c>
      <c r="C14" s="12" t="s">
        <v>193</v>
      </c>
      <c r="D14" s="15">
        <f>SUM(D7:D13)</f>
        <v>23432</v>
      </c>
    </row>
    <row r="15" spans="1:4" ht="18" customHeight="1" x14ac:dyDescent="0.25">
      <c r="A15" s="10" t="s">
        <v>122</v>
      </c>
      <c r="B15" s="3"/>
      <c r="C15" s="11" t="s">
        <v>208</v>
      </c>
      <c r="D15" s="15">
        <v>23173</v>
      </c>
    </row>
    <row r="16" spans="1:4" ht="18" customHeight="1" x14ac:dyDescent="0.25">
      <c r="A16" s="10" t="s">
        <v>123</v>
      </c>
      <c r="B16" s="3"/>
      <c r="C16" s="11" t="s">
        <v>102</v>
      </c>
      <c r="D16" s="15">
        <v>4646</v>
      </c>
    </row>
    <row r="17" spans="1:4" ht="27.75" customHeight="1" x14ac:dyDescent="0.25">
      <c r="A17" s="10" t="s">
        <v>124</v>
      </c>
      <c r="B17" s="3" t="s">
        <v>2</v>
      </c>
      <c r="C17" s="2" t="s">
        <v>194</v>
      </c>
      <c r="D17" s="15">
        <f>SUM(D15:D16)</f>
        <v>27819</v>
      </c>
    </row>
    <row r="18" spans="1:4" ht="18" customHeight="1" x14ac:dyDescent="0.25">
      <c r="A18" s="10" t="s">
        <v>125</v>
      </c>
      <c r="B18" s="3"/>
      <c r="C18" s="11" t="s">
        <v>209</v>
      </c>
      <c r="D18" s="15">
        <v>19321</v>
      </c>
    </row>
    <row r="19" spans="1:4" ht="18" customHeight="1" x14ac:dyDescent="0.25">
      <c r="A19" s="10" t="s">
        <v>126</v>
      </c>
      <c r="B19" s="3"/>
      <c r="C19" s="11" t="s">
        <v>104</v>
      </c>
      <c r="D19" s="15">
        <v>4479</v>
      </c>
    </row>
    <row r="20" spans="1:4" ht="18" customHeight="1" x14ac:dyDescent="0.25">
      <c r="A20" s="10" t="s">
        <v>127</v>
      </c>
      <c r="B20" s="3"/>
      <c r="C20" s="11" t="s">
        <v>105</v>
      </c>
      <c r="D20" s="15">
        <v>0</v>
      </c>
    </row>
    <row r="21" spans="1:4" ht="18" customHeight="1" x14ac:dyDescent="0.25">
      <c r="A21" s="10" t="s">
        <v>128</v>
      </c>
      <c r="B21" s="3"/>
      <c r="C21" s="11" t="s">
        <v>106</v>
      </c>
      <c r="D21" s="15">
        <v>34247</v>
      </c>
    </row>
    <row r="22" spans="1:4" ht="26.25" customHeight="1" x14ac:dyDescent="0.25">
      <c r="A22" s="10" t="s">
        <v>129</v>
      </c>
      <c r="B22" s="3" t="s">
        <v>3</v>
      </c>
      <c r="C22" s="2" t="s">
        <v>195</v>
      </c>
      <c r="D22" s="15">
        <f>SUM(D18:D21)</f>
        <v>58047</v>
      </c>
    </row>
    <row r="23" spans="1:4" ht="18" customHeight="1" x14ac:dyDescent="0.25">
      <c r="A23" s="10" t="s">
        <v>130</v>
      </c>
      <c r="B23" s="3" t="s">
        <v>5</v>
      </c>
      <c r="C23" s="2" t="s">
        <v>4</v>
      </c>
      <c r="D23" s="15">
        <v>3363</v>
      </c>
    </row>
    <row r="24" spans="1:4" ht="18" customHeight="1" x14ac:dyDescent="0.25">
      <c r="A24" s="10" t="s">
        <v>131</v>
      </c>
      <c r="B24" s="3" t="s">
        <v>7</v>
      </c>
      <c r="C24" s="2" t="s">
        <v>6</v>
      </c>
      <c r="D24" s="15">
        <v>0</v>
      </c>
    </row>
    <row r="25" spans="1:4" ht="18.75" customHeight="1" x14ac:dyDescent="0.25">
      <c r="A25" s="10" t="s">
        <v>132</v>
      </c>
      <c r="B25" s="3" t="s">
        <v>7</v>
      </c>
      <c r="C25" s="2" t="s">
        <v>8</v>
      </c>
      <c r="D25" s="15">
        <v>0</v>
      </c>
    </row>
    <row r="26" spans="1:4" ht="18" customHeight="1" x14ac:dyDescent="0.25">
      <c r="A26" s="10" t="s">
        <v>133</v>
      </c>
      <c r="B26" s="4" t="s">
        <v>9</v>
      </c>
      <c r="C26" s="13" t="s">
        <v>196</v>
      </c>
      <c r="D26" s="15">
        <f>SUM(D14+D17+D22+D23+D24+D25)</f>
        <v>112661</v>
      </c>
    </row>
    <row r="27" spans="1:4" ht="18" customHeight="1" x14ac:dyDescent="0.25">
      <c r="A27" s="10" t="s">
        <v>134</v>
      </c>
      <c r="B27" s="3" t="s">
        <v>11</v>
      </c>
      <c r="C27" s="2" t="s">
        <v>10</v>
      </c>
      <c r="D27" s="15">
        <v>0</v>
      </c>
    </row>
    <row r="28" spans="1:4" ht="27" customHeight="1" x14ac:dyDescent="0.25">
      <c r="A28" s="10" t="s">
        <v>135</v>
      </c>
      <c r="B28" s="3" t="s">
        <v>13</v>
      </c>
      <c r="C28" s="2" t="s">
        <v>12</v>
      </c>
      <c r="D28" s="15">
        <v>0</v>
      </c>
    </row>
    <row r="29" spans="1:4" ht="27.75" customHeight="1" x14ac:dyDescent="0.25">
      <c r="A29" s="10" t="s">
        <v>136</v>
      </c>
      <c r="B29" s="3" t="s">
        <v>15</v>
      </c>
      <c r="C29" s="2" t="s">
        <v>14</v>
      </c>
      <c r="D29" s="15">
        <v>0</v>
      </c>
    </row>
    <row r="30" spans="1:4" ht="26.25" customHeight="1" x14ac:dyDescent="0.25">
      <c r="A30" s="10" t="s">
        <v>137</v>
      </c>
      <c r="B30" s="3" t="s">
        <v>17</v>
      </c>
      <c r="C30" s="2" t="s">
        <v>16</v>
      </c>
      <c r="D30" s="15">
        <v>0</v>
      </c>
    </row>
    <row r="31" spans="1:4" ht="25.5" customHeight="1" x14ac:dyDescent="0.25">
      <c r="A31" s="10" t="s">
        <v>138</v>
      </c>
      <c r="B31" s="3" t="s">
        <v>18</v>
      </c>
      <c r="C31" s="2" t="s">
        <v>103</v>
      </c>
      <c r="D31" s="15">
        <v>110000</v>
      </c>
    </row>
    <row r="32" spans="1:4" ht="27" customHeight="1" x14ac:dyDescent="0.25">
      <c r="A32" s="10" t="s">
        <v>139</v>
      </c>
      <c r="B32" s="4" t="s">
        <v>19</v>
      </c>
      <c r="C32" s="13" t="s">
        <v>213</v>
      </c>
      <c r="D32" s="16">
        <f>SUM(D26:D31)</f>
        <v>222661</v>
      </c>
    </row>
    <row r="33" spans="1:4" ht="18" customHeight="1" x14ac:dyDescent="0.25">
      <c r="A33" s="10" t="s">
        <v>140</v>
      </c>
      <c r="B33" s="3" t="s">
        <v>25</v>
      </c>
      <c r="C33" s="2" t="s">
        <v>20</v>
      </c>
      <c r="D33" s="15">
        <v>0</v>
      </c>
    </row>
    <row r="34" spans="1:4" ht="27.75" customHeight="1" x14ac:dyDescent="0.25">
      <c r="A34" s="10" t="s">
        <v>141</v>
      </c>
      <c r="B34" s="3" t="s">
        <v>26</v>
      </c>
      <c r="C34" s="2" t="s">
        <v>21</v>
      </c>
      <c r="D34" s="15">
        <v>0</v>
      </c>
    </row>
    <row r="35" spans="1:4" ht="29.25" customHeight="1" x14ac:dyDescent="0.25">
      <c r="A35" s="10" t="s">
        <v>142</v>
      </c>
      <c r="B35" s="3" t="s">
        <v>27</v>
      </c>
      <c r="C35" s="2" t="s">
        <v>22</v>
      </c>
      <c r="D35" s="15">
        <v>0</v>
      </c>
    </row>
    <row r="36" spans="1:4" ht="26.25" customHeight="1" x14ac:dyDescent="0.25">
      <c r="A36" s="10" t="s">
        <v>143</v>
      </c>
      <c r="B36" s="3" t="s">
        <v>28</v>
      </c>
      <c r="C36" s="2" t="s">
        <v>23</v>
      </c>
      <c r="D36" s="15">
        <v>0</v>
      </c>
    </row>
    <row r="37" spans="1:4" ht="25.5" customHeight="1" x14ac:dyDescent="0.25">
      <c r="A37" s="10" t="s">
        <v>144</v>
      </c>
      <c r="B37" s="3" t="s">
        <v>29</v>
      </c>
      <c r="C37" s="2" t="s">
        <v>24</v>
      </c>
      <c r="D37" s="15">
        <v>0</v>
      </c>
    </row>
    <row r="38" spans="1:4" ht="25.5" customHeight="1" x14ac:dyDescent="0.25">
      <c r="A38" s="10" t="s">
        <v>145</v>
      </c>
      <c r="B38" s="4" t="s">
        <v>30</v>
      </c>
      <c r="C38" s="13" t="s">
        <v>197</v>
      </c>
      <c r="D38" s="16">
        <f>SUM(D33:D37)</f>
        <v>0</v>
      </c>
    </row>
    <row r="39" spans="1:4" ht="18" customHeight="1" x14ac:dyDescent="0.25">
      <c r="A39" s="10" t="s">
        <v>146</v>
      </c>
      <c r="B39" s="3" t="s">
        <v>38</v>
      </c>
      <c r="C39" s="2" t="s">
        <v>31</v>
      </c>
      <c r="D39" s="15">
        <v>0</v>
      </c>
    </row>
    <row r="40" spans="1:4" ht="18" customHeight="1" x14ac:dyDescent="0.25">
      <c r="A40" s="10" t="s">
        <v>147</v>
      </c>
      <c r="B40" s="3" t="s">
        <v>39</v>
      </c>
      <c r="C40" s="2" t="s">
        <v>32</v>
      </c>
      <c r="D40" s="15">
        <v>0</v>
      </c>
    </row>
    <row r="41" spans="1:4" ht="18" customHeight="1" x14ac:dyDescent="0.25">
      <c r="A41" s="10" t="s">
        <v>148</v>
      </c>
      <c r="B41" s="4" t="s">
        <v>40</v>
      </c>
      <c r="C41" s="13" t="s">
        <v>198</v>
      </c>
      <c r="D41" s="15">
        <f>SUM(D39:D40)</f>
        <v>0</v>
      </c>
    </row>
    <row r="42" spans="1:4" ht="18" customHeight="1" x14ac:dyDescent="0.25">
      <c r="A42" s="10" t="s">
        <v>149</v>
      </c>
      <c r="B42" s="3" t="s">
        <v>43</v>
      </c>
      <c r="C42" s="2" t="s">
        <v>33</v>
      </c>
      <c r="D42" s="15">
        <v>0</v>
      </c>
    </row>
    <row r="43" spans="1:4" ht="18" customHeight="1" x14ac:dyDescent="0.25">
      <c r="A43" s="10" t="s">
        <v>150</v>
      </c>
      <c r="B43" s="3" t="s">
        <v>44</v>
      </c>
      <c r="C43" s="2" t="s">
        <v>34</v>
      </c>
      <c r="D43" s="15">
        <v>0</v>
      </c>
    </row>
    <row r="44" spans="1:4" ht="18" customHeight="1" x14ac:dyDescent="0.25">
      <c r="A44" s="10" t="s">
        <v>151</v>
      </c>
      <c r="B44" s="3" t="s">
        <v>45</v>
      </c>
      <c r="C44" s="2" t="s">
        <v>108</v>
      </c>
      <c r="D44" s="15">
        <v>3000</v>
      </c>
    </row>
    <row r="45" spans="1:4" ht="18" customHeight="1" x14ac:dyDescent="0.25">
      <c r="A45" s="10" t="s">
        <v>152</v>
      </c>
      <c r="B45" s="3" t="s">
        <v>46</v>
      </c>
      <c r="C45" s="2" t="s">
        <v>107</v>
      </c>
      <c r="D45" s="15">
        <v>3600</v>
      </c>
    </row>
    <row r="46" spans="1:4" ht="18" customHeight="1" x14ac:dyDescent="0.25">
      <c r="A46" s="10" t="s">
        <v>153</v>
      </c>
      <c r="B46" s="3" t="s">
        <v>47</v>
      </c>
      <c r="C46" s="2" t="s">
        <v>35</v>
      </c>
      <c r="D46" s="15">
        <v>0</v>
      </c>
    </row>
    <row r="47" spans="1:4" ht="18" customHeight="1" x14ac:dyDescent="0.25">
      <c r="A47" s="10" t="s">
        <v>154</v>
      </c>
      <c r="B47" s="3" t="s">
        <v>48</v>
      </c>
      <c r="C47" s="2" t="s">
        <v>36</v>
      </c>
      <c r="D47" s="15">
        <v>0</v>
      </c>
    </row>
    <row r="48" spans="1:4" ht="18" customHeight="1" x14ac:dyDescent="0.25">
      <c r="A48" s="10" t="s">
        <v>155</v>
      </c>
      <c r="B48" s="3" t="s">
        <v>49</v>
      </c>
      <c r="C48" s="2" t="s">
        <v>37</v>
      </c>
      <c r="D48" s="15">
        <v>0</v>
      </c>
    </row>
    <row r="49" spans="1:4" ht="18" customHeight="1" x14ac:dyDescent="0.25">
      <c r="A49" s="10" t="s">
        <v>156</v>
      </c>
      <c r="B49" s="3" t="s">
        <v>50</v>
      </c>
      <c r="C49" s="2" t="s">
        <v>109</v>
      </c>
      <c r="D49" s="15">
        <v>0</v>
      </c>
    </row>
    <row r="50" spans="1:4" ht="18" customHeight="1" x14ac:dyDescent="0.25">
      <c r="A50" s="10" t="s">
        <v>157</v>
      </c>
      <c r="B50" s="4" t="s">
        <v>42</v>
      </c>
      <c r="C50" s="13" t="s">
        <v>214</v>
      </c>
      <c r="D50" s="15">
        <f>SUM(D45:D49)</f>
        <v>3600</v>
      </c>
    </row>
    <row r="51" spans="1:4" ht="18" customHeight="1" x14ac:dyDescent="0.25">
      <c r="A51" s="10" t="s">
        <v>158</v>
      </c>
      <c r="B51" s="3" t="s">
        <v>51</v>
      </c>
      <c r="C51" s="2" t="s">
        <v>110</v>
      </c>
      <c r="D51" s="15">
        <v>400</v>
      </c>
    </row>
    <row r="52" spans="1:4" ht="18" customHeight="1" x14ac:dyDescent="0.25">
      <c r="A52" s="10" t="s">
        <v>159</v>
      </c>
      <c r="B52" s="4" t="s">
        <v>41</v>
      </c>
      <c r="C52" s="13" t="s">
        <v>199</v>
      </c>
      <c r="D52" s="16">
        <f>SUM(D41+D42+D43+D44+D50+D51)</f>
        <v>7000</v>
      </c>
    </row>
    <row r="53" spans="1:4" ht="18" customHeight="1" x14ac:dyDescent="0.25">
      <c r="A53" s="10" t="s">
        <v>160</v>
      </c>
      <c r="B53" s="3" t="s">
        <v>61</v>
      </c>
      <c r="C53" s="1" t="s">
        <v>52</v>
      </c>
      <c r="D53" s="15">
        <v>1100</v>
      </c>
    </row>
    <row r="54" spans="1:4" ht="18" customHeight="1" x14ac:dyDescent="0.25">
      <c r="A54" s="10" t="s">
        <v>161</v>
      </c>
      <c r="B54" s="3" t="s">
        <v>62</v>
      </c>
      <c r="C54" s="1" t="s">
        <v>53</v>
      </c>
      <c r="D54" s="15">
        <v>1000</v>
      </c>
    </row>
    <row r="55" spans="1:4" ht="18" customHeight="1" x14ac:dyDescent="0.25">
      <c r="A55" s="10" t="s">
        <v>162</v>
      </c>
      <c r="B55" s="3" t="s">
        <v>63</v>
      </c>
      <c r="C55" s="1" t="s">
        <v>54</v>
      </c>
      <c r="D55" s="15">
        <v>800</v>
      </c>
    </row>
    <row r="56" spans="1:4" ht="18" customHeight="1" x14ac:dyDescent="0.25">
      <c r="A56" s="10" t="s">
        <v>163</v>
      </c>
      <c r="B56" s="3" t="s">
        <v>64</v>
      </c>
      <c r="C56" s="1" t="s">
        <v>207</v>
      </c>
      <c r="D56" s="15">
        <v>0</v>
      </c>
    </row>
    <row r="57" spans="1:4" ht="18" customHeight="1" x14ac:dyDescent="0.25">
      <c r="A57" s="10" t="s">
        <v>164</v>
      </c>
      <c r="B57" s="3" t="s">
        <v>65</v>
      </c>
      <c r="C57" s="1" t="s">
        <v>55</v>
      </c>
      <c r="D57" s="15">
        <v>0</v>
      </c>
    </row>
    <row r="58" spans="1:4" ht="18" customHeight="1" x14ac:dyDescent="0.25">
      <c r="A58" s="10" t="s">
        <v>165</v>
      </c>
      <c r="B58" s="3" t="s">
        <v>66</v>
      </c>
      <c r="C58" s="1" t="s">
        <v>56</v>
      </c>
      <c r="D58" s="18">
        <v>0</v>
      </c>
    </row>
    <row r="59" spans="1:4" ht="18" customHeight="1" x14ac:dyDescent="0.25">
      <c r="A59" s="10" t="s">
        <v>166</v>
      </c>
      <c r="B59" s="3" t="s">
        <v>67</v>
      </c>
      <c r="C59" s="1" t="s">
        <v>57</v>
      </c>
      <c r="D59" s="15">
        <v>0</v>
      </c>
    </row>
    <row r="60" spans="1:4" ht="18" customHeight="1" x14ac:dyDescent="0.25">
      <c r="A60" s="10" t="s">
        <v>167</v>
      </c>
      <c r="B60" s="3" t="s">
        <v>68</v>
      </c>
      <c r="C60" s="1" t="s">
        <v>58</v>
      </c>
      <c r="D60" s="15">
        <v>23</v>
      </c>
    </row>
    <row r="61" spans="1:4" ht="18" customHeight="1" x14ac:dyDescent="0.25">
      <c r="A61" s="10" t="s">
        <v>168</v>
      </c>
      <c r="B61" s="3" t="s">
        <v>69</v>
      </c>
      <c r="C61" s="1" t="s">
        <v>59</v>
      </c>
      <c r="D61" s="15">
        <v>0</v>
      </c>
    </row>
    <row r="62" spans="1:4" ht="18" customHeight="1" x14ac:dyDescent="0.25">
      <c r="A62" s="10" t="s">
        <v>169</v>
      </c>
      <c r="B62" s="3" t="s">
        <v>219</v>
      </c>
      <c r="C62" s="1" t="s">
        <v>60</v>
      </c>
      <c r="D62" s="15">
        <v>1000</v>
      </c>
    </row>
    <row r="63" spans="1:4" ht="18" customHeight="1" x14ac:dyDescent="0.25">
      <c r="A63" s="10" t="s">
        <v>170</v>
      </c>
      <c r="B63" s="4" t="s">
        <v>70</v>
      </c>
      <c r="C63" s="14" t="s">
        <v>200</v>
      </c>
      <c r="D63" s="16">
        <f>SUM(D53+D54+D55+D56+D57+D58+D59+D60+D61+D62)</f>
        <v>3923</v>
      </c>
    </row>
    <row r="64" spans="1:4" ht="18" customHeight="1" x14ac:dyDescent="0.25">
      <c r="A64" s="10" t="s">
        <v>171</v>
      </c>
      <c r="B64" s="3" t="s">
        <v>76</v>
      </c>
      <c r="C64" s="1" t="s">
        <v>71</v>
      </c>
      <c r="D64" s="15">
        <v>0</v>
      </c>
    </row>
    <row r="65" spans="1:4" ht="18" customHeight="1" x14ac:dyDescent="0.25">
      <c r="A65" s="10" t="s">
        <v>172</v>
      </c>
      <c r="B65" s="3" t="s">
        <v>77</v>
      </c>
      <c r="C65" s="1" t="s">
        <v>72</v>
      </c>
      <c r="D65" s="15">
        <v>0</v>
      </c>
    </row>
    <row r="66" spans="1:4" ht="18" customHeight="1" x14ac:dyDescent="0.25">
      <c r="A66" s="10" t="s">
        <v>173</v>
      </c>
      <c r="B66" s="3" t="s">
        <v>78</v>
      </c>
      <c r="C66" s="1" t="s">
        <v>73</v>
      </c>
      <c r="D66" s="15">
        <v>0</v>
      </c>
    </row>
    <row r="67" spans="1:4" ht="18" customHeight="1" x14ac:dyDescent="0.25">
      <c r="A67" s="10" t="s">
        <v>174</v>
      </c>
      <c r="B67" s="3" t="s">
        <v>79</v>
      </c>
      <c r="C67" s="1" t="s">
        <v>74</v>
      </c>
      <c r="D67" s="15">
        <v>0</v>
      </c>
    </row>
    <row r="68" spans="1:4" ht="18" customHeight="1" x14ac:dyDescent="0.25">
      <c r="A68" s="10" t="s">
        <v>175</v>
      </c>
      <c r="B68" s="3" t="s">
        <v>80</v>
      </c>
      <c r="C68" s="1" t="s">
        <v>75</v>
      </c>
      <c r="D68" s="15">
        <v>0</v>
      </c>
    </row>
    <row r="69" spans="1:4" ht="18" customHeight="1" x14ac:dyDescent="0.25">
      <c r="A69" s="10" t="s">
        <v>176</v>
      </c>
      <c r="B69" s="4" t="s">
        <v>81</v>
      </c>
      <c r="C69" s="13" t="s">
        <v>201</v>
      </c>
      <c r="D69" s="16">
        <f>SUM(D64+D65+D66+D67+D68)</f>
        <v>0</v>
      </c>
    </row>
    <row r="70" spans="1:4" ht="27" customHeight="1" x14ac:dyDescent="0.25">
      <c r="A70" s="10" t="s">
        <v>177</v>
      </c>
      <c r="B70" s="3" t="s">
        <v>85</v>
      </c>
      <c r="C70" s="1" t="s">
        <v>82</v>
      </c>
      <c r="D70" s="15">
        <v>0</v>
      </c>
    </row>
    <row r="71" spans="1:4" ht="26.25" customHeight="1" x14ac:dyDescent="0.25">
      <c r="A71" s="10" t="s">
        <v>178</v>
      </c>
      <c r="B71" s="3" t="s">
        <v>86</v>
      </c>
      <c r="C71" s="2" t="s">
        <v>83</v>
      </c>
      <c r="D71" s="15">
        <v>0</v>
      </c>
    </row>
    <row r="72" spans="1:4" ht="18" customHeight="1" x14ac:dyDescent="0.25">
      <c r="A72" s="10" t="s">
        <v>179</v>
      </c>
      <c r="B72" s="3" t="s">
        <v>87</v>
      </c>
      <c r="C72" s="1" t="s">
        <v>84</v>
      </c>
      <c r="D72" s="15">
        <v>0</v>
      </c>
    </row>
    <row r="73" spans="1:4" ht="18" customHeight="1" x14ac:dyDescent="0.25">
      <c r="A73" s="10" t="s">
        <v>180</v>
      </c>
      <c r="B73" s="4" t="s">
        <v>88</v>
      </c>
      <c r="C73" s="13" t="s">
        <v>202</v>
      </c>
      <c r="D73" s="16">
        <f>SUM(D70:D72)</f>
        <v>0</v>
      </c>
    </row>
    <row r="74" spans="1:4" ht="24.75" customHeight="1" x14ac:dyDescent="0.25">
      <c r="A74" s="10" t="s">
        <v>181</v>
      </c>
      <c r="B74" s="3" t="s">
        <v>92</v>
      </c>
      <c r="C74" s="1" t="s">
        <v>89</v>
      </c>
      <c r="D74" s="15">
        <v>0</v>
      </c>
    </row>
    <row r="75" spans="1:4" ht="26.25" customHeight="1" x14ac:dyDescent="0.25">
      <c r="A75" s="10" t="s">
        <v>182</v>
      </c>
      <c r="B75" s="3" t="s">
        <v>93</v>
      </c>
      <c r="C75" s="2" t="s">
        <v>90</v>
      </c>
      <c r="D75" s="15">
        <v>0</v>
      </c>
    </row>
    <row r="76" spans="1:4" ht="18" customHeight="1" x14ac:dyDescent="0.25">
      <c r="A76" s="10" t="s">
        <v>183</v>
      </c>
      <c r="B76" s="3" t="s">
        <v>215</v>
      </c>
      <c r="C76" s="1" t="s">
        <v>91</v>
      </c>
      <c r="D76" s="15">
        <v>0</v>
      </c>
    </row>
    <row r="77" spans="1:4" ht="18" customHeight="1" x14ac:dyDescent="0.25">
      <c r="A77" s="10" t="s">
        <v>184</v>
      </c>
      <c r="B77" s="4" t="s">
        <v>94</v>
      </c>
      <c r="C77" s="13" t="s">
        <v>203</v>
      </c>
      <c r="D77" s="16">
        <f>SUM(D74:D76)</f>
        <v>0</v>
      </c>
    </row>
    <row r="78" spans="1:4" ht="18" customHeight="1" x14ac:dyDescent="0.25">
      <c r="A78" s="10" t="s">
        <v>185</v>
      </c>
      <c r="B78" s="4" t="s">
        <v>95</v>
      </c>
      <c r="C78" s="14" t="s">
        <v>204</v>
      </c>
      <c r="D78" s="16">
        <f>SUM(D32+D38+D52+D63+D69+D73+D77)</f>
        <v>233584</v>
      </c>
    </row>
    <row r="79" spans="1:4" ht="18" customHeight="1" x14ac:dyDescent="0.25">
      <c r="A79" s="10" t="s">
        <v>186</v>
      </c>
      <c r="B79" s="3" t="s">
        <v>189</v>
      </c>
      <c r="C79" s="1" t="s">
        <v>190</v>
      </c>
      <c r="D79" s="15">
        <v>87016</v>
      </c>
    </row>
    <row r="80" spans="1:4" ht="18" customHeight="1" x14ac:dyDescent="0.25">
      <c r="A80" s="10" t="s">
        <v>187</v>
      </c>
      <c r="B80" s="3" t="s">
        <v>216</v>
      </c>
      <c r="C80" s="1" t="s">
        <v>217</v>
      </c>
      <c r="D80" s="15">
        <v>0</v>
      </c>
    </row>
    <row r="81" spans="1:4" ht="18" customHeight="1" x14ac:dyDescent="0.25">
      <c r="A81" s="10" t="s">
        <v>191</v>
      </c>
      <c r="B81" s="4" t="s">
        <v>188</v>
      </c>
      <c r="C81" s="13" t="s">
        <v>205</v>
      </c>
      <c r="D81" s="16">
        <f>SUM(D79:D80)</f>
        <v>87016</v>
      </c>
    </row>
    <row r="82" spans="1:4" ht="18" customHeight="1" x14ac:dyDescent="0.25">
      <c r="A82" s="10" t="s">
        <v>192</v>
      </c>
      <c r="B82" s="4"/>
      <c r="C82" s="13" t="s">
        <v>206</v>
      </c>
      <c r="D82" s="17">
        <f>SUM(D78+D81)</f>
        <v>320600</v>
      </c>
    </row>
  </sheetData>
  <mergeCells count="3">
    <mergeCell ref="A2:D2"/>
    <mergeCell ref="A3:D3"/>
    <mergeCell ref="A4:D4"/>
  </mergeCells>
  <phoneticPr fontId="0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O24" sqref="O24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686</v>
      </c>
    </row>
    <row r="2" spans="1:8" ht="13.8" x14ac:dyDescent="0.25">
      <c r="A2" s="156" t="s">
        <v>679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14230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2193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24677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4841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12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36247</v>
      </c>
      <c r="C14" s="151"/>
      <c r="D14" s="152"/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41100</v>
      </c>
      <c r="C15" s="76">
        <f t="shared" ref="C15:D15" si="0">SUM(C8:C13)</f>
        <v>0</v>
      </c>
      <c r="D15" s="77">
        <f t="shared" si="0"/>
        <v>0</v>
      </c>
      <c r="E15" s="75" t="s">
        <v>532</v>
      </c>
      <c r="F15" s="76">
        <f>SUM(F8:F13)</f>
        <v>41100</v>
      </c>
      <c r="G15" s="76">
        <f t="shared" ref="G15:H15" si="1">SUM(G8:G13)</f>
        <v>0</v>
      </c>
      <c r="H15" s="78">
        <f t="shared" si="1"/>
        <v>0</v>
      </c>
    </row>
    <row r="18" spans="1:8" ht="13.8" x14ac:dyDescent="0.25">
      <c r="A18" s="156" t="s">
        <v>679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2">SUM(C24:C29)</f>
        <v>0</v>
      </c>
      <c r="D30" s="77">
        <f t="shared" si="2"/>
        <v>0</v>
      </c>
      <c r="E30" s="75" t="s">
        <v>532</v>
      </c>
      <c r="F30" s="76">
        <f>SUM(F24:F29)</f>
        <v>0</v>
      </c>
      <c r="G30" s="76">
        <f t="shared" ref="G30:H30" si="3">SUM(G24:G29)</f>
        <v>0</v>
      </c>
      <c r="H30" s="78">
        <f t="shared" si="3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4"/>
  <sheetViews>
    <sheetView workbookViewId="0">
      <selection activeCell="I23" sqref="I23"/>
    </sheetView>
  </sheetViews>
  <sheetFormatPr defaultRowHeight="13.2" x14ac:dyDescent="0.25"/>
  <cols>
    <col min="1" max="1" width="7.6640625" customWidth="1"/>
    <col min="2" max="2" width="77.44140625" customWidth="1"/>
    <col min="3" max="3" width="14" customWidth="1"/>
  </cols>
  <sheetData>
    <row r="2" spans="1:2" x14ac:dyDescent="0.25">
      <c r="B2" s="8" t="s">
        <v>792</v>
      </c>
    </row>
    <row r="3" spans="1:2" ht="15.6" x14ac:dyDescent="0.3">
      <c r="B3" s="122" t="s">
        <v>689</v>
      </c>
    </row>
    <row r="4" spans="1:2" ht="15.6" x14ac:dyDescent="0.3">
      <c r="B4" s="122" t="s">
        <v>690</v>
      </c>
    </row>
    <row r="5" spans="1:2" ht="15.6" x14ac:dyDescent="0.3">
      <c r="B5" s="122" t="s">
        <v>691</v>
      </c>
    </row>
    <row r="6" spans="1:2" x14ac:dyDescent="0.25">
      <c r="B6" s="21"/>
    </row>
    <row r="7" spans="1:2" x14ac:dyDescent="0.25">
      <c r="A7" s="42" t="s">
        <v>692</v>
      </c>
      <c r="B7" s="123" t="s">
        <v>693</v>
      </c>
    </row>
    <row r="8" spans="1:2" x14ac:dyDescent="0.25">
      <c r="A8" s="124" t="s">
        <v>98</v>
      </c>
      <c r="B8" s="125" t="s">
        <v>694</v>
      </c>
    </row>
    <row r="9" spans="1:2" x14ac:dyDescent="0.25">
      <c r="A9" s="126" t="s">
        <v>99</v>
      </c>
      <c r="B9" s="125" t="s">
        <v>695</v>
      </c>
    </row>
    <row r="10" spans="1:2" x14ac:dyDescent="0.25">
      <c r="A10" s="126" t="s">
        <v>100</v>
      </c>
      <c r="B10" s="127" t="s">
        <v>696</v>
      </c>
    </row>
    <row r="11" spans="1:2" x14ac:dyDescent="0.25">
      <c r="A11" s="126" t="s">
        <v>101</v>
      </c>
      <c r="B11" s="127" t="s">
        <v>697</v>
      </c>
    </row>
    <row r="12" spans="1:2" x14ac:dyDescent="0.25">
      <c r="A12" s="128" t="s">
        <v>118</v>
      </c>
      <c r="B12" s="127" t="s">
        <v>698</v>
      </c>
    </row>
    <row r="13" spans="1:2" x14ac:dyDescent="0.25">
      <c r="A13" s="126" t="s">
        <v>119</v>
      </c>
      <c r="B13" s="127" t="s">
        <v>699</v>
      </c>
    </row>
    <row r="14" spans="1:2" x14ac:dyDescent="0.25">
      <c r="A14" s="126" t="s">
        <v>120</v>
      </c>
      <c r="B14" s="127" t="s">
        <v>700</v>
      </c>
    </row>
    <row r="15" spans="1:2" x14ac:dyDescent="0.25">
      <c r="A15" s="126" t="s">
        <v>121</v>
      </c>
      <c r="B15" s="127" t="s">
        <v>701</v>
      </c>
    </row>
    <row r="16" spans="1:2" x14ac:dyDescent="0.25">
      <c r="A16" s="126" t="s">
        <v>122</v>
      </c>
      <c r="B16" s="127" t="s">
        <v>702</v>
      </c>
    </row>
    <row r="17" spans="1:2" x14ac:dyDescent="0.25">
      <c r="A17" s="126" t="s">
        <v>123</v>
      </c>
      <c r="B17" s="127" t="s">
        <v>703</v>
      </c>
    </row>
    <row r="18" spans="1:2" x14ac:dyDescent="0.25">
      <c r="A18" s="126" t="s">
        <v>124</v>
      </c>
      <c r="B18" s="127" t="s">
        <v>704</v>
      </c>
    </row>
    <row r="19" spans="1:2" x14ac:dyDescent="0.25">
      <c r="A19" s="126" t="s">
        <v>125</v>
      </c>
      <c r="B19" s="127" t="s">
        <v>705</v>
      </c>
    </row>
    <row r="20" spans="1:2" x14ac:dyDescent="0.25">
      <c r="A20" s="129" t="s">
        <v>126</v>
      </c>
      <c r="B20" s="130" t="s">
        <v>706</v>
      </c>
    </row>
    <row r="21" spans="1:2" x14ac:dyDescent="0.25">
      <c r="A21" s="8"/>
    </row>
    <row r="22" spans="1:2" x14ac:dyDescent="0.25">
      <c r="A22" s="8"/>
    </row>
    <row r="23" spans="1:2" x14ac:dyDescent="0.25">
      <c r="B23" s="21" t="s">
        <v>707</v>
      </c>
    </row>
    <row r="24" spans="1:2" x14ac:dyDescent="0.25">
      <c r="B24" s="21" t="s">
        <v>708</v>
      </c>
    </row>
    <row r="25" spans="1:2" x14ac:dyDescent="0.25">
      <c r="B25" s="21" t="s">
        <v>691</v>
      </c>
    </row>
    <row r="26" spans="1:2" x14ac:dyDescent="0.25">
      <c r="B26" s="21"/>
    </row>
    <row r="27" spans="1:2" x14ac:dyDescent="0.25">
      <c r="A27" s="42" t="str">
        <f>A7</f>
        <v>Sorszám</v>
      </c>
      <c r="B27" s="123" t="str">
        <f>B7</f>
        <v>Feladat megnevezése</v>
      </c>
    </row>
    <row r="28" spans="1:2" x14ac:dyDescent="0.25">
      <c r="A28" s="124" t="s">
        <v>98</v>
      </c>
      <c r="B28" s="131" t="s">
        <v>709</v>
      </c>
    </row>
    <row r="29" spans="1:2" x14ac:dyDescent="0.25">
      <c r="A29" s="129"/>
      <c r="B29" s="132" t="s">
        <v>710</v>
      </c>
    </row>
    <row r="30" spans="1:2" x14ac:dyDescent="0.25">
      <c r="A30" s="8"/>
    </row>
    <row r="31" spans="1:2" x14ac:dyDescent="0.25">
      <c r="A31" s="8"/>
    </row>
    <row r="32" spans="1:2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3" spans="1:1" x14ac:dyDescent="0.25">
      <c r="A63" s="8"/>
    </row>
    <row r="64" spans="1:1" x14ac:dyDescent="0.25">
      <c r="A64" s="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G26" sqref="G26"/>
    </sheetView>
  </sheetViews>
  <sheetFormatPr defaultRowHeight="13.2" x14ac:dyDescent="0.25"/>
  <cols>
    <col min="1" max="1" width="67.5546875" customWidth="1"/>
    <col min="2" max="2" width="14.109375" customWidth="1"/>
  </cols>
  <sheetData>
    <row r="1" spans="1:2" x14ac:dyDescent="0.25">
      <c r="A1" s="8"/>
      <c r="B1" s="8" t="s">
        <v>718</v>
      </c>
    </row>
    <row r="2" spans="1:2" ht="15.6" x14ac:dyDescent="0.3">
      <c r="A2" s="122" t="s">
        <v>711</v>
      </c>
    </row>
    <row r="3" spans="1:2" ht="15.6" x14ac:dyDescent="0.3">
      <c r="A3" s="122" t="s">
        <v>712</v>
      </c>
    </row>
    <row r="4" spans="1:2" ht="15.6" x14ac:dyDescent="0.3">
      <c r="A4" s="122" t="s">
        <v>691</v>
      </c>
    </row>
    <row r="5" spans="1:2" x14ac:dyDescent="0.25">
      <c r="A5" s="21"/>
    </row>
    <row r="6" spans="1:2" x14ac:dyDescent="0.25">
      <c r="A6" s="21"/>
    </row>
    <row r="7" spans="1:2" x14ac:dyDescent="0.25">
      <c r="A7" s="8"/>
      <c r="B7" s="8" t="s">
        <v>713</v>
      </c>
    </row>
    <row r="8" spans="1:2" x14ac:dyDescent="0.25">
      <c r="B8" s="64"/>
    </row>
    <row r="9" spans="1:2" x14ac:dyDescent="0.25">
      <c r="A9" s="42" t="s">
        <v>447</v>
      </c>
      <c r="B9" s="72">
        <v>4430</v>
      </c>
    </row>
    <row r="10" spans="1:2" x14ac:dyDescent="0.25">
      <c r="A10" s="42" t="s">
        <v>453</v>
      </c>
      <c r="B10" s="72">
        <v>7765</v>
      </c>
    </row>
    <row r="11" spans="1:2" x14ac:dyDescent="0.25">
      <c r="A11" s="42" t="s">
        <v>714</v>
      </c>
      <c r="B11" s="72">
        <v>3293</v>
      </c>
    </row>
    <row r="12" spans="1:2" ht="14.4" x14ac:dyDescent="0.3">
      <c r="A12" s="133" t="s">
        <v>715</v>
      </c>
      <c r="B12" s="134">
        <f>SUM(B9:B11)</f>
        <v>15488</v>
      </c>
    </row>
    <row r="13" spans="1:2" ht="14.4" x14ac:dyDescent="0.3">
      <c r="B13" s="135"/>
    </row>
    <row r="14" spans="1:2" x14ac:dyDescent="0.25">
      <c r="A14" s="42" t="s">
        <v>716</v>
      </c>
      <c r="B14" s="72">
        <v>19876</v>
      </c>
    </row>
    <row r="15" spans="1:2" x14ac:dyDescent="0.25">
      <c r="A15" s="42" t="s">
        <v>717</v>
      </c>
      <c r="B15" s="72">
        <v>5366</v>
      </c>
    </row>
    <row r="16" spans="1:2" ht="14.4" x14ac:dyDescent="0.3">
      <c r="A16" s="133" t="s">
        <v>715</v>
      </c>
      <c r="B16" s="134">
        <f>SUM(B14:B15)</f>
        <v>25242</v>
      </c>
    </row>
    <row r="45" spans="2:2" x14ac:dyDescent="0.25">
      <c r="B45" s="6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A4" sqref="A4"/>
    </sheetView>
  </sheetViews>
  <sheetFormatPr defaultRowHeight="13.2" x14ac:dyDescent="0.25"/>
  <cols>
    <col min="1" max="1" width="4" customWidth="1"/>
    <col min="2" max="2" width="35.5546875" customWidth="1"/>
    <col min="3" max="14" width="7.33203125" customWidth="1"/>
  </cols>
  <sheetData>
    <row r="1" spans="1:15" x14ac:dyDescent="0.25">
      <c r="A1" s="65"/>
      <c r="B1" s="65"/>
      <c r="C1" s="65"/>
      <c r="O1" s="66" t="s">
        <v>745</v>
      </c>
    </row>
    <row r="2" spans="1:15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x14ac:dyDescent="0.25">
      <c r="A3" s="165" t="s">
        <v>791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5" x14ac:dyDescent="0.25">
      <c r="A4" s="65"/>
      <c r="B4" s="65"/>
      <c r="C4" s="136"/>
      <c r="O4" s="66" t="s">
        <v>210</v>
      </c>
    </row>
    <row r="5" spans="1:15" s="21" customFormat="1" x14ac:dyDescent="0.25">
      <c r="A5" s="137" t="s">
        <v>719</v>
      </c>
      <c r="B5" s="137" t="s">
        <v>224</v>
      </c>
      <c r="C5" s="137" t="s">
        <v>720</v>
      </c>
      <c r="D5" s="137" t="s">
        <v>721</v>
      </c>
      <c r="E5" s="137" t="s">
        <v>722</v>
      </c>
      <c r="F5" s="137" t="s">
        <v>723</v>
      </c>
      <c r="G5" s="137" t="s">
        <v>724</v>
      </c>
      <c r="H5" s="137" t="s">
        <v>725</v>
      </c>
      <c r="I5" s="137" t="s">
        <v>726</v>
      </c>
      <c r="J5" s="137" t="s">
        <v>727</v>
      </c>
      <c r="K5" s="137" t="s">
        <v>728</v>
      </c>
      <c r="L5" s="137" t="s">
        <v>729</v>
      </c>
      <c r="M5" s="137" t="s">
        <v>730</v>
      </c>
      <c r="N5" s="137" t="s">
        <v>731</v>
      </c>
      <c r="O5" s="137" t="s">
        <v>732</v>
      </c>
    </row>
    <row r="6" spans="1:15" ht="14.4" x14ac:dyDescent="0.3">
      <c r="A6" s="166" t="s">
        <v>733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1:15" x14ac:dyDescent="0.25">
      <c r="A7" s="42" t="s">
        <v>9</v>
      </c>
      <c r="B7" s="42" t="s">
        <v>734</v>
      </c>
      <c r="C7" s="72">
        <v>13518</v>
      </c>
      <c r="D7" s="72">
        <v>9013</v>
      </c>
      <c r="E7" s="72">
        <v>9013</v>
      </c>
      <c r="F7" s="72">
        <v>9013</v>
      </c>
      <c r="G7" s="72">
        <v>9013</v>
      </c>
      <c r="H7" s="72">
        <v>9013</v>
      </c>
      <c r="I7" s="72">
        <v>9013</v>
      </c>
      <c r="J7" s="72">
        <v>9013</v>
      </c>
      <c r="K7" s="72">
        <v>9013</v>
      </c>
      <c r="L7" s="72">
        <v>9013</v>
      </c>
      <c r="M7" s="72">
        <v>9013</v>
      </c>
      <c r="N7" s="72">
        <v>9013</v>
      </c>
      <c r="O7" s="72">
        <f t="shared" ref="O7:O15" si="0">SUM(C7:N7)</f>
        <v>112661</v>
      </c>
    </row>
    <row r="8" spans="1:15" x14ac:dyDescent="0.25">
      <c r="A8" s="42" t="s">
        <v>18</v>
      </c>
      <c r="B8" s="42" t="s">
        <v>735</v>
      </c>
      <c r="C8" s="72">
        <v>6545</v>
      </c>
      <c r="D8" s="72">
        <v>6540</v>
      </c>
      <c r="E8" s="72">
        <v>30000</v>
      </c>
      <c r="F8" s="72">
        <v>7435</v>
      </c>
      <c r="G8" s="72">
        <v>7435</v>
      </c>
      <c r="H8" s="72">
        <v>7435</v>
      </c>
      <c r="I8" s="72">
        <v>7435</v>
      </c>
      <c r="J8" s="72">
        <v>7435</v>
      </c>
      <c r="K8" s="72">
        <v>7435</v>
      </c>
      <c r="L8" s="72">
        <v>7435</v>
      </c>
      <c r="M8" s="72">
        <v>7435</v>
      </c>
      <c r="N8" s="72">
        <v>7435</v>
      </c>
      <c r="O8" s="72">
        <f t="shared" si="0"/>
        <v>110000</v>
      </c>
    </row>
    <row r="9" spans="1:15" x14ac:dyDescent="0.25">
      <c r="A9" s="42" t="s">
        <v>30</v>
      </c>
      <c r="B9" s="42" t="s">
        <v>736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f t="shared" si="0"/>
        <v>0</v>
      </c>
    </row>
    <row r="10" spans="1:15" x14ac:dyDescent="0.25">
      <c r="A10" s="42" t="s">
        <v>41</v>
      </c>
      <c r="B10" s="42" t="s">
        <v>524</v>
      </c>
      <c r="C10" s="72">
        <v>200</v>
      </c>
      <c r="D10" s="72">
        <v>300</v>
      </c>
      <c r="E10" s="72">
        <v>1500</v>
      </c>
      <c r="F10" s="72">
        <v>800</v>
      </c>
      <c r="G10" s="72">
        <v>500</v>
      </c>
      <c r="H10" s="72">
        <v>300</v>
      </c>
      <c r="I10" s="72">
        <v>200</v>
      </c>
      <c r="J10" s="72">
        <v>200</v>
      </c>
      <c r="K10" s="72">
        <v>1500</v>
      </c>
      <c r="L10" s="72">
        <v>800</v>
      </c>
      <c r="M10" s="72">
        <v>500</v>
      </c>
      <c r="N10" s="72">
        <v>200</v>
      </c>
      <c r="O10" s="72">
        <f>SUM(C10:N10)</f>
        <v>7000</v>
      </c>
    </row>
    <row r="11" spans="1:15" x14ac:dyDescent="0.25">
      <c r="A11" s="42" t="s">
        <v>70</v>
      </c>
      <c r="B11" s="42" t="s">
        <v>526</v>
      </c>
      <c r="C11" s="72">
        <v>200</v>
      </c>
      <c r="D11" s="72">
        <v>200</v>
      </c>
      <c r="E11" s="72">
        <v>200</v>
      </c>
      <c r="F11" s="72">
        <v>200</v>
      </c>
      <c r="G11" s="72">
        <v>200</v>
      </c>
      <c r="H11" s="72">
        <v>200</v>
      </c>
      <c r="I11" s="72">
        <v>400</v>
      </c>
      <c r="J11" s="72">
        <v>1300</v>
      </c>
      <c r="K11" s="72">
        <v>300</v>
      </c>
      <c r="L11" s="72">
        <v>300</v>
      </c>
      <c r="M11" s="72">
        <v>200</v>
      </c>
      <c r="N11" s="72">
        <v>223</v>
      </c>
      <c r="O11" s="72">
        <f t="shared" si="0"/>
        <v>3923</v>
      </c>
    </row>
    <row r="12" spans="1:15" x14ac:dyDescent="0.25">
      <c r="A12" s="42" t="s">
        <v>81</v>
      </c>
      <c r="B12" s="42" t="s">
        <v>536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f t="shared" si="0"/>
        <v>0</v>
      </c>
    </row>
    <row r="13" spans="1:15" x14ac:dyDescent="0.25">
      <c r="A13" s="42" t="s">
        <v>88</v>
      </c>
      <c r="B13" s="42" t="s">
        <v>737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f t="shared" si="0"/>
        <v>0</v>
      </c>
    </row>
    <row r="14" spans="1:15" x14ac:dyDescent="0.25">
      <c r="A14" s="42" t="s">
        <v>94</v>
      </c>
      <c r="B14" s="42" t="s">
        <v>738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f t="shared" si="0"/>
        <v>0</v>
      </c>
    </row>
    <row r="15" spans="1:15" x14ac:dyDescent="0.25">
      <c r="A15" s="42" t="s">
        <v>188</v>
      </c>
      <c r="B15" s="42" t="s">
        <v>739</v>
      </c>
      <c r="C15" s="72">
        <v>87016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f t="shared" si="0"/>
        <v>87016</v>
      </c>
    </row>
    <row r="16" spans="1:15" x14ac:dyDescent="0.25">
      <c r="A16" s="138"/>
      <c r="B16" s="138" t="s">
        <v>740</v>
      </c>
      <c r="C16" s="139">
        <f>SUM(C7:C15)</f>
        <v>107479</v>
      </c>
      <c r="D16" s="139">
        <f t="shared" ref="D16:O16" si="1">SUM(D7:D15)</f>
        <v>16053</v>
      </c>
      <c r="E16" s="139">
        <f t="shared" si="1"/>
        <v>40713</v>
      </c>
      <c r="F16" s="139">
        <f t="shared" si="1"/>
        <v>17448</v>
      </c>
      <c r="G16" s="139">
        <f t="shared" si="1"/>
        <v>17148</v>
      </c>
      <c r="H16" s="139">
        <f t="shared" si="1"/>
        <v>16948</v>
      </c>
      <c r="I16" s="139">
        <f t="shared" si="1"/>
        <v>17048</v>
      </c>
      <c r="J16" s="139">
        <f t="shared" si="1"/>
        <v>17948</v>
      </c>
      <c r="K16" s="139">
        <f t="shared" si="1"/>
        <v>18248</v>
      </c>
      <c r="L16" s="139">
        <f t="shared" si="1"/>
        <v>17548</v>
      </c>
      <c r="M16" s="139">
        <f t="shared" si="1"/>
        <v>17148</v>
      </c>
      <c r="N16" s="139">
        <f t="shared" si="1"/>
        <v>16871</v>
      </c>
      <c r="O16" s="139">
        <f t="shared" si="1"/>
        <v>320600</v>
      </c>
    </row>
    <row r="17" spans="1:15" ht="14.4" x14ac:dyDescent="0.3">
      <c r="A17" s="166" t="s">
        <v>741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spans="1:15" x14ac:dyDescent="0.25">
      <c r="A18" s="42" t="s">
        <v>261</v>
      </c>
      <c r="B18" s="42" t="s">
        <v>521</v>
      </c>
      <c r="C18" s="72">
        <v>7267</v>
      </c>
      <c r="D18" s="72">
        <v>7267</v>
      </c>
      <c r="E18" s="72">
        <v>7267</v>
      </c>
      <c r="F18" s="72">
        <v>9307</v>
      </c>
      <c r="G18" s="72">
        <v>9307</v>
      </c>
      <c r="H18" s="72">
        <v>9307</v>
      </c>
      <c r="I18" s="72">
        <v>9307</v>
      </c>
      <c r="J18" s="72">
        <v>9307</v>
      </c>
      <c r="K18" s="72">
        <v>9307</v>
      </c>
      <c r="L18" s="72">
        <v>9307</v>
      </c>
      <c r="M18" s="72">
        <v>9307</v>
      </c>
      <c r="N18" s="72">
        <v>9310</v>
      </c>
      <c r="O18" s="72">
        <f t="shared" ref="O18:O26" si="2">SUM(C18:N18)</f>
        <v>105567</v>
      </c>
    </row>
    <row r="19" spans="1:15" x14ac:dyDescent="0.25">
      <c r="A19" s="42" t="s">
        <v>271</v>
      </c>
      <c r="B19" s="42" t="s">
        <v>523</v>
      </c>
      <c r="C19" s="72">
        <v>692</v>
      </c>
      <c r="D19" s="72">
        <v>692</v>
      </c>
      <c r="E19" s="72">
        <v>692</v>
      </c>
      <c r="F19" s="72">
        <v>821</v>
      </c>
      <c r="G19" s="72">
        <v>821</v>
      </c>
      <c r="H19" s="72">
        <v>821</v>
      </c>
      <c r="I19" s="72">
        <v>821</v>
      </c>
      <c r="J19" s="72">
        <v>821</v>
      </c>
      <c r="K19" s="72">
        <v>821</v>
      </c>
      <c r="L19" s="72">
        <v>821</v>
      </c>
      <c r="M19" s="72">
        <v>821</v>
      </c>
      <c r="N19" s="72">
        <v>826</v>
      </c>
      <c r="O19" s="72">
        <f t="shared" si="2"/>
        <v>9470</v>
      </c>
    </row>
    <row r="20" spans="1:15" x14ac:dyDescent="0.25">
      <c r="A20" s="42" t="s">
        <v>359</v>
      </c>
      <c r="B20" s="42" t="s">
        <v>525</v>
      </c>
      <c r="C20" s="72">
        <v>5428</v>
      </c>
      <c r="D20" s="72">
        <v>5428</v>
      </c>
      <c r="E20" s="72">
        <v>5428</v>
      </c>
      <c r="F20" s="72">
        <v>5428</v>
      </c>
      <c r="G20" s="72">
        <v>5428</v>
      </c>
      <c r="H20" s="72">
        <v>5428</v>
      </c>
      <c r="I20" s="72">
        <v>5428</v>
      </c>
      <c r="J20" s="72">
        <v>5428</v>
      </c>
      <c r="K20" s="72">
        <v>5428</v>
      </c>
      <c r="L20" s="72">
        <v>5428</v>
      </c>
      <c r="M20" s="72">
        <v>5428</v>
      </c>
      <c r="N20" s="72">
        <v>5436</v>
      </c>
      <c r="O20" s="72">
        <f>SUM(C20:N20)</f>
        <v>65144</v>
      </c>
    </row>
    <row r="21" spans="1:15" x14ac:dyDescent="0.25">
      <c r="A21" s="42" t="s">
        <v>393</v>
      </c>
      <c r="B21" s="42" t="s">
        <v>527</v>
      </c>
      <c r="C21" s="72">
        <v>1560</v>
      </c>
      <c r="D21" s="72">
        <v>560</v>
      </c>
      <c r="E21" s="72">
        <v>560</v>
      </c>
      <c r="F21" s="72">
        <v>560</v>
      </c>
      <c r="G21" s="72">
        <v>560</v>
      </c>
      <c r="H21" s="72">
        <v>560</v>
      </c>
      <c r="I21" s="72">
        <v>560</v>
      </c>
      <c r="J21" s="72">
        <v>1560</v>
      </c>
      <c r="K21" s="72">
        <v>1560</v>
      </c>
      <c r="L21" s="72">
        <v>1560</v>
      </c>
      <c r="M21" s="72">
        <v>560</v>
      </c>
      <c r="N21" s="72">
        <v>4600</v>
      </c>
      <c r="O21" s="72">
        <f t="shared" si="2"/>
        <v>14760</v>
      </c>
    </row>
    <row r="22" spans="1:15" x14ac:dyDescent="0.25">
      <c r="A22" s="42" t="s">
        <v>440</v>
      </c>
      <c r="B22" s="42" t="s">
        <v>529</v>
      </c>
      <c r="C22" s="72">
        <v>10</v>
      </c>
      <c r="D22" s="72">
        <v>10</v>
      </c>
      <c r="E22" s="72">
        <v>11</v>
      </c>
      <c r="F22" s="72">
        <v>10</v>
      </c>
      <c r="G22" s="72">
        <v>11</v>
      </c>
      <c r="H22" s="72">
        <v>10</v>
      </c>
      <c r="I22" s="72">
        <v>11</v>
      </c>
      <c r="J22" s="72">
        <v>10010</v>
      </c>
      <c r="K22" s="72">
        <v>11</v>
      </c>
      <c r="L22" s="72">
        <v>10</v>
      </c>
      <c r="M22" s="72">
        <v>11</v>
      </c>
      <c r="N22" s="72">
        <v>2510</v>
      </c>
      <c r="O22" s="72">
        <f t="shared" si="2"/>
        <v>12625</v>
      </c>
    </row>
    <row r="23" spans="1:15" x14ac:dyDescent="0.25">
      <c r="A23" s="42" t="s">
        <v>464</v>
      </c>
      <c r="B23" s="42" t="s">
        <v>535</v>
      </c>
      <c r="C23" s="72">
        <v>851</v>
      </c>
      <c r="D23" s="72">
        <v>4775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9862</v>
      </c>
      <c r="K23" s="72">
        <v>0</v>
      </c>
      <c r="L23" s="72">
        <v>0</v>
      </c>
      <c r="M23" s="72">
        <v>0</v>
      </c>
      <c r="N23" s="72">
        <v>0</v>
      </c>
      <c r="O23" s="72">
        <f t="shared" si="2"/>
        <v>15488</v>
      </c>
    </row>
    <row r="24" spans="1:15" x14ac:dyDescent="0.25">
      <c r="A24" s="42" t="s">
        <v>479</v>
      </c>
      <c r="B24" s="42" t="s">
        <v>537</v>
      </c>
      <c r="C24" s="72">
        <v>0</v>
      </c>
      <c r="D24" s="72">
        <v>0</v>
      </c>
      <c r="E24" s="72">
        <v>4604</v>
      </c>
      <c r="F24" s="72">
        <v>0</v>
      </c>
      <c r="G24" s="72">
        <v>0</v>
      </c>
      <c r="H24" s="72">
        <v>0</v>
      </c>
      <c r="I24" s="72">
        <v>0</v>
      </c>
      <c r="J24" s="72">
        <v>20638</v>
      </c>
      <c r="K24" s="72">
        <v>0</v>
      </c>
      <c r="L24" s="72">
        <v>0</v>
      </c>
      <c r="M24" s="72">
        <v>0</v>
      </c>
      <c r="N24" s="72">
        <v>0</v>
      </c>
      <c r="O24" s="72">
        <f t="shared" si="2"/>
        <v>25242</v>
      </c>
    </row>
    <row r="25" spans="1:15" x14ac:dyDescent="0.25">
      <c r="A25" s="42" t="s">
        <v>506</v>
      </c>
      <c r="B25" s="42" t="s">
        <v>742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f t="shared" si="2"/>
        <v>0</v>
      </c>
    </row>
    <row r="26" spans="1:15" x14ac:dyDescent="0.25">
      <c r="A26" s="42" t="s">
        <v>675</v>
      </c>
      <c r="B26" s="42" t="s">
        <v>531</v>
      </c>
      <c r="C26" s="72">
        <v>6025</v>
      </c>
      <c r="D26" s="72">
        <v>6025</v>
      </c>
      <c r="E26" s="72">
        <v>6025</v>
      </c>
      <c r="F26" s="72">
        <v>6025</v>
      </c>
      <c r="G26" s="72">
        <v>6025</v>
      </c>
      <c r="H26" s="72">
        <v>6025</v>
      </c>
      <c r="I26" s="72">
        <v>6025</v>
      </c>
      <c r="J26" s="72">
        <v>6025</v>
      </c>
      <c r="K26" s="72">
        <v>6025</v>
      </c>
      <c r="L26" s="72">
        <v>6025</v>
      </c>
      <c r="M26" s="72">
        <v>6025</v>
      </c>
      <c r="N26" s="72">
        <v>6029</v>
      </c>
      <c r="O26" s="72">
        <f t="shared" si="2"/>
        <v>72304</v>
      </c>
    </row>
    <row r="27" spans="1:15" x14ac:dyDescent="0.25">
      <c r="A27" s="138"/>
      <c r="B27" s="138" t="s">
        <v>743</v>
      </c>
      <c r="C27" s="139">
        <f t="shared" ref="C27:O27" si="3">SUM(C18:C26)</f>
        <v>21833</v>
      </c>
      <c r="D27" s="139">
        <f t="shared" si="3"/>
        <v>24757</v>
      </c>
      <c r="E27" s="139">
        <f t="shared" si="3"/>
        <v>24587</v>
      </c>
      <c r="F27" s="139">
        <f t="shared" si="3"/>
        <v>22151</v>
      </c>
      <c r="G27" s="139">
        <f t="shared" si="3"/>
        <v>22152</v>
      </c>
      <c r="H27" s="139">
        <f t="shared" si="3"/>
        <v>22151</v>
      </c>
      <c r="I27" s="139">
        <f t="shared" si="3"/>
        <v>22152</v>
      </c>
      <c r="J27" s="139">
        <f t="shared" si="3"/>
        <v>63651</v>
      </c>
      <c r="K27" s="139">
        <f t="shared" si="3"/>
        <v>23152</v>
      </c>
      <c r="L27" s="139">
        <f t="shared" si="3"/>
        <v>23151</v>
      </c>
      <c r="M27" s="139">
        <f t="shared" si="3"/>
        <v>22152</v>
      </c>
      <c r="N27" s="139">
        <f t="shared" si="3"/>
        <v>28711</v>
      </c>
      <c r="O27" s="139">
        <f t="shared" si="3"/>
        <v>320600</v>
      </c>
    </row>
    <row r="28" spans="1:15" s="142" customFormat="1" ht="14.4" x14ac:dyDescent="0.3">
      <c r="A28" s="140"/>
      <c r="B28" s="140" t="s">
        <v>744</v>
      </c>
      <c r="C28" s="141">
        <f t="shared" ref="C28:O28" si="4">C16-C27</f>
        <v>85646</v>
      </c>
      <c r="D28" s="141">
        <f t="shared" si="4"/>
        <v>-8704</v>
      </c>
      <c r="E28" s="141">
        <f t="shared" si="4"/>
        <v>16126</v>
      </c>
      <c r="F28" s="141">
        <f t="shared" si="4"/>
        <v>-4703</v>
      </c>
      <c r="G28" s="141">
        <f t="shared" si="4"/>
        <v>-5004</v>
      </c>
      <c r="H28" s="141">
        <f t="shared" si="4"/>
        <v>-5203</v>
      </c>
      <c r="I28" s="141">
        <f t="shared" si="4"/>
        <v>-5104</v>
      </c>
      <c r="J28" s="141">
        <f t="shared" si="4"/>
        <v>-45703</v>
      </c>
      <c r="K28" s="141">
        <f t="shared" si="4"/>
        <v>-4904</v>
      </c>
      <c r="L28" s="141">
        <f t="shared" si="4"/>
        <v>-5603</v>
      </c>
      <c r="M28" s="141">
        <f t="shared" si="4"/>
        <v>-5004</v>
      </c>
      <c r="N28" s="141">
        <f t="shared" si="4"/>
        <v>-11840</v>
      </c>
      <c r="O28" s="141">
        <f t="shared" si="4"/>
        <v>0</v>
      </c>
    </row>
  </sheetData>
  <mergeCells count="4">
    <mergeCell ref="A2:O2"/>
    <mergeCell ref="A3:O3"/>
    <mergeCell ref="A6:O6"/>
    <mergeCell ref="A17:O17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M18" sqref="M18"/>
    </sheetView>
  </sheetViews>
  <sheetFormatPr defaultRowHeight="13.2" x14ac:dyDescent="0.25"/>
  <cols>
    <col min="1" max="1" width="5.33203125" customWidth="1"/>
    <col min="2" max="2" width="29.109375" customWidth="1"/>
  </cols>
  <sheetData>
    <row r="1" spans="1:8" x14ac:dyDescent="0.25">
      <c r="A1" s="65"/>
      <c r="B1" s="65"/>
      <c r="C1" s="65"/>
      <c r="F1" s="66" t="s">
        <v>751</v>
      </c>
    </row>
    <row r="2" spans="1:8" ht="24" customHeight="1" x14ac:dyDescent="0.25">
      <c r="A2" s="156" t="s">
        <v>211</v>
      </c>
      <c r="B2" s="156"/>
      <c r="C2" s="156"/>
      <c r="D2" s="156"/>
      <c r="E2" s="156"/>
      <c r="F2" s="156"/>
      <c r="G2" s="143"/>
      <c r="H2" s="143"/>
    </row>
    <row r="3" spans="1:8" ht="26.25" customHeight="1" x14ac:dyDescent="0.25">
      <c r="A3" s="157" t="s">
        <v>746</v>
      </c>
      <c r="B3" s="157"/>
      <c r="C3" s="157"/>
      <c r="D3" s="157"/>
      <c r="E3" s="157"/>
      <c r="F3" s="157"/>
      <c r="G3" s="65"/>
      <c r="H3" s="65"/>
    </row>
    <row r="4" spans="1:8" x14ac:dyDescent="0.25">
      <c r="A4" s="65"/>
      <c r="B4" s="65"/>
      <c r="C4" s="136"/>
      <c r="F4" s="66" t="s">
        <v>210</v>
      </c>
    </row>
    <row r="6" spans="1:8" s="21" customFormat="1" x14ac:dyDescent="0.25">
      <c r="A6" s="123" t="s">
        <v>747</v>
      </c>
      <c r="B6" s="123" t="s">
        <v>224</v>
      </c>
      <c r="C6" s="123" t="s">
        <v>691</v>
      </c>
      <c r="D6" s="123" t="s">
        <v>748</v>
      </c>
      <c r="E6" s="123" t="s">
        <v>749</v>
      </c>
      <c r="F6" s="123" t="s">
        <v>750</v>
      </c>
    </row>
    <row r="7" spans="1:8" x14ac:dyDescent="0.25">
      <c r="A7" s="42"/>
      <c r="B7" s="42"/>
      <c r="C7" s="42"/>
      <c r="D7" s="42"/>
      <c r="E7" s="42"/>
      <c r="F7" s="42"/>
    </row>
    <row r="8" spans="1:8" x14ac:dyDescent="0.25">
      <c r="A8" s="42"/>
      <c r="B8" s="42"/>
      <c r="C8" s="42"/>
      <c r="D8" s="42"/>
      <c r="E8" s="42"/>
      <c r="F8" s="42"/>
    </row>
    <row r="9" spans="1:8" x14ac:dyDescent="0.25">
      <c r="A9" s="42"/>
      <c r="B9" s="42"/>
      <c r="C9" s="42"/>
      <c r="D9" s="42"/>
      <c r="E9" s="42"/>
      <c r="F9" s="42"/>
    </row>
    <row r="10" spans="1:8" x14ac:dyDescent="0.25">
      <c r="A10" s="42"/>
      <c r="B10" s="42"/>
      <c r="C10" s="42"/>
      <c r="D10" s="42"/>
      <c r="E10" s="42"/>
      <c r="F10" s="42"/>
    </row>
    <row r="11" spans="1:8" x14ac:dyDescent="0.25">
      <c r="A11" s="42"/>
      <c r="B11" s="42"/>
      <c r="C11" s="42"/>
      <c r="D11" s="42"/>
      <c r="E11" s="42"/>
      <c r="F11" s="42"/>
    </row>
    <row r="12" spans="1:8" x14ac:dyDescent="0.25">
      <c r="A12" s="42"/>
      <c r="B12" s="42"/>
      <c r="C12" s="42"/>
      <c r="D12" s="42"/>
      <c r="E12" s="42"/>
      <c r="F12" s="42"/>
    </row>
    <row r="13" spans="1:8" x14ac:dyDescent="0.25">
      <c r="A13" s="42"/>
      <c r="B13" s="42"/>
      <c r="C13" s="42"/>
      <c r="D13" s="42"/>
      <c r="E13" s="42"/>
      <c r="F13" s="42"/>
    </row>
    <row r="14" spans="1:8" x14ac:dyDescent="0.25">
      <c r="A14" s="167" t="s">
        <v>532</v>
      </c>
      <c r="B14" s="168"/>
      <c r="C14" s="42"/>
      <c r="D14" s="42"/>
      <c r="E14" s="42"/>
      <c r="F14" s="42"/>
    </row>
  </sheetData>
  <mergeCells count="3">
    <mergeCell ref="A2:F2"/>
    <mergeCell ref="A3:F3"/>
    <mergeCell ref="A14:B1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I26" sqref="H26:I26"/>
    </sheetView>
  </sheetViews>
  <sheetFormatPr defaultRowHeight="13.2" x14ac:dyDescent="0.25"/>
  <cols>
    <col min="1" max="1" width="5.33203125" customWidth="1"/>
    <col min="2" max="2" width="56.6640625" customWidth="1"/>
    <col min="3" max="3" width="22.44140625" customWidth="1"/>
  </cols>
  <sheetData>
    <row r="1" spans="1:5" x14ac:dyDescent="0.25">
      <c r="A1" s="65"/>
      <c r="B1" s="65"/>
      <c r="C1" s="66" t="s">
        <v>764</v>
      </c>
    </row>
    <row r="2" spans="1:5" ht="24" customHeight="1" x14ac:dyDescent="0.25">
      <c r="A2" s="156" t="s">
        <v>211</v>
      </c>
      <c r="B2" s="156"/>
      <c r="C2" s="156"/>
      <c r="D2" s="143"/>
      <c r="E2" s="143"/>
    </row>
    <row r="3" spans="1:5" ht="25.5" customHeight="1" x14ac:dyDescent="0.25">
      <c r="A3" s="157" t="s">
        <v>752</v>
      </c>
      <c r="B3" s="157"/>
      <c r="C3" s="157"/>
      <c r="D3" s="65"/>
      <c r="E3" s="65"/>
    </row>
    <row r="4" spans="1:5" x14ac:dyDescent="0.25">
      <c r="A4" s="65"/>
      <c r="B4" s="65"/>
    </row>
    <row r="5" spans="1:5" x14ac:dyDescent="0.25">
      <c r="C5" s="66" t="s">
        <v>210</v>
      </c>
    </row>
    <row r="6" spans="1:5" s="21" customFormat="1" x14ac:dyDescent="0.25">
      <c r="A6" s="123" t="s">
        <v>747</v>
      </c>
      <c r="B6" s="123" t="s">
        <v>224</v>
      </c>
      <c r="C6" s="123" t="s">
        <v>753</v>
      </c>
    </row>
    <row r="7" spans="1:5" x14ac:dyDescent="0.25">
      <c r="A7" s="42" t="s">
        <v>98</v>
      </c>
      <c r="B7" s="42" t="s">
        <v>754</v>
      </c>
      <c r="C7" s="42"/>
    </row>
    <row r="8" spans="1:5" x14ac:dyDescent="0.25">
      <c r="A8" s="42" t="s">
        <v>99</v>
      </c>
      <c r="B8" s="42" t="s">
        <v>755</v>
      </c>
      <c r="C8" s="42"/>
    </row>
    <row r="9" spans="1:5" x14ac:dyDescent="0.25">
      <c r="A9" s="42" t="s">
        <v>100</v>
      </c>
      <c r="B9" s="42" t="s">
        <v>756</v>
      </c>
      <c r="C9" s="42"/>
    </row>
    <row r="10" spans="1:5" x14ac:dyDescent="0.25">
      <c r="A10" s="42" t="s">
        <v>101</v>
      </c>
      <c r="B10" s="42" t="s">
        <v>757</v>
      </c>
      <c r="C10" s="42"/>
    </row>
    <row r="11" spans="1:5" x14ac:dyDescent="0.25">
      <c r="A11" s="42" t="s">
        <v>118</v>
      </c>
      <c r="B11" s="42" t="s">
        <v>758</v>
      </c>
      <c r="C11" s="42"/>
    </row>
    <row r="12" spans="1:5" x14ac:dyDescent="0.25">
      <c r="A12" s="42" t="s">
        <v>119</v>
      </c>
      <c r="B12" s="42" t="s">
        <v>759</v>
      </c>
      <c r="C12" s="42"/>
    </row>
    <row r="13" spans="1:5" x14ac:dyDescent="0.25">
      <c r="A13" s="42" t="s">
        <v>120</v>
      </c>
      <c r="B13" s="42" t="s">
        <v>760</v>
      </c>
      <c r="C13" s="42"/>
    </row>
    <row r="14" spans="1:5" x14ac:dyDescent="0.25">
      <c r="A14" s="42" t="s">
        <v>121</v>
      </c>
      <c r="B14" s="144" t="s">
        <v>761</v>
      </c>
      <c r="C14" s="42"/>
    </row>
    <row r="15" spans="1:5" x14ac:dyDescent="0.25">
      <c r="A15" s="42" t="s">
        <v>122</v>
      </c>
      <c r="B15" s="144" t="s">
        <v>762</v>
      </c>
      <c r="C15" s="42"/>
    </row>
    <row r="16" spans="1:5" x14ac:dyDescent="0.25">
      <c r="A16" s="42" t="s">
        <v>123</v>
      </c>
      <c r="B16" s="144" t="s">
        <v>763</v>
      </c>
      <c r="C16" s="42"/>
    </row>
    <row r="17" spans="1:3" x14ac:dyDescent="0.25">
      <c r="A17" s="167" t="s">
        <v>532</v>
      </c>
      <c r="B17" s="168"/>
      <c r="C17" s="42">
        <v>0</v>
      </c>
    </row>
  </sheetData>
  <mergeCells count="3">
    <mergeCell ref="A2:C2"/>
    <mergeCell ref="A3:C3"/>
    <mergeCell ref="A17:B1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10" sqref="A10:XFD10"/>
    </sheetView>
  </sheetViews>
  <sheetFormatPr defaultRowHeight="13.2" x14ac:dyDescent="0.25"/>
  <cols>
    <col min="1" max="1" width="4" customWidth="1"/>
    <col min="2" max="2" width="40.109375" customWidth="1"/>
    <col min="3" max="4" width="14.33203125" customWidth="1"/>
    <col min="5" max="5" width="14.109375" customWidth="1"/>
  </cols>
  <sheetData>
    <row r="1" spans="1:5" x14ac:dyDescent="0.25">
      <c r="A1" s="65"/>
      <c r="B1" s="65"/>
      <c r="C1" s="65"/>
      <c r="E1" s="66" t="s">
        <v>773</v>
      </c>
    </row>
    <row r="2" spans="1:5" ht="23.25" customHeight="1" x14ac:dyDescent="0.25">
      <c r="A2" s="156" t="s">
        <v>211</v>
      </c>
      <c r="B2" s="156"/>
      <c r="C2" s="156"/>
      <c r="D2" s="156"/>
      <c r="E2" s="156"/>
    </row>
    <row r="3" spans="1:5" ht="24" customHeight="1" x14ac:dyDescent="0.25">
      <c r="A3" s="157" t="s">
        <v>765</v>
      </c>
      <c r="B3" s="157"/>
      <c r="C3" s="157"/>
      <c r="D3" s="157"/>
      <c r="E3" s="157"/>
    </row>
    <row r="4" spans="1:5" x14ac:dyDescent="0.25">
      <c r="A4" s="65"/>
      <c r="B4" s="65"/>
      <c r="C4" s="136"/>
      <c r="E4" s="66" t="s">
        <v>210</v>
      </c>
    </row>
    <row r="5" spans="1:5" s="21" customFormat="1" x14ac:dyDescent="0.25">
      <c r="A5" s="137" t="s">
        <v>747</v>
      </c>
      <c r="B5" s="137" t="s">
        <v>224</v>
      </c>
      <c r="C5" s="137" t="s">
        <v>748</v>
      </c>
      <c r="D5" s="137" t="s">
        <v>749</v>
      </c>
      <c r="E5" s="137" t="s">
        <v>750</v>
      </c>
    </row>
    <row r="6" spans="1:5" ht="14.4" x14ac:dyDescent="0.3">
      <c r="A6" s="166" t="s">
        <v>733</v>
      </c>
      <c r="B6" s="166"/>
      <c r="C6" s="166"/>
      <c r="D6" s="166"/>
      <c r="E6" s="166"/>
    </row>
    <row r="7" spans="1:5" x14ac:dyDescent="0.25">
      <c r="A7" s="42">
        <v>1</v>
      </c>
      <c r="B7" s="42" t="s">
        <v>734</v>
      </c>
      <c r="C7" s="72">
        <v>120000</v>
      </c>
      <c r="D7" s="72">
        <v>130000</v>
      </c>
      <c r="E7" s="72">
        <v>140000</v>
      </c>
    </row>
    <row r="8" spans="1:5" x14ac:dyDescent="0.25">
      <c r="A8" s="42">
        <v>2</v>
      </c>
      <c r="B8" s="42" t="s">
        <v>735</v>
      </c>
      <c r="C8" s="72">
        <v>110000</v>
      </c>
      <c r="D8" s="72">
        <v>120000</v>
      </c>
      <c r="E8" s="72">
        <v>130000</v>
      </c>
    </row>
    <row r="9" spans="1:5" x14ac:dyDescent="0.25">
      <c r="A9" s="42">
        <v>3</v>
      </c>
      <c r="B9" s="42" t="s">
        <v>736</v>
      </c>
      <c r="C9" s="72">
        <v>20000</v>
      </c>
      <c r="D9" s="72">
        <v>30000</v>
      </c>
      <c r="E9" s="72">
        <v>0</v>
      </c>
    </row>
    <row r="10" spans="1:5" x14ac:dyDescent="0.25">
      <c r="A10" s="42">
        <v>4</v>
      </c>
      <c r="B10" s="42" t="s">
        <v>524</v>
      </c>
      <c r="C10" s="72">
        <v>8000</v>
      </c>
      <c r="D10" s="72">
        <v>9000</v>
      </c>
      <c r="E10" s="72">
        <v>10000</v>
      </c>
    </row>
    <row r="11" spans="1:5" x14ac:dyDescent="0.25">
      <c r="A11" s="42">
        <v>5</v>
      </c>
      <c r="B11" s="42" t="s">
        <v>526</v>
      </c>
      <c r="C11" s="72">
        <v>4000</v>
      </c>
      <c r="D11" s="72">
        <v>4500</v>
      </c>
      <c r="E11" s="72">
        <v>5000</v>
      </c>
    </row>
    <row r="12" spans="1:5" x14ac:dyDescent="0.25">
      <c r="A12" s="42">
        <v>6</v>
      </c>
      <c r="B12" s="42" t="s">
        <v>536</v>
      </c>
      <c r="C12" s="72">
        <v>0</v>
      </c>
      <c r="D12" s="72">
        <v>0</v>
      </c>
      <c r="E12" s="72">
        <v>0</v>
      </c>
    </row>
    <row r="13" spans="1:5" x14ac:dyDescent="0.25">
      <c r="A13" s="42">
        <v>7</v>
      </c>
      <c r="B13" s="42" t="s">
        <v>737</v>
      </c>
      <c r="C13" s="72">
        <v>0</v>
      </c>
      <c r="D13" s="72">
        <v>0</v>
      </c>
      <c r="E13" s="72">
        <v>0</v>
      </c>
    </row>
    <row r="14" spans="1:5" x14ac:dyDescent="0.25">
      <c r="A14" s="42">
        <v>8</v>
      </c>
      <c r="B14" s="42" t="s">
        <v>738</v>
      </c>
      <c r="C14" s="72">
        <v>0</v>
      </c>
      <c r="D14" s="72">
        <v>0</v>
      </c>
      <c r="E14" s="72">
        <v>0</v>
      </c>
    </row>
    <row r="15" spans="1:5" x14ac:dyDescent="0.25">
      <c r="A15" s="42">
        <v>9</v>
      </c>
      <c r="B15" s="42" t="s">
        <v>766</v>
      </c>
      <c r="C15" s="72">
        <f>SUM(C7:C14)</f>
        <v>262000</v>
      </c>
      <c r="D15" s="72">
        <f t="shared" ref="D15:E15" si="0">SUM(D7:D14)</f>
        <v>293500</v>
      </c>
      <c r="E15" s="72">
        <f t="shared" si="0"/>
        <v>285000</v>
      </c>
    </row>
    <row r="16" spans="1:5" x14ac:dyDescent="0.25">
      <c r="A16" s="42">
        <v>10</v>
      </c>
      <c r="B16" s="42" t="s">
        <v>739</v>
      </c>
      <c r="C16" s="72">
        <v>50000</v>
      </c>
      <c r="D16" s="72">
        <v>60000</v>
      </c>
      <c r="E16" s="72">
        <v>50000</v>
      </c>
    </row>
    <row r="17" spans="1:5" x14ac:dyDescent="0.25">
      <c r="A17" s="138"/>
      <c r="B17" s="138" t="s">
        <v>767</v>
      </c>
      <c r="C17" s="139">
        <f>SUM(C15:C16)</f>
        <v>312000</v>
      </c>
      <c r="D17" s="139">
        <f t="shared" ref="D17:E17" si="1">SUM(D15:D16)</f>
        <v>353500</v>
      </c>
      <c r="E17" s="139">
        <f t="shared" si="1"/>
        <v>335000</v>
      </c>
    </row>
    <row r="18" spans="1:5" ht="14.4" x14ac:dyDescent="0.3">
      <c r="A18" s="166" t="s">
        <v>741</v>
      </c>
      <c r="B18" s="166"/>
      <c r="C18" s="166"/>
      <c r="D18" s="166"/>
      <c r="E18" s="166"/>
    </row>
    <row r="19" spans="1:5" x14ac:dyDescent="0.25">
      <c r="A19" s="42">
        <v>1</v>
      </c>
      <c r="B19" s="42" t="s">
        <v>768</v>
      </c>
      <c r="C19" s="72">
        <v>217000</v>
      </c>
      <c r="D19" s="72">
        <v>243500</v>
      </c>
      <c r="E19" s="72">
        <v>250000</v>
      </c>
    </row>
    <row r="20" spans="1:5" x14ac:dyDescent="0.25">
      <c r="A20" s="42">
        <v>2</v>
      </c>
      <c r="B20" s="42" t="s">
        <v>769</v>
      </c>
      <c r="C20" s="72">
        <v>20000</v>
      </c>
      <c r="D20" s="72">
        <v>30000</v>
      </c>
      <c r="E20" s="72">
        <v>0</v>
      </c>
    </row>
    <row r="21" spans="1:5" x14ac:dyDescent="0.25">
      <c r="A21" s="42">
        <v>3</v>
      </c>
      <c r="B21" s="42" t="s">
        <v>770</v>
      </c>
      <c r="C21" s="72">
        <f>SUM(C19:C20)</f>
        <v>237000</v>
      </c>
      <c r="D21" s="72">
        <f t="shared" ref="D21:E21" si="2">SUM(D19:D20)</f>
        <v>273500</v>
      </c>
      <c r="E21" s="72">
        <f t="shared" si="2"/>
        <v>250000</v>
      </c>
    </row>
    <row r="22" spans="1:5" x14ac:dyDescent="0.25">
      <c r="A22" s="42">
        <v>4</v>
      </c>
      <c r="B22" s="42" t="s">
        <v>771</v>
      </c>
      <c r="C22" s="72">
        <v>0</v>
      </c>
      <c r="D22" s="72">
        <v>0</v>
      </c>
      <c r="E22" s="72">
        <v>0</v>
      </c>
    </row>
    <row r="23" spans="1:5" x14ac:dyDescent="0.25">
      <c r="A23" s="42">
        <v>5</v>
      </c>
      <c r="B23" s="42" t="s">
        <v>531</v>
      </c>
      <c r="C23" s="72">
        <v>75000</v>
      </c>
      <c r="D23" s="72">
        <v>80000</v>
      </c>
      <c r="E23" s="72">
        <v>85000</v>
      </c>
    </row>
    <row r="24" spans="1:5" x14ac:dyDescent="0.25">
      <c r="A24" s="138"/>
      <c r="B24" s="138" t="s">
        <v>772</v>
      </c>
      <c r="C24" s="139">
        <f>SUM(C21+C22+C23)</f>
        <v>312000</v>
      </c>
      <c r="D24" s="139">
        <f t="shared" ref="D24:E24" si="3">SUM(D21+D22+D23)</f>
        <v>353500</v>
      </c>
      <c r="E24" s="139">
        <f t="shared" si="3"/>
        <v>335000</v>
      </c>
    </row>
    <row r="25" spans="1:5" s="142" customFormat="1" ht="14.4" x14ac:dyDescent="0.3">
      <c r="A25" s="140"/>
      <c r="B25" s="140" t="s">
        <v>744</v>
      </c>
      <c r="C25" s="141">
        <f>C17-C24</f>
        <v>0</v>
      </c>
      <c r="D25" s="141">
        <f>D17-D24</f>
        <v>0</v>
      </c>
      <c r="E25" s="141">
        <f>E17-E24</f>
        <v>0</v>
      </c>
    </row>
  </sheetData>
  <mergeCells count="4">
    <mergeCell ref="A2:E2"/>
    <mergeCell ref="A3:E3"/>
    <mergeCell ref="A6:E6"/>
    <mergeCell ref="A18:E1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workbookViewId="0">
      <selection activeCell="D34" sqref="D34"/>
    </sheetView>
  </sheetViews>
  <sheetFormatPr defaultRowHeight="13.2" x14ac:dyDescent="0.25"/>
  <cols>
    <col min="1" max="1" width="66.33203125" customWidth="1"/>
    <col min="2" max="2" width="14.88671875" customWidth="1"/>
  </cols>
  <sheetData>
    <row r="1" spans="1:2" x14ac:dyDescent="0.25">
      <c r="A1" s="8"/>
      <c r="B1" s="8" t="s">
        <v>789</v>
      </c>
    </row>
    <row r="2" spans="1:2" ht="15.6" x14ac:dyDescent="0.3">
      <c r="A2" s="122" t="s">
        <v>774</v>
      </c>
    </row>
    <row r="3" spans="1:2" ht="15.6" x14ac:dyDescent="0.3">
      <c r="A3" s="122" t="s">
        <v>775</v>
      </c>
    </row>
    <row r="4" spans="1:2" x14ac:dyDescent="0.25">
      <c r="A4" s="21"/>
    </row>
    <row r="5" spans="1:2" x14ac:dyDescent="0.25">
      <c r="A5" s="21"/>
    </row>
    <row r="6" spans="1:2" x14ac:dyDescent="0.25">
      <c r="A6" s="21"/>
    </row>
    <row r="7" spans="1:2" x14ac:dyDescent="0.25">
      <c r="A7" s="123" t="s">
        <v>224</v>
      </c>
      <c r="B7" s="123" t="s">
        <v>776</v>
      </c>
    </row>
    <row r="8" spans="1:2" x14ac:dyDescent="0.25">
      <c r="A8" s="145" t="s">
        <v>777</v>
      </c>
      <c r="B8" s="146">
        <v>1</v>
      </c>
    </row>
    <row r="9" spans="1:2" x14ac:dyDescent="0.25">
      <c r="A9" s="145" t="s">
        <v>778</v>
      </c>
      <c r="B9" s="146">
        <v>6</v>
      </c>
    </row>
    <row r="10" spans="1:2" x14ac:dyDescent="0.25">
      <c r="A10" s="145" t="s">
        <v>779</v>
      </c>
      <c r="B10" s="146">
        <v>0</v>
      </c>
    </row>
    <row r="11" spans="1:2" x14ac:dyDescent="0.25">
      <c r="A11" s="145" t="s">
        <v>780</v>
      </c>
      <c r="B11" s="146">
        <v>1</v>
      </c>
    </row>
    <row r="12" spans="1:2" s="149" customFormat="1" ht="14.4" x14ac:dyDescent="0.3">
      <c r="A12" s="147" t="s">
        <v>781</v>
      </c>
      <c r="B12" s="148">
        <f>SUM(B8:B11)</f>
        <v>8</v>
      </c>
    </row>
    <row r="13" spans="1:2" s="149" customFormat="1" ht="14.4" x14ac:dyDescent="0.3">
      <c r="A13" s="147"/>
      <c r="B13" s="148"/>
    </row>
    <row r="14" spans="1:2" s="149" customFormat="1" ht="14.4" x14ac:dyDescent="0.3">
      <c r="A14" s="147" t="s">
        <v>782</v>
      </c>
      <c r="B14" s="148">
        <v>1</v>
      </c>
    </row>
    <row r="15" spans="1:2" x14ac:dyDescent="0.25">
      <c r="A15" s="145"/>
      <c r="B15" s="146"/>
    </row>
    <row r="16" spans="1:2" x14ac:dyDescent="0.25">
      <c r="A16" s="145" t="s">
        <v>783</v>
      </c>
      <c r="B16" s="146">
        <v>4.5</v>
      </c>
    </row>
    <row r="17" spans="1:2" x14ac:dyDescent="0.25">
      <c r="A17" s="42" t="s">
        <v>784</v>
      </c>
      <c r="B17" s="146">
        <v>2</v>
      </c>
    </row>
    <row r="18" spans="1:2" s="149" customFormat="1" ht="14.4" x14ac:dyDescent="0.3">
      <c r="A18" s="133" t="s">
        <v>785</v>
      </c>
      <c r="B18" s="148">
        <v>8.9</v>
      </c>
    </row>
    <row r="19" spans="1:2" s="149" customFormat="1" ht="14.4" x14ac:dyDescent="0.3">
      <c r="A19" s="133"/>
      <c r="B19" s="148"/>
    </row>
    <row r="20" spans="1:2" x14ac:dyDescent="0.25">
      <c r="A20" s="145" t="s">
        <v>780</v>
      </c>
      <c r="B20" s="146">
        <v>5.78</v>
      </c>
    </row>
    <row r="21" spans="1:2" s="149" customFormat="1" ht="14.4" x14ac:dyDescent="0.3">
      <c r="A21" s="133" t="s">
        <v>786</v>
      </c>
      <c r="B21" s="148">
        <f>SUM(B20)</f>
        <v>5.78</v>
      </c>
    </row>
    <row r="22" spans="1:2" s="149" customFormat="1" ht="14.4" x14ac:dyDescent="0.3">
      <c r="A22" s="133"/>
      <c r="B22" s="148"/>
    </row>
    <row r="23" spans="1:2" x14ac:dyDescent="0.25">
      <c r="A23" s="42" t="s">
        <v>787</v>
      </c>
      <c r="B23" s="146" t="s">
        <v>787</v>
      </c>
    </row>
    <row r="24" spans="1:2" ht="14.4" x14ac:dyDescent="0.3">
      <c r="A24" s="133" t="s">
        <v>788</v>
      </c>
      <c r="B24" s="148">
        <v>66</v>
      </c>
    </row>
    <row r="25" spans="1:2" x14ac:dyDescent="0.25">
      <c r="B25" s="64"/>
    </row>
    <row r="26" spans="1:2" x14ac:dyDescent="0.25">
      <c r="B26" s="64"/>
    </row>
    <row r="29" spans="1:2" x14ac:dyDescent="0.25">
      <c r="B29" s="64"/>
    </row>
    <row r="34" spans="2:2" x14ac:dyDescent="0.25">
      <c r="B34" s="64"/>
    </row>
    <row r="36" spans="2:2" x14ac:dyDescent="0.25">
      <c r="B36" s="64"/>
    </row>
    <row r="70" spans="2:2" x14ac:dyDescent="0.25">
      <c r="B70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workbookViewId="0">
      <selection activeCell="H18" sqref="H18"/>
    </sheetView>
  </sheetViews>
  <sheetFormatPr defaultRowHeight="13.2" x14ac:dyDescent="0.25"/>
  <cols>
    <col min="1" max="1" width="6.109375" customWidth="1"/>
    <col min="2" max="2" width="7.88671875" customWidth="1"/>
    <col min="3" max="3" width="52.5546875" customWidth="1"/>
    <col min="4" max="4" width="15.6640625" customWidth="1"/>
  </cols>
  <sheetData>
    <row r="1" spans="1:18" ht="18" customHeight="1" x14ac:dyDescent="0.25">
      <c r="C1" s="20" t="s">
        <v>211</v>
      </c>
      <c r="D1" s="8" t="s">
        <v>543</v>
      </c>
    </row>
    <row r="2" spans="1:18" ht="18" customHeight="1" x14ac:dyDescent="0.25">
      <c r="C2" s="21" t="s">
        <v>516</v>
      </c>
      <c r="D2" s="8"/>
    </row>
    <row r="3" spans="1:18" ht="18" customHeight="1" x14ac:dyDescent="0.25">
      <c r="C3" s="21" t="s">
        <v>221</v>
      </c>
      <c r="D3" s="8" t="s">
        <v>210</v>
      </c>
    </row>
    <row r="4" spans="1:18" ht="8.25" customHeight="1" x14ac:dyDescent="0.25"/>
    <row r="5" spans="1:18" s="25" customFormat="1" ht="24.75" customHeight="1" x14ac:dyDescent="0.25">
      <c r="A5" s="22" t="s">
        <v>222</v>
      </c>
      <c r="B5" s="23" t="s">
        <v>223</v>
      </c>
      <c r="C5" s="22" t="s">
        <v>224</v>
      </c>
      <c r="D5" s="24" t="s">
        <v>218</v>
      </c>
    </row>
    <row r="6" spans="1:18" ht="18" customHeight="1" x14ac:dyDescent="0.25">
      <c r="A6" s="26" t="s">
        <v>98</v>
      </c>
      <c r="B6" s="27" t="s">
        <v>225</v>
      </c>
      <c r="C6" s="27" t="s">
        <v>226</v>
      </c>
      <c r="D6" s="28">
        <v>86029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8" customHeight="1" x14ac:dyDescent="0.25">
      <c r="A7" s="26" t="s">
        <v>99</v>
      </c>
      <c r="B7" s="30" t="s">
        <v>227</v>
      </c>
      <c r="C7" s="27" t="s">
        <v>228</v>
      </c>
      <c r="D7" s="28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31"/>
      <c r="P7" s="31"/>
      <c r="Q7" s="31"/>
      <c r="R7" s="31"/>
    </row>
    <row r="8" spans="1:18" ht="18" customHeight="1" x14ac:dyDescent="0.25">
      <c r="A8" s="26" t="s">
        <v>100</v>
      </c>
      <c r="B8" s="30" t="s">
        <v>229</v>
      </c>
      <c r="C8" s="27" t="s">
        <v>230</v>
      </c>
      <c r="D8" s="28">
        <v>0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31"/>
      <c r="P8" s="31"/>
      <c r="Q8" s="31"/>
      <c r="R8" s="31"/>
    </row>
    <row r="9" spans="1:18" ht="18" customHeight="1" x14ac:dyDescent="0.25">
      <c r="A9" s="26" t="s">
        <v>101</v>
      </c>
      <c r="B9" s="30" t="s">
        <v>231</v>
      </c>
      <c r="C9" s="32" t="s">
        <v>232</v>
      </c>
      <c r="D9" s="33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1"/>
      <c r="P9" s="31"/>
      <c r="Q9" s="31"/>
      <c r="R9" s="31"/>
    </row>
    <row r="10" spans="1:18" ht="18" customHeight="1" x14ac:dyDescent="0.25">
      <c r="A10" s="26" t="s">
        <v>118</v>
      </c>
      <c r="B10" s="30" t="s">
        <v>233</v>
      </c>
      <c r="C10" s="32" t="s">
        <v>234</v>
      </c>
      <c r="D10" s="33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1"/>
      <c r="P10" s="31"/>
      <c r="Q10" s="31"/>
      <c r="R10" s="31"/>
    </row>
    <row r="11" spans="1:18" ht="18" customHeight="1" x14ac:dyDescent="0.25">
      <c r="A11" s="26" t="s">
        <v>119</v>
      </c>
      <c r="B11" s="30" t="s">
        <v>235</v>
      </c>
      <c r="C11" s="32" t="s">
        <v>236</v>
      </c>
      <c r="D11" s="33">
        <v>657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1"/>
      <c r="P11" s="31"/>
      <c r="Q11" s="31"/>
      <c r="R11" s="31"/>
    </row>
    <row r="12" spans="1:18" ht="18" customHeight="1" x14ac:dyDescent="0.25">
      <c r="A12" s="26" t="s">
        <v>120</v>
      </c>
      <c r="B12" s="30" t="s">
        <v>237</v>
      </c>
      <c r="C12" s="32" t="s">
        <v>238</v>
      </c>
      <c r="D12" s="33">
        <v>60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1"/>
      <c r="P12" s="31"/>
      <c r="Q12" s="31"/>
      <c r="R12" s="31"/>
    </row>
    <row r="13" spans="1:18" ht="18" customHeight="1" x14ac:dyDescent="0.25">
      <c r="A13" s="26" t="s">
        <v>121</v>
      </c>
      <c r="B13" s="30" t="s">
        <v>239</v>
      </c>
      <c r="C13" s="32" t="s">
        <v>240</v>
      </c>
      <c r="D13" s="33">
        <v>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1"/>
      <c r="P13" s="31"/>
      <c r="Q13" s="31"/>
      <c r="R13" s="31"/>
    </row>
    <row r="14" spans="1:18" ht="18" customHeight="1" x14ac:dyDescent="0.25">
      <c r="A14" s="26" t="s">
        <v>122</v>
      </c>
      <c r="B14" s="30" t="s">
        <v>241</v>
      </c>
      <c r="C14" s="32" t="s">
        <v>242</v>
      </c>
      <c r="D14" s="33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1"/>
      <c r="P14" s="31"/>
      <c r="Q14" s="31"/>
      <c r="R14" s="31"/>
    </row>
    <row r="15" spans="1:18" ht="18" customHeight="1" x14ac:dyDescent="0.25">
      <c r="A15" s="26" t="s">
        <v>123</v>
      </c>
      <c r="B15" s="30" t="s">
        <v>243</v>
      </c>
      <c r="C15" s="32" t="s">
        <v>244</v>
      </c>
      <c r="D15" s="33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1"/>
      <c r="P15" s="31"/>
      <c r="Q15" s="31"/>
      <c r="R15" s="31"/>
    </row>
    <row r="16" spans="1:18" ht="18" customHeight="1" x14ac:dyDescent="0.25">
      <c r="A16" s="26" t="s">
        <v>124</v>
      </c>
      <c r="B16" s="30" t="s">
        <v>245</v>
      </c>
      <c r="C16" s="32" t="s">
        <v>246</v>
      </c>
      <c r="D16" s="33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1"/>
      <c r="P16" s="31"/>
      <c r="Q16" s="31"/>
      <c r="R16" s="31"/>
    </row>
    <row r="17" spans="1:18" ht="18" customHeight="1" x14ac:dyDescent="0.25">
      <c r="A17" s="26" t="s">
        <v>125</v>
      </c>
      <c r="B17" s="30" t="s">
        <v>247</v>
      </c>
      <c r="C17" s="32" t="s">
        <v>248</v>
      </c>
      <c r="D17" s="33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1"/>
      <c r="P17" s="31"/>
      <c r="Q17" s="31"/>
      <c r="R17" s="31"/>
    </row>
    <row r="18" spans="1:18" ht="18" customHeight="1" x14ac:dyDescent="0.25">
      <c r="A18" s="26" t="s">
        <v>126</v>
      </c>
      <c r="B18" s="30" t="s">
        <v>249</v>
      </c>
      <c r="C18" s="32" t="s">
        <v>250</v>
      </c>
      <c r="D18" s="33">
        <v>1000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1"/>
      <c r="P18" s="31"/>
      <c r="Q18" s="31"/>
      <c r="R18" s="31"/>
    </row>
    <row r="19" spans="1:18" ht="18" customHeight="1" x14ac:dyDescent="0.25">
      <c r="A19" s="26" t="s">
        <v>127</v>
      </c>
      <c r="B19" s="35" t="s">
        <v>251</v>
      </c>
      <c r="C19" s="36" t="s">
        <v>252</v>
      </c>
      <c r="D19" s="37">
        <f>SUM(D6:D18)</f>
        <v>87746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9"/>
      <c r="Q19" s="39"/>
      <c r="R19" s="39"/>
    </row>
    <row r="20" spans="1:18" ht="18" customHeight="1" x14ac:dyDescent="0.25">
      <c r="A20" s="26" t="s">
        <v>128</v>
      </c>
      <c r="B20" s="30" t="s">
        <v>253</v>
      </c>
      <c r="C20" s="32" t="s">
        <v>254</v>
      </c>
      <c r="D20" s="33">
        <v>15081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1"/>
      <c r="P20" s="31"/>
      <c r="Q20" s="31"/>
      <c r="R20" s="31"/>
    </row>
    <row r="21" spans="1:18" ht="27.75" customHeight="1" x14ac:dyDescent="0.25">
      <c r="A21" s="26" t="s">
        <v>129</v>
      </c>
      <c r="B21" s="30" t="s">
        <v>255</v>
      </c>
      <c r="C21" s="32" t="s">
        <v>256</v>
      </c>
      <c r="D21" s="33">
        <v>2640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1"/>
      <c r="P21" s="31"/>
      <c r="Q21" s="31"/>
      <c r="R21" s="31"/>
    </row>
    <row r="22" spans="1:18" ht="18" customHeight="1" x14ac:dyDescent="0.25">
      <c r="A22" s="26" t="s">
        <v>130</v>
      </c>
      <c r="B22" s="30" t="s">
        <v>257</v>
      </c>
      <c r="C22" s="27" t="s">
        <v>258</v>
      </c>
      <c r="D22" s="28">
        <v>100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1"/>
      <c r="P22" s="31"/>
      <c r="Q22" s="31"/>
      <c r="R22" s="31"/>
    </row>
    <row r="23" spans="1:18" ht="18" customHeight="1" x14ac:dyDescent="0.25">
      <c r="A23" s="26" t="s">
        <v>131</v>
      </c>
      <c r="B23" s="35" t="s">
        <v>259</v>
      </c>
      <c r="C23" s="36" t="s">
        <v>260</v>
      </c>
      <c r="D23" s="37">
        <f>SUM(D20+D21+D22)</f>
        <v>17821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9"/>
      <c r="Q23" s="39"/>
      <c r="R23" s="39"/>
    </row>
    <row r="24" spans="1:18" ht="18" customHeight="1" x14ac:dyDescent="0.25">
      <c r="A24" s="26" t="s">
        <v>132</v>
      </c>
      <c r="B24" s="35" t="s">
        <v>261</v>
      </c>
      <c r="C24" s="36" t="s">
        <v>262</v>
      </c>
      <c r="D24" s="37">
        <f>SUM(D19+D23)</f>
        <v>105567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9"/>
      <c r="Q24" s="39"/>
      <c r="R24" s="39"/>
    </row>
    <row r="25" spans="1:18" ht="18" customHeight="1" x14ac:dyDescent="0.25">
      <c r="A25" s="26" t="s">
        <v>133</v>
      </c>
      <c r="B25" s="30" t="s">
        <v>263</v>
      </c>
      <c r="C25" s="40" t="s">
        <v>264</v>
      </c>
      <c r="D25" s="41">
        <v>9408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39"/>
      <c r="Q25" s="39"/>
      <c r="R25" s="39"/>
    </row>
    <row r="26" spans="1:18" ht="18" customHeight="1" x14ac:dyDescent="0.25">
      <c r="A26" s="26" t="s">
        <v>134</v>
      </c>
      <c r="B26" s="30" t="s">
        <v>265</v>
      </c>
      <c r="C26" s="40" t="s">
        <v>266</v>
      </c>
      <c r="D26" s="41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39"/>
      <c r="Q26" s="39"/>
      <c r="R26" s="39"/>
    </row>
    <row r="27" spans="1:18" ht="18" customHeight="1" x14ac:dyDescent="0.25">
      <c r="A27" s="26" t="s">
        <v>135</v>
      </c>
      <c r="B27" s="30" t="s">
        <v>267</v>
      </c>
      <c r="C27" s="40" t="s">
        <v>268</v>
      </c>
      <c r="D27" s="41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9"/>
      <c r="Q27" s="39"/>
      <c r="R27" s="39"/>
    </row>
    <row r="28" spans="1:18" ht="18" customHeight="1" x14ac:dyDescent="0.25">
      <c r="A28" s="26" t="s">
        <v>136</v>
      </c>
      <c r="B28" s="30" t="s">
        <v>269</v>
      </c>
      <c r="C28" s="40" t="s">
        <v>270</v>
      </c>
      <c r="D28" s="41">
        <v>62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9"/>
      <c r="Q28" s="39"/>
      <c r="R28" s="39"/>
    </row>
    <row r="29" spans="1:18" ht="26.25" customHeight="1" x14ac:dyDescent="0.25">
      <c r="A29" s="26" t="s">
        <v>137</v>
      </c>
      <c r="B29" s="35" t="s">
        <v>271</v>
      </c>
      <c r="C29" s="36" t="s">
        <v>272</v>
      </c>
      <c r="D29" s="37">
        <f>SUM(D25:D28)</f>
        <v>9470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  <c r="P29" s="39"/>
      <c r="Q29" s="39"/>
      <c r="R29" s="39"/>
    </row>
    <row r="30" spans="1:18" ht="18" customHeight="1" x14ac:dyDescent="0.25">
      <c r="A30" s="26" t="s">
        <v>138</v>
      </c>
      <c r="B30" s="42" t="s">
        <v>273</v>
      </c>
      <c r="C30" s="40" t="s">
        <v>274</v>
      </c>
      <c r="D30" s="41">
        <v>100</v>
      </c>
    </row>
    <row r="31" spans="1:18" ht="18" customHeight="1" x14ac:dyDescent="0.25">
      <c r="A31" s="26" t="s">
        <v>139</v>
      </c>
      <c r="B31" s="42" t="s">
        <v>275</v>
      </c>
      <c r="C31" s="40" t="s">
        <v>276</v>
      </c>
      <c r="D31" s="41">
        <v>0</v>
      </c>
    </row>
    <row r="32" spans="1:18" ht="18" customHeight="1" x14ac:dyDescent="0.25">
      <c r="A32" s="26" t="s">
        <v>140</v>
      </c>
      <c r="B32" s="42" t="s">
        <v>277</v>
      </c>
      <c r="C32" s="40" t="s">
        <v>278</v>
      </c>
      <c r="D32" s="41">
        <v>0</v>
      </c>
    </row>
    <row r="33" spans="1:4" ht="18" customHeight="1" x14ac:dyDescent="0.25">
      <c r="A33" s="26" t="s">
        <v>141</v>
      </c>
      <c r="B33" s="30" t="s">
        <v>279</v>
      </c>
      <c r="C33" s="43" t="s">
        <v>280</v>
      </c>
      <c r="D33" s="41">
        <f>SUM(D30:D32)</f>
        <v>100</v>
      </c>
    </row>
    <row r="34" spans="1:4" ht="18" customHeight="1" x14ac:dyDescent="0.25">
      <c r="A34" s="26" t="s">
        <v>142</v>
      </c>
      <c r="B34" s="30" t="s">
        <v>281</v>
      </c>
      <c r="C34" s="44" t="s">
        <v>282</v>
      </c>
      <c r="D34" s="41">
        <v>0</v>
      </c>
    </row>
    <row r="35" spans="1:4" ht="18" customHeight="1" x14ac:dyDescent="0.25">
      <c r="A35" s="26" t="s">
        <v>143</v>
      </c>
      <c r="B35" s="30" t="s">
        <v>283</v>
      </c>
      <c r="C35" s="44" t="s">
        <v>284</v>
      </c>
      <c r="D35" s="41">
        <v>1160</v>
      </c>
    </row>
    <row r="36" spans="1:4" ht="18" customHeight="1" x14ac:dyDescent="0.25">
      <c r="A36" s="26" t="s">
        <v>144</v>
      </c>
      <c r="B36" s="30" t="s">
        <v>285</v>
      </c>
      <c r="C36" s="44" t="s">
        <v>286</v>
      </c>
      <c r="D36" s="41">
        <v>3200</v>
      </c>
    </row>
    <row r="37" spans="1:4" ht="18" customHeight="1" x14ac:dyDescent="0.25">
      <c r="A37" s="26" t="s">
        <v>145</v>
      </c>
      <c r="B37" s="30" t="s">
        <v>287</v>
      </c>
      <c r="C37" s="44" t="s">
        <v>288</v>
      </c>
      <c r="D37" s="41">
        <v>1356</v>
      </c>
    </row>
    <row r="38" spans="1:4" ht="18" customHeight="1" x14ac:dyDescent="0.25">
      <c r="A38" s="26" t="s">
        <v>146</v>
      </c>
      <c r="B38" s="30" t="s">
        <v>289</v>
      </c>
      <c r="C38" s="44" t="s">
        <v>290</v>
      </c>
      <c r="D38" s="41">
        <v>6880</v>
      </c>
    </row>
    <row r="39" spans="1:4" ht="18" customHeight="1" x14ac:dyDescent="0.25">
      <c r="A39" s="26" t="s">
        <v>147</v>
      </c>
      <c r="B39" s="30" t="s">
        <v>291</v>
      </c>
      <c r="C39" s="43" t="s">
        <v>292</v>
      </c>
      <c r="D39" s="41">
        <f>SUM(D34:D38)</f>
        <v>12596</v>
      </c>
    </row>
    <row r="40" spans="1:4" ht="18" customHeight="1" x14ac:dyDescent="0.25">
      <c r="A40" s="26" t="s">
        <v>148</v>
      </c>
      <c r="B40" s="30" t="s">
        <v>293</v>
      </c>
      <c r="C40" s="43" t="s">
        <v>294</v>
      </c>
      <c r="D40" s="41">
        <v>0</v>
      </c>
    </row>
    <row r="41" spans="1:4" ht="18" customHeight="1" x14ac:dyDescent="0.25">
      <c r="A41" s="26" t="s">
        <v>149</v>
      </c>
      <c r="B41" s="35" t="s">
        <v>295</v>
      </c>
      <c r="C41" s="45" t="s">
        <v>296</v>
      </c>
      <c r="D41" s="46">
        <f>SUM(D33+D39+D40)</f>
        <v>12696</v>
      </c>
    </row>
    <row r="42" spans="1:4" ht="18" customHeight="1" x14ac:dyDescent="0.25">
      <c r="A42" s="26" t="s">
        <v>150</v>
      </c>
      <c r="B42" s="30" t="s">
        <v>297</v>
      </c>
      <c r="C42" s="47" t="s">
        <v>298</v>
      </c>
      <c r="D42" s="41">
        <v>90</v>
      </c>
    </row>
    <row r="43" spans="1:4" ht="18" customHeight="1" x14ac:dyDescent="0.25">
      <c r="A43" s="26" t="s">
        <v>151</v>
      </c>
      <c r="B43" s="30" t="s">
        <v>299</v>
      </c>
      <c r="C43" s="47" t="s">
        <v>300</v>
      </c>
      <c r="D43" s="41">
        <v>150</v>
      </c>
    </row>
    <row r="44" spans="1:4" ht="18" customHeight="1" x14ac:dyDescent="0.25">
      <c r="A44" s="26" t="s">
        <v>152</v>
      </c>
      <c r="B44" s="30" t="s">
        <v>301</v>
      </c>
      <c r="C44" s="47" t="s">
        <v>302</v>
      </c>
      <c r="D44" s="41">
        <v>30</v>
      </c>
    </row>
    <row r="45" spans="1:4" ht="18" customHeight="1" x14ac:dyDescent="0.25">
      <c r="A45" s="26" t="s">
        <v>153</v>
      </c>
      <c r="B45" s="30" t="s">
        <v>303</v>
      </c>
      <c r="C45" s="47" t="s">
        <v>304</v>
      </c>
      <c r="D45" s="41">
        <v>300</v>
      </c>
    </row>
    <row r="46" spans="1:4" ht="18" customHeight="1" x14ac:dyDescent="0.25">
      <c r="A46" s="26" t="s">
        <v>154</v>
      </c>
      <c r="B46" s="30" t="s">
        <v>305</v>
      </c>
      <c r="C46" s="43" t="s">
        <v>306</v>
      </c>
      <c r="D46" s="41">
        <f>SUM(D42:D45)</f>
        <v>570</v>
      </c>
    </row>
    <row r="47" spans="1:4" ht="18" customHeight="1" x14ac:dyDescent="0.25">
      <c r="A47" s="26" t="s">
        <v>155</v>
      </c>
      <c r="B47" s="30" t="s">
        <v>307</v>
      </c>
      <c r="C47" s="43" t="s">
        <v>308</v>
      </c>
      <c r="D47" s="41">
        <v>350</v>
      </c>
    </row>
    <row r="48" spans="1:4" ht="18" customHeight="1" x14ac:dyDescent="0.25">
      <c r="A48" s="26" t="s">
        <v>156</v>
      </c>
      <c r="B48" s="35" t="s">
        <v>309</v>
      </c>
      <c r="C48" s="45" t="s">
        <v>310</v>
      </c>
      <c r="D48" s="46">
        <f>SUM(D47,D46)</f>
        <v>920</v>
      </c>
    </row>
    <row r="49" spans="1:4" ht="18" customHeight="1" x14ac:dyDescent="0.25">
      <c r="A49" s="26" t="s">
        <v>157</v>
      </c>
      <c r="B49" s="30" t="s">
        <v>311</v>
      </c>
      <c r="C49" s="44" t="s">
        <v>312</v>
      </c>
      <c r="D49" s="41">
        <v>6840</v>
      </c>
    </row>
    <row r="50" spans="1:4" ht="18" customHeight="1" x14ac:dyDescent="0.25">
      <c r="A50" s="26" t="s">
        <v>158</v>
      </c>
      <c r="B50" s="30" t="s">
        <v>313</v>
      </c>
      <c r="C50" s="44" t="s">
        <v>314</v>
      </c>
      <c r="D50" s="41">
        <v>3700</v>
      </c>
    </row>
    <row r="51" spans="1:4" ht="18" customHeight="1" x14ac:dyDescent="0.25">
      <c r="A51" s="26" t="s">
        <v>159</v>
      </c>
      <c r="B51" s="30" t="s">
        <v>315</v>
      </c>
      <c r="C51" s="44" t="s">
        <v>316</v>
      </c>
      <c r="D51" s="41">
        <v>1160</v>
      </c>
    </row>
    <row r="52" spans="1:4" ht="18" customHeight="1" x14ac:dyDescent="0.25">
      <c r="A52" s="26" t="s">
        <v>160</v>
      </c>
      <c r="B52" s="30" t="s">
        <v>317</v>
      </c>
      <c r="C52" s="43" t="s">
        <v>318</v>
      </c>
      <c r="D52" s="41">
        <f>SUM(D49:D51)</f>
        <v>11700</v>
      </c>
    </row>
    <row r="53" spans="1:4" ht="18" customHeight="1" x14ac:dyDescent="0.25">
      <c r="A53" s="26" t="s">
        <v>161</v>
      </c>
      <c r="B53" s="30" t="s">
        <v>319</v>
      </c>
      <c r="C53" s="43" t="s">
        <v>320</v>
      </c>
      <c r="D53" s="41">
        <v>100</v>
      </c>
    </row>
    <row r="54" spans="1:4" ht="18" customHeight="1" x14ac:dyDescent="0.25">
      <c r="A54" s="26" t="s">
        <v>162</v>
      </c>
      <c r="B54" s="30" t="s">
        <v>321</v>
      </c>
      <c r="C54" s="43" t="s">
        <v>322</v>
      </c>
      <c r="D54" s="41">
        <v>0</v>
      </c>
    </row>
    <row r="55" spans="1:4" ht="18" customHeight="1" x14ac:dyDescent="0.25">
      <c r="A55" s="26" t="s">
        <v>163</v>
      </c>
      <c r="B55" s="30" t="s">
        <v>323</v>
      </c>
      <c r="C55" s="43" t="s">
        <v>324</v>
      </c>
      <c r="D55" s="41">
        <v>14950</v>
      </c>
    </row>
    <row r="56" spans="1:4" ht="18" customHeight="1" x14ac:dyDescent="0.25">
      <c r="A56" s="26" t="s">
        <v>164</v>
      </c>
      <c r="B56" s="30" t="s">
        <v>325</v>
      </c>
      <c r="C56" s="48" t="s">
        <v>326</v>
      </c>
      <c r="D56" s="41">
        <v>0</v>
      </c>
    </row>
    <row r="57" spans="1:4" ht="18" customHeight="1" x14ac:dyDescent="0.25">
      <c r="A57" s="26" t="s">
        <v>165</v>
      </c>
      <c r="B57" s="30" t="s">
        <v>327</v>
      </c>
      <c r="C57" s="49" t="s">
        <v>328</v>
      </c>
      <c r="D57" s="41">
        <v>200</v>
      </c>
    </row>
    <row r="58" spans="1:4" ht="18" customHeight="1" x14ac:dyDescent="0.25">
      <c r="A58" s="26" t="s">
        <v>166</v>
      </c>
      <c r="B58" s="30" t="s">
        <v>329</v>
      </c>
      <c r="C58" s="50" t="s">
        <v>330</v>
      </c>
      <c r="D58" s="41">
        <v>13</v>
      </c>
    </row>
    <row r="59" spans="1:4" ht="18" customHeight="1" x14ac:dyDescent="0.25">
      <c r="A59" s="26" t="s">
        <v>167</v>
      </c>
      <c r="B59" s="30" t="s">
        <v>331</v>
      </c>
      <c r="C59" s="50" t="s">
        <v>332</v>
      </c>
      <c r="D59" s="41">
        <v>550</v>
      </c>
    </row>
    <row r="60" spans="1:4" ht="18" customHeight="1" x14ac:dyDescent="0.25">
      <c r="A60" s="26" t="s">
        <v>168</v>
      </c>
      <c r="B60" s="30" t="s">
        <v>333</v>
      </c>
      <c r="C60" s="50" t="s">
        <v>334</v>
      </c>
      <c r="D60" s="41">
        <v>2000</v>
      </c>
    </row>
    <row r="61" spans="1:4" ht="18" customHeight="1" x14ac:dyDescent="0.25">
      <c r="A61" s="26" t="s">
        <v>169</v>
      </c>
      <c r="B61" s="30" t="s">
        <v>335</v>
      </c>
      <c r="C61" s="50" t="s">
        <v>336</v>
      </c>
      <c r="D61" s="41">
        <v>6995</v>
      </c>
    </row>
    <row r="62" spans="1:4" ht="18" customHeight="1" x14ac:dyDescent="0.25">
      <c r="A62" s="26" t="s">
        <v>170</v>
      </c>
      <c r="B62" s="30" t="s">
        <v>337</v>
      </c>
      <c r="C62" s="43" t="s">
        <v>338</v>
      </c>
      <c r="D62" s="41">
        <f>SUM(D58:D61)</f>
        <v>9558</v>
      </c>
    </row>
    <row r="63" spans="1:4" ht="18" customHeight="1" x14ac:dyDescent="0.25">
      <c r="A63" s="26" t="s">
        <v>171</v>
      </c>
      <c r="B63" s="35" t="s">
        <v>339</v>
      </c>
      <c r="C63" s="45" t="s">
        <v>340</v>
      </c>
      <c r="D63" s="46">
        <f>SUM(D52+D53+D54+D55+D56+D57+D62)</f>
        <v>36508</v>
      </c>
    </row>
    <row r="64" spans="1:4" ht="18" customHeight="1" x14ac:dyDescent="0.25">
      <c r="A64" s="26" t="s">
        <v>172</v>
      </c>
      <c r="B64" s="30" t="s">
        <v>341</v>
      </c>
      <c r="C64" s="43" t="s">
        <v>342</v>
      </c>
      <c r="D64" s="41">
        <v>10</v>
      </c>
    </row>
    <row r="65" spans="1:4" ht="18" customHeight="1" x14ac:dyDescent="0.25">
      <c r="A65" s="26" t="s">
        <v>173</v>
      </c>
      <c r="B65" s="30" t="s">
        <v>343</v>
      </c>
      <c r="C65" s="43" t="s">
        <v>344</v>
      </c>
      <c r="D65" s="41">
        <v>0</v>
      </c>
    </row>
    <row r="66" spans="1:4" ht="29.25" customHeight="1" x14ac:dyDescent="0.25">
      <c r="A66" s="26" t="s">
        <v>174</v>
      </c>
      <c r="B66" s="35" t="s">
        <v>345</v>
      </c>
      <c r="C66" s="45" t="s">
        <v>346</v>
      </c>
      <c r="D66" s="46">
        <f>SUM(D64:D65)</f>
        <v>10</v>
      </c>
    </row>
    <row r="67" spans="1:4" ht="24.75" customHeight="1" x14ac:dyDescent="0.25">
      <c r="A67" s="26" t="s">
        <v>175</v>
      </c>
      <c r="B67" s="30" t="s">
        <v>347</v>
      </c>
      <c r="C67" s="43" t="s">
        <v>348</v>
      </c>
      <c r="D67" s="41">
        <v>13385</v>
      </c>
    </row>
    <row r="68" spans="1:4" ht="18" customHeight="1" x14ac:dyDescent="0.25">
      <c r="A68" s="26" t="s">
        <v>176</v>
      </c>
      <c r="B68" s="30" t="s">
        <v>349</v>
      </c>
      <c r="C68" s="43" t="s">
        <v>350</v>
      </c>
      <c r="D68" s="41">
        <v>0</v>
      </c>
    </row>
    <row r="69" spans="1:4" ht="18" customHeight="1" x14ac:dyDescent="0.25">
      <c r="A69" s="26" t="s">
        <v>177</v>
      </c>
      <c r="B69" s="30" t="s">
        <v>351</v>
      </c>
      <c r="C69" s="43" t="s">
        <v>352</v>
      </c>
      <c r="D69" s="41">
        <v>0</v>
      </c>
    </row>
    <row r="70" spans="1:4" ht="18" customHeight="1" x14ac:dyDescent="0.25">
      <c r="A70" s="26" t="s">
        <v>178</v>
      </c>
      <c r="B70" s="30" t="s">
        <v>353</v>
      </c>
      <c r="C70" s="43" t="s">
        <v>354</v>
      </c>
      <c r="D70" s="41">
        <v>0</v>
      </c>
    </row>
    <row r="71" spans="1:4" ht="18" customHeight="1" x14ac:dyDescent="0.25">
      <c r="A71" s="26" t="s">
        <v>179</v>
      </c>
      <c r="B71" s="30" t="s">
        <v>355</v>
      </c>
      <c r="C71" s="43" t="s">
        <v>356</v>
      </c>
      <c r="D71" s="41">
        <v>1625</v>
      </c>
    </row>
    <row r="72" spans="1:4" ht="26.25" customHeight="1" x14ac:dyDescent="0.25">
      <c r="A72" s="26" t="s">
        <v>180</v>
      </c>
      <c r="B72" s="35" t="s">
        <v>357</v>
      </c>
      <c r="C72" s="45" t="s">
        <v>358</v>
      </c>
      <c r="D72" s="46">
        <f>SUM(D67:D71)</f>
        <v>15010</v>
      </c>
    </row>
    <row r="73" spans="1:4" ht="18" customHeight="1" x14ac:dyDescent="0.25">
      <c r="A73" s="26" t="s">
        <v>181</v>
      </c>
      <c r="B73" s="35" t="s">
        <v>359</v>
      </c>
      <c r="C73" s="45" t="s">
        <v>360</v>
      </c>
      <c r="D73" s="46">
        <f>SUM(D41+D48+D63+D66+D72)</f>
        <v>65144</v>
      </c>
    </row>
    <row r="74" spans="1:4" ht="18" customHeight="1" x14ac:dyDescent="0.25">
      <c r="A74" s="26" t="s">
        <v>182</v>
      </c>
      <c r="B74" s="30" t="s">
        <v>361</v>
      </c>
      <c r="C74" s="51" t="s">
        <v>362</v>
      </c>
      <c r="D74" s="41">
        <v>0</v>
      </c>
    </row>
    <row r="75" spans="1:4" ht="18" customHeight="1" x14ac:dyDescent="0.25">
      <c r="A75" s="26" t="s">
        <v>183</v>
      </c>
      <c r="B75" s="30" t="s">
        <v>363</v>
      </c>
      <c r="C75" s="50" t="s">
        <v>364</v>
      </c>
      <c r="D75" s="41">
        <v>0</v>
      </c>
    </row>
    <row r="76" spans="1:4" ht="18" customHeight="1" x14ac:dyDescent="0.25">
      <c r="A76" s="26" t="s">
        <v>184</v>
      </c>
      <c r="B76" s="30" t="s">
        <v>365</v>
      </c>
      <c r="C76" s="51" t="s">
        <v>366</v>
      </c>
      <c r="D76" s="41">
        <f>SUM(D75:D75)</f>
        <v>0</v>
      </c>
    </row>
    <row r="77" spans="1:4" ht="18" customHeight="1" x14ac:dyDescent="0.25">
      <c r="A77" s="26" t="s">
        <v>185</v>
      </c>
      <c r="B77" s="30" t="s">
        <v>367</v>
      </c>
      <c r="C77" s="52" t="s">
        <v>368</v>
      </c>
      <c r="D77" s="41">
        <v>0</v>
      </c>
    </row>
    <row r="78" spans="1:4" ht="27" customHeight="1" x14ac:dyDescent="0.25">
      <c r="A78" s="26" t="s">
        <v>186</v>
      </c>
      <c r="B78" s="30" t="s">
        <v>369</v>
      </c>
      <c r="C78" s="52" t="s">
        <v>370</v>
      </c>
      <c r="D78" s="41">
        <v>0</v>
      </c>
    </row>
    <row r="79" spans="1:4" ht="24.75" customHeight="1" x14ac:dyDescent="0.25">
      <c r="A79" s="26" t="s">
        <v>187</v>
      </c>
      <c r="B79" s="30" t="s">
        <v>371</v>
      </c>
      <c r="C79" s="52" t="s">
        <v>372</v>
      </c>
      <c r="D79" s="41">
        <v>0</v>
      </c>
    </row>
    <row r="80" spans="1:4" ht="18" customHeight="1" x14ac:dyDescent="0.25">
      <c r="A80" s="26" t="s">
        <v>191</v>
      </c>
      <c r="B80" s="30" t="s">
        <v>373</v>
      </c>
      <c r="C80" s="51" t="s">
        <v>374</v>
      </c>
      <c r="D80" s="41">
        <v>0</v>
      </c>
    </row>
    <row r="81" spans="1:4" ht="18" customHeight="1" x14ac:dyDescent="0.25">
      <c r="A81" s="26" t="s">
        <v>192</v>
      </c>
      <c r="B81" s="30" t="s">
        <v>375</v>
      </c>
      <c r="C81" s="51" t="s">
        <v>376</v>
      </c>
      <c r="D81" s="41">
        <v>0</v>
      </c>
    </row>
    <row r="82" spans="1:4" ht="18" customHeight="1" x14ac:dyDescent="0.25">
      <c r="A82" s="26" t="s">
        <v>377</v>
      </c>
      <c r="B82" s="30"/>
      <c r="C82" s="53" t="s">
        <v>378</v>
      </c>
      <c r="D82" s="41">
        <v>700</v>
      </c>
    </row>
    <row r="83" spans="1:4" ht="18" customHeight="1" x14ac:dyDescent="0.25">
      <c r="A83" s="26" t="s">
        <v>379</v>
      </c>
      <c r="B83" s="30"/>
      <c r="C83" s="53" t="s">
        <v>380</v>
      </c>
      <c r="D83" s="41">
        <v>3000</v>
      </c>
    </row>
    <row r="84" spans="1:4" ht="18" customHeight="1" x14ac:dyDescent="0.25">
      <c r="A84" s="26" t="s">
        <v>381</v>
      </c>
      <c r="B84" s="30"/>
      <c r="C84" s="53" t="s">
        <v>382</v>
      </c>
      <c r="D84" s="41">
        <v>210</v>
      </c>
    </row>
    <row r="85" spans="1:4" ht="18" customHeight="1" x14ac:dyDescent="0.25">
      <c r="A85" s="26" t="s">
        <v>383</v>
      </c>
      <c r="B85" s="30"/>
      <c r="C85" s="53" t="s">
        <v>384</v>
      </c>
      <c r="D85" s="41">
        <v>200</v>
      </c>
    </row>
    <row r="86" spans="1:4" ht="18" customHeight="1" x14ac:dyDescent="0.25">
      <c r="A86" s="26" t="s">
        <v>385</v>
      </c>
      <c r="B86" s="30"/>
      <c r="C86" s="53" t="s">
        <v>386</v>
      </c>
      <c r="D86" s="41">
        <v>150</v>
      </c>
    </row>
    <row r="87" spans="1:4" ht="18" customHeight="1" x14ac:dyDescent="0.25">
      <c r="A87" s="26" t="s">
        <v>387</v>
      </c>
      <c r="B87" s="30"/>
      <c r="C87" s="53" t="s">
        <v>388</v>
      </c>
      <c r="D87" s="41">
        <v>10500</v>
      </c>
    </row>
    <row r="88" spans="1:4" ht="18" customHeight="1" x14ac:dyDescent="0.25">
      <c r="A88" s="26" t="s">
        <v>389</v>
      </c>
      <c r="B88" s="30" t="s">
        <v>390</v>
      </c>
      <c r="C88" s="51" t="s">
        <v>391</v>
      </c>
      <c r="D88" s="41">
        <f>SUM(D82:D87)</f>
        <v>14760</v>
      </c>
    </row>
    <row r="89" spans="1:4" ht="18" customHeight="1" x14ac:dyDescent="0.25">
      <c r="A89" s="26" t="s">
        <v>392</v>
      </c>
      <c r="B89" s="35" t="s">
        <v>393</v>
      </c>
      <c r="C89" s="54" t="s">
        <v>394</v>
      </c>
      <c r="D89" s="46">
        <f>SUM(D74+D76+D77+D78+D79+D80+D81+D88)</f>
        <v>14760</v>
      </c>
    </row>
    <row r="90" spans="1:4" ht="18" customHeight="1" x14ac:dyDescent="0.25">
      <c r="A90" s="26" t="s">
        <v>395</v>
      </c>
      <c r="B90" s="30" t="s">
        <v>396</v>
      </c>
      <c r="C90" s="55" t="s">
        <v>397</v>
      </c>
      <c r="D90" s="41">
        <v>0</v>
      </c>
    </row>
    <row r="91" spans="1:4" ht="18" customHeight="1" x14ac:dyDescent="0.25">
      <c r="A91" s="26" t="s">
        <v>398</v>
      </c>
      <c r="B91" s="30" t="s">
        <v>399</v>
      </c>
      <c r="C91" s="55" t="s">
        <v>400</v>
      </c>
      <c r="D91" s="41">
        <v>0</v>
      </c>
    </row>
    <row r="92" spans="1:4" ht="28.5" customHeight="1" x14ac:dyDescent="0.25">
      <c r="A92" s="26" t="s">
        <v>401</v>
      </c>
      <c r="B92" s="30" t="s">
        <v>402</v>
      </c>
      <c r="C92" s="55" t="s">
        <v>403</v>
      </c>
      <c r="D92" s="41">
        <v>0</v>
      </c>
    </row>
    <row r="93" spans="1:4" ht="24.75" customHeight="1" x14ac:dyDescent="0.25">
      <c r="A93" s="26" t="s">
        <v>404</v>
      </c>
      <c r="B93" s="30" t="s">
        <v>405</v>
      </c>
      <c r="C93" s="55" t="s">
        <v>406</v>
      </c>
      <c r="D93" s="41">
        <v>0</v>
      </c>
    </row>
    <row r="94" spans="1:4" ht="27" customHeight="1" x14ac:dyDescent="0.25">
      <c r="A94" s="26" t="s">
        <v>407</v>
      </c>
      <c r="B94" s="30" t="s">
        <v>408</v>
      </c>
      <c r="C94" s="55" t="s">
        <v>409</v>
      </c>
      <c r="D94" s="41">
        <v>0</v>
      </c>
    </row>
    <row r="95" spans="1:4" ht="28.5" customHeight="1" x14ac:dyDescent="0.25">
      <c r="A95" s="26" t="s">
        <v>410</v>
      </c>
      <c r="B95" s="30" t="s">
        <v>411</v>
      </c>
      <c r="C95" s="55" t="s">
        <v>412</v>
      </c>
      <c r="D95" s="41">
        <v>2500</v>
      </c>
    </row>
    <row r="96" spans="1:4" ht="27.75" customHeight="1" x14ac:dyDescent="0.25">
      <c r="A96" s="26" t="s">
        <v>413</v>
      </c>
      <c r="B96" s="30" t="s">
        <v>414</v>
      </c>
      <c r="C96" s="55" t="s">
        <v>415</v>
      </c>
      <c r="D96" s="41">
        <v>0</v>
      </c>
    </row>
    <row r="97" spans="1:4" ht="29.25" customHeight="1" x14ac:dyDescent="0.25">
      <c r="A97" s="26" t="s">
        <v>416</v>
      </c>
      <c r="B97" s="30" t="s">
        <v>417</v>
      </c>
      <c r="C97" s="55" t="s">
        <v>418</v>
      </c>
      <c r="D97" s="41">
        <v>0</v>
      </c>
    </row>
    <row r="98" spans="1:4" ht="18" customHeight="1" x14ac:dyDescent="0.25">
      <c r="A98" s="26" t="s">
        <v>419</v>
      </c>
      <c r="B98" s="30" t="s">
        <v>420</v>
      </c>
      <c r="C98" s="55" t="s">
        <v>421</v>
      </c>
      <c r="D98" s="41">
        <v>0</v>
      </c>
    </row>
    <row r="99" spans="1:4" ht="18" customHeight="1" x14ac:dyDescent="0.25">
      <c r="A99" s="26" t="s">
        <v>422</v>
      </c>
      <c r="B99" s="30" t="s">
        <v>423</v>
      </c>
      <c r="C99" s="56" t="s">
        <v>424</v>
      </c>
      <c r="D99" s="41">
        <v>0</v>
      </c>
    </row>
    <row r="100" spans="1:4" ht="18" customHeight="1" x14ac:dyDescent="0.25">
      <c r="A100" s="26" t="s">
        <v>425</v>
      </c>
      <c r="B100" s="30"/>
      <c r="C100" s="57" t="s">
        <v>426</v>
      </c>
      <c r="D100" s="41">
        <v>0</v>
      </c>
    </row>
    <row r="101" spans="1:4" ht="18" customHeight="1" x14ac:dyDescent="0.25">
      <c r="A101" s="26" t="s">
        <v>427</v>
      </c>
      <c r="B101" s="30"/>
      <c r="C101" s="57" t="s">
        <v>428</v>
      </c>
      <c r="D101" s="41">
        <v>0</v>
      </c>
    </row>
    <row r="102" spans="1:4" ht="18" customHeight="1" x14ac:dyDescent="0.25">
      <c r="A102" s="26" t="s">
        <v>429</v>
      </c>
      <c r="B102" s="30"/>
      <c r="C102" s="57" t="s">
        <v>430</v>
      </c>
      <c r="D102" s="41">
        <v>10000</v>
      </c>
    </row>
    <row r="103" spans="1:4" ht="18" customHeight="1" x14ac:dyDescent="0.25">
      <c r="A103" s="26" t="s">
        <v>431</v>
      </c>
      <c r="B103" s="30"/>
      <c r="C103" s="57" t="s">
        <v>432</v>
      </c>
      <c r="D103" s="41">
        <v>125</v>
      </c>
    </row>
    <row r="104" spans="1:4" ht="28.5" customHeight="1" x14ac:dyDescent="0.25">
      <c r="A104" s="26" t="s">
        <v>433</v>
      </c>
      <c r="B104" s="30" t="s">
        <v>434</v>
      </c>
      <c r="C104" s="55" t="s">
        <v>435</v>
      </c>
      <c r="D104" s="41">
        <f>SUM(D100:D103)</f>
        <v>10125</v>
      </c>
    </row>
    <row r="105" spans="1:4" ht="18" customHeight="1" x14ac:dyDescent="0.25">
      <c r="A105" s="26" t="s">
        <v>436</v>
      </c>
      <c r="B105" s="30" t="s">
        <v>437</v>
      </c>
      <c r="C105" s="56" t="s">
        <v>438</v>
      </c>
      <c r="D105" s="41">
        <v>0</v>
      </c>
    </row>
    <row r="106" spans="1:4" ht="18" customHeight="1" x14ac:dyDescent="0.25">
      <c r="A106" s="26" t="s">
        <v>439</v>
      </c>
      <c r="B106" s="35" t="s">
        <v>440</v>
      </c>
      <c r="C106" s="54" t="s">
        <v>441</v>
      </c>
      <c r="D106" s="46">
        <f>SUM(D90+D91+D92+D93+D94+D95+D96+D97+D98+D99+D104+D105)</f>
        <v>12625</v>
      </c>
    </row>
    <row r="107" spans="1:4" ht="18" customHeight="1" x14ac:dyDescent="0.25">
      <c r="A107" s="26" t="s">
        <v>442</v>
      </c>
      <c r="B107" s="30" t="s">
        <v>443</v>
      </c>
      <c r="C107" s="58" t="s">
        <v>444</v>
      </c>
      <c r="D107" s="41">
        <v>0</v>
      </c>
    </row>
    <row r="108" spans="1:4" ht="18" customHeight="1" x14ac:dyDescent="0.25">
      <c r="A108" s="26" t="s">
        <v>445</v>
      </c>
      <c r="B108" s="30" t="s">
        <v>446</v>
      </c>
      <c r="C108" s="58" t="s">
        <v>447</v>
      </c>
      <c r="D108" s="41">
        <v>4430</v>
      </c>
    </row>
    <row r="109" spans="1:4" ht="18" customHeight="1" x14ac:dyDescent="0.25">
      <c r="A109" s="26" t="s">
        <v>448</v>
      </c>
      <c r="B109" s="30" t="s">
        <v>449</v>
      </c>
      <c r="C109" s="58" t="s">
        <v>450</v>
      </c>
      <c r="D109" s="41">
        <v>0</v>
      </c>
    </row>
    <row r="110" spans="1:4" ht="18" customHeight="1" x14ac:dyDescent="0.25">
      <c r="A110" s="26" t="s">
        <v>451</v>
      </c>
      <c r="B110" s="30" t="s">
        <v>452</v>
      </c>
      <c r="C110" s="58" t="s">
        <v>453</v>
      </c>
      <c r="D110" s="41">
        <v>7765</v>
      </c>
    </row>
    <row r="111" spans="1:4" ht="18" customHeight="1" x14ac:dyDescent="0.25">
      <c r="A111" s="26" t="s">
        <v>454</v>
      </c>
      <c r="B111" s="30" t="s">
        <v>455</v>
      </c>
      <c r="C111" s="49" t="s">
        <v>456</v>
      </c>
      <c r="D111" s="41">
        <v>0</v>
      </c>
    </row>
    <row r="112" spans="1:4" ht="18" customHeight="1" x14ac:dyDescent="0.25">
      <c r="A112" s="26" t="s">
        <v>457</v>
      </c>
      <c r="B112" s="30" t="s">
        <v>458</v>
      </c>
      <c r="C112" s="49" t="s">
        <v>459</v>
      </c>
      <c r="D112" s="41">
        <v>0</v>
      </c>
    </row>
    <row r="113" spans="1:4" ht="18" customHeight="1" x14ac:dyDescent="0.25">
      <c r="A113" s="26" t="s">
        <v>460</v>
      </c>
      <c r="B113" s="30" t="s">
        <v>461</v>
      </c>
      <c r="C113" s="49" t="s">
        <v>462</v>
      </c>
      <c r="D113" s="41">
        <v>3293</v>
      </c>
    </row>
    <row r="114" spans="1:4" ht="18" customHeight="1" x14ac:dyDescent="0.25">
      <c r="A114" s="26" t="s">
        <v>463</v>
      </c>
      <c r="B114" s="35" t="s">
        <v>464</v>
      </c>
      <c r="C114" s="59" t="s">
        <v>465</v>
      </c>
      <c r="D114" s="46">
        <f>SUM(D107:D113)</f>
        <v>15488</v>
      </c>
    </row>
    <row r="115" spans="1:4" ht="18" customHeight="1" x14ac:dyDescent="0.25">
      <c r="A115" s="26" t="s">
        <v>466</v>
      </c>
      <c r="B115" s="30" t="s">
        <v>467</v>
      </c>
      <c r="C115" s="51" t="s">
        <v>468</v>
      </c>
      <c r="D115" s="41">
        <v>19876</v>
      </c>
    </row>
    <row r="116" spans="1:4" ht="18" customHeight="1" x14ac:dyDescent="0.25">
      <c r="A116" s="26" t="s">
        <v>469</v>
      </c>
      <c r="B116" s="30" t="s">
        <v>470</v>
      </c>
      <c r="C116" s="51" t="s">
        <v>471</v>
      </c>
      <c r="D116" s="41">
        <v>0</v>
      </c>
    </row>
    <row r="117" spans="1:4" ht="18" customHeight="1" x14ac:dyDescent="0.25">
      <c r="A117" s="26" t="s">
        <v>472</v>
      </c>
      <c r="B117" s="30" t="s">
        <v>473</v>
      </c>
      <c r="C117" s="51" t="s">
        <v>474</v>
      </c>
      <c r="D117" s="41">
        <v>0</v>
      </c>
    </row>
    <row r="118" spans="1:4" ht="24.75" customHeight="1" x14ac:dyDescent="0.25">
      <c r="A118" s="26" t="s">
        <v>475</v>
      </c>
      <c r="B118" s="30" t="s">
        <v>476</v>
      </c>
      <c r="C118" s="51" t="s">
        <v>477</v>
      </c>
      <c r="D118" s="41">
        <v>5366</v>
      </c>
    </row>
    <row r="119" spans="1:4" ht="18" customHeight="1" x14ac:dyDescent="0.25">
      <c r="A119" s="26" t="s">
        <v>478</v>
      </c>
      <c r="B119" s="35" t="s">
        <v>479</v>
      </c>
      <c r="C119" s="54" t="s">
        <v>480</v>
      </c>
      <c r="D119" s="46">
        <f>SUM(D115:D118)</f>
        <v>25242</v>
      </c>
    </row>
    <row r="120" spans="1:4" ht="27.75" customHeight="1" x14ac:dyDescent="0.25">
      <c r="A120" s="26" t="s">
        <v>481</v>
      </c>
      <c r="B120" s="30" t="s">
        <v>482</v>
      </c>
      <c r="C120" s="51" t="s">
        <v>483</v>
      </c>
      <c r="D120" s="41">
        <v>0</v>
      </c>
    </row>
    <row r="121" spans="1:4" ht="27.75" customHeight="1" x14ac:dyDescent="0.25">
      <c r="A121" s="26" t="s">
        <v>484</v>
      </c>
      <c r="B121" s="30" t="s">
        <v>485</v>
      </c>
      <c r="C121" s="51" t="s">
        <v>486</v>
      </c>
      <c r="D121" s="41">
        <v>0</v>
      </c>
    </row>
    <row r="122" spans="1:4" ht="28.5" customHeight="1" x14ac:dyDescent="0.25">
      <c r="A122" s="26" t="s">
        <v>487</v>
      </c>
      <c r="B122" s="30" t="s">
        <v>488</v>
      </c>
      <c r="C122" s="51" t="s">
        <v>489</v>
      </c>
      <c r="D122" s="41">
        <v>0</v>
      </c>
    </row>
    <row r="123" spans="1:4" ht="27.75" customHeight="1" x14ac:dyDescent="0.25">
      <c r="A123" s="26" t="s">
        <v>490</v>
      </c>
      <c r="B123" s="30" t="s">
        <v>491</v>
      </c>
      <c r="C123" s="51" t="s">
        <v>492</v>
      </c>
      <c r="D123" s="41">
        <v>0</v>
      </c>
    </row>
    <row r="124" spans="1:4" ht="26.25" customHeight="1" x14ac:dyDescent="0.25">
      <c r="A124" s="26" t="s">
        <v>493</v>
      </c>
      <c r="B124" s="30" t="s">
        <v>494</v>
      </c>
      <c r="C124" s="51" t="s">
        <v>495</v>
      </c>
      <c r="D124" s="41">
        <v>0</v>
      </c>
    </row>
    <row r="125" spans="1:4" ht="30" customHeight="1" x14ac:dyDescent="0.25">
      <c r="A125" s="26" t="s">
        <v>496</v>
      </c>
      <c r="B125" s="30" t="s">
        <v>497</v>
      </c>
      <c r="C125" s="51" t="s">
        <v>498</v>
      </c>
      <c r="D125" s="41">
        <v>0</v>
      </c>
    </row>
    <row r="126" spans="1:4" ht="18" customHeight="1" x14ac:dyDescent="0.25">
      <c r="A126" s="26" t="s">
        <v>499</v>
      </c>
      <c r="B126" s="30" t="s">
        <v>500</v>
      </c>
      <c r="C126" s="51" t="s">
        <v>501</v>
      </c>
      <c r="D126" s="41">
        <v>0</v>
      </c>
    </row>
    <row r="127" spans="1:4" ht="30" customHeight="1" x14ac:dyDescent="0.25">
      <c r="A127" s="26" t="s">
        <v>502</v>
      </c>
      <c r="B127" s="30" t="s">
        <v>503</v>
      </c>
      <c r="C127" s="51" t="s">
        <v>504</v>
      </c>
      <c r="D127" s="41">
        <v>0</v>
      </c>
    </row>
    <row r="128" spans="1:4" ht="18" customHeight="1" x14ac:dyDescent="0.25">
      <c r="A128" s="26" t="s">
        <v>505</v>
      </c>
      <c r="B128" s="35" t="s">
        <v>506</v>
      </c>
      <c r="C128" s="60" t="s">
        <v>507</v>
      </c>
      <c r="D128" s="61">
        <f>SUM(D120:D127)</f>
        <v>0</v>
      </c>
    </row>
    <row r="129" spans="1:4" ht="18" customHeight="1" x14ac:dyDescent="0.25">
      <c r="A129" s="26" t="s">
        <v>508</v>
      </c>
      <c r="B129" s="62" t="s">
        <v>509</v>
      </c>
      <c r="C129" s="63" t="s">
        <v>510</v>
      </c>
      <c r="D129" s="46">
        <f>SUM(D24+D29+D73+D89+D106+D114+D119+D128)</f>
        <v>248296</v>
      </c>
    </row>
    <row r="130" spans="1:4" ht="18" customHeight="1" x14ac:dyDescent="0.25">
      <c r="A130" s="26" t="s">
        <v>511</v>
      </c>
      <c r="B130" s="30" t="s">
        <v>512</v>
      </c>
      <c r="C130" s="51" t="s">
        <v>513</v>
      </c>
      <c r="D130" s="41">
        <v>72304</v>
      </c>
    </row>
    <row r="131" spans="1:4" ht="18" customHeight="1" x14ac:dyDescent="0.25">
      <c r="A131" s="26" t="s">
        <v>514</v>
      </c>
      <c r="B131" s="42"/>
      <c r="C131" s="54" t="s">
        <v>515</v>
      </c>
      <c r="D131" s="46">
        <f>SUM(D129:D130)</f>
        <v>320600</v>
      </c>
    </row>
    <row r="133" spans="1:4" ht="18" customHeight="1" x14ac:dyDescent="0.25">
      <c r="C133" s="8"/>
    </row>
    <row r="134" spans="1:4" ht="18" customHeight="1" x14ac:dyDescent="0.25">
      <c r="D134" s="6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P22" sqref="P22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542</v>
      </c>
    </row>
    <row r="2" spans="1:8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112661</v>
      </c>
      <c r="C8" s="72">
        <v>0</v>
      </c>
      <c r="D8" s="73">
        <v>0</v>
      </c>
      <c r="E8" s="71" t="s">
        <v>521</v>
      </c>
      <c r="F8" s="72">
        <v>105567</v>
      </c>
      <c r="G8" s="72">
        <v>0</v>
      </c>
      <c r="H8" s="74">
        <v>0</v>
      </c>
    </row>
    <row r="9" spans="1:8" x14ac:dyDescent="0.25">
      <c r="A9" s="71" t="s">
        <v>522</v>
      </c>
      <c r="B9" s="72">
        <v>110000</v>
      </c>
      <c r="C9" s="72">
        <v>0</v>
      </c>
      <c r="D9" s="73">
        <v>0</v>
      </c>
      <c r="E9" s="71" t="s">
        <v>523</v>
      </c>
      <c r="F9" s="72">
        <v>9470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7000</v>
      </c>
      <c r="C10" s="72">
        <v>0</v>
      </c>
      <c r="D10" s="73">
        <v>0</v>
      </c>
      <c r="E10" s="71" t="s">
        <v>525</v>
      </c>
      <c r="F10" s="72">
        <v>65144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3923</v>
      </c>
      <c r="C11" s="72">
        <v>0</v>
      </c>
      <c r="D11" s="73">
        <v>0</v>
      </c>
      <c r="E11" s="71" t="s">
        <v>527</v>
      </c>
      <c r="F11" s="72">
        <v>14760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12625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46286</v>
      </c>
      <c r="C13" s="72">
        <v>0</v>
      </c>
      <c r="D13" s="73">
        <v>0</v>
      </c>
      <c r="E13" s="71" t="s">
        <v>531</v>
      </c>
      <c r="F13" s="72">
        <v>72304</v>
      </c>
      <c r="G13" s="72">
        <v>0</v>
      </c>
      <c r="H13" s="74">
        <v>0</v>
      </c>
    </row>
    <row r="14" spans="1:8" ht="15" thickBot="1" x14ac:dyDescent="0.35">
      <c r="A14" s="75" t="s">
        <v>532</v>
      </c>
      <c r="B14" s="76">
        <f>SUM(B8:B13)</f>
        <v>279870</v>
      </c>
      <c r="C14" s="76">
        <f t="shared" ref="C14:D14" si="0">SUM(C8:C13)</f>
        <v>0</v>
      </c>
      <c r="D14" s="77">
        <f t="shared" si="0"/>
        <v>0</v>
      </c>
      <c r="E14" s="75" t="s">
        <v>532</v>
      </c>
      <c r="F14" s="76">
        <f>SUM(F8:F13)</f>
        <v>279870</v>
      </c>
      <c r="G14" s="76">
        <f t="shared" ref="G14:H14" si="1">SUM(G8:G13)</f>
        <v>0</v>
      </c>
      <c r="H14" s="78">
        <f t="shared" si="1"/>
        <v>0</v>
      </c>
    </row>
    <row r="17" spans="1:8" ht="13.8" x14ac:dyDescent="0.25">
      <c r="A17" s="156" t="s">
        <v>211</v>
      </c>
      <c r="B17" s="156"/>
      <c r="C17" s="156"/>
      <c r="D17" s="156"/>
      <c r="E17" s="156"/>
      <c r="F17" s="156"/>
      <c r="G17" s="156"/>
      <c r="H17" s="156"/>
    </row>
    <row r="18" spans="1:8" x14ac:dyDescent="0.25">
      <c r="A18" s="157" t="s">
        <v>533</v>
      </c>
      <c r="B18" s="157"/>
      <c r="C18" s="157"/>
      <c r="D18" s="157"/>
      <c r="E18" s="157"/>
      <c r="F18" s="157"/>
      <c r="G18" s="157"/>
      <c r="H18" s="157"/>
    </row>
    <row r="19" spans="1:8" x14ac:dyDescent="0.25">
      <c r="H19" s="66" t="s">
        <v>210</v>
      </c>
    </row>
    <row r="20" spans="1:8" ht="13.8" thickBot="1" x14ac:dyDescent="0.3">
      <c r="A20" s="65"/>
      <c r="B20" s="65"/>
      <c r="C20" s="65"/>
      <c r="D20" s="65"/>
    </row>
    <row r="21" spans="1:8" ht="14.4" x14ac:dyDescent="0.25">
      <c r="A21" s="158" t="s">
        <v>212</v>
      </c>
      <c r="B21" s="160" t="s">
        <v>540</v>
      </c>
      <c r="C21" s="160"/>
      <c r="D21" s="161"/>
      <c r="E21" s="162" t="s">
        <v>221</v>
      </c>
      <c r="F21" s="160" t="s">
        <v>540</v>
      </c>
      <c r="G21" s="160"/>
      <c r="H21" s="164"/>
    </row>
    <row r="22" spans="1:8" ht="43.2" x14ac:dyDescent="0.25">
      <c r="A22" s="159"/>
      <c r="B22" s="67" t="s">
        <v>518</v>
      </c>
      <c r="C22" s="67" t="s">
        <v>519</v>
      </c>
      <c r="D22" s="68" t="s">
        <v>541</v>
      </c>
      <c r="E22" s="163"/>
      <c r="F22" s="67" t="s">
        <v>518</v>
      </c>
      <c r="G22" s="67" t="s">
        <v>519</v>
      </c>
      <c r="H22" s="69" t="s">
        <v>541</v>
      </c>
    </row>
    <row r="23" spans="1:8" x14ac:dyDescent="0.25">
      <c r="A23" s="71" t="s">
        <v>534</v>
      </c>
      <c r="B23" s="72">
        <v>0</v>
      </c>
      <c r="C23" s="72">
        <v>0</v>
      </c>
      <c r="D23" s="73">
        <v>0</v>
      </c>
      <c r="E23" s="71" t="s">
        <v>535</v>
      </c>
      <c r="F23" s="72">
        <v>15488</v>
      </c>
      <c r="G23" s="72">
        <v>0</v>
      </c>
      <c r="H23" s="74">
        <v>0</v>
      </c>
    </row>
    <row r="24" spans="1:8" x14ac:dyDescent="0.25">
      <c r="A24" s="71" t="s">
        <v>536</v>
      </c>
      <c r="B24" s="72">
        <v>0</v>
      </c>
      <c r="C24" s="72">
        <v>0</v>
      </c>
      <c r="D24" s="73">
        <v>0</v>
      </c>
      <c r="E24" s="71" t="s">
        <v>537</v>
      </c>
      <c r="F24" s="72">
        <v>25242</v>
      </c>
      <c r="G24" s="72">
        <v>0</v>
      </c>
      <c r="H24" s="74">
        <v>0</v>
      </c>
    </row>
    <row r="25" spans="1:8" x14ac:dyDescent="0.25">
      <c r="A25" s="71" t="s">
        <v>538</v>
      </c>
      <c r="B25" s="72">
        <v>0</v>
      </c>
      <c r="C25" s="72">
        <v>0</v>
      </c>
      <c r="D25" s="73">
        <v>0</v>
      </c>
      <c r="E25" s="71"/>
      <c r="F25" s="72"/>
      <c r="G25" s="42"/>
      <c r="H25" s="79"/>
    </row>
    <row r="26" spans="1:8" x14ac:dyDescent="0.25">
      <c r="A26" s="71" t="s">
        <v>539</v>
      </c>
      <c r="B26" s="72">
        <v>40730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/>
      <c r="B27" s="72"/>
      <c r="C27" s="72"/>
      <c r="D27" s="73"/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ht="15" thickBot="1" x14ac:dyDescent="0.35">
      <c r="A29" s="75" t="s">
        <v>532</v>
      </c>
      <c r="B29" s="76">
        <f>SUM(B23:B28)</f>
        <v>40730</v>
      </c>
      <c r="C29" s="76">
        <f t="shared" ref="C29:D29" si="2">SUM(C23:C28)</f>
        <v>0</v>
      </c>
      <c r="D29" s="77">
        <f t="shared" si="2"/>
        <v>0</v>
      </c>
      <c r="E29" s="75" t="s">
        <v>532</v>
      </c>
      <c r="F29" s="76">
        <f>SUM(F23:F28)</f>
        <v>40730</v>
      </c>
      <c r="G29" s="76">
        <f t="shared" ref="G29:H29" si="3">SUM(G23:G28)</f>
        <v>0</v>
      </c>
      <c r="H29" s="78">
        <f t="shared" si="3"/>
        <v>0</v>
      </c>
    </row>
    <row r="32" spans="1:8" x14ac:dyDescent="0.25">
      <c r="B32" s="64"/>
      <c r="C32" s="64"/>
      <c r="D32" s="64"/>
      <c r="E32" s="64"/>
      <c r="F32" s="64"/>
    </row>
  </sheetData>
  <mergeCells count="12">
    <mergeCell ref="A17:H17"/>
    <mergeCell ref="A18:H18"/>
    <mergeCell ref="A21:A22"/>
    <mergeCell ref="B21:D21"/>
    <mergeCell ref="E21:E22"/>
    <mergeCell ref="F21:H21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workbookViewId="0">
      <selection activeCell="G131" sqref="G131"/>
    </sheetView>
  </sheetViews>
  <sheetFormatPr defaultRowHeight="13.2" x14ac:dyDescent="0.25"/>
  <cols>
    <col min="1" max="1" width="4.5546875" customWidth="1"/>
    <col min="2" max="2" width="6.5546875" customWidth="1"/>
    <col min="3" max="3" width="53.44140625" customWidth="1"/>
    <col min="4" max="5" width="8.5546875" customWidth="1"/>
    <col min="6" max="6" width="8" customWidth="1"/>
    <col min="8" max="8" width="8.88671875" customWidth="1"/>
    <col min="9" max="9" width="9.88671875" customWidth="1"/>
    <col min="10" max="10" width="8.109375" customWidth="1"/>
    <col min="11" max="11" width="9.44140625" customWidth="1"/>
    <col min="12" max="12" width="8" customWidth="1"/>
    <col min="13" max="13" width="7.6640625" customWidth="1"/>
    <col min="16" max="16" width="8.6640625" customWidth="1"/>
    <col min="17" max="17" width="8.109375" customWidth="1"/>
  </cols>
  <sheetData>
    <row r="1" spans="1:19" ht="18" customHeight="1" x14ac:dyDescent="0.25">
      <c r="C1" s="20" t="s">
        <v>545</v>
      </c>
      <c r="Q1" s="8" t="s">
        <v>603</v>
      </c>
    </row>
    <row r="2" spans="1:19" ht="18" customHeight="1" x14ac:dyDescent="0.25">
      <c r="C2" s="80" t="s">
        <v>220</v>
      </c>
      <c r="Q2" s="8" t="s">
        <v>210</v>
      </c>
    </row>
    <row r="3" spans="1:19" ht="18" customHeight="1" x14ac:dyDescent="0.25">
      <c r="C3" s="80" t="s">
        <v>546</v>
      </c>
      <c r="D3" s="21" t="s">
        <v>547</v>
      </c>
      <c r="E3" s="21" t="s">
        <v>604</v>
      </c>
      <c r="F3" s="21" t="s">
        <v>548</v>
      </c>
      <c r="G3" s="21" t="s">
        <v>549</v>
      </c>
      <c r="H3" s="21" t="s">
        <v>550</v>
      </c>
      <c r="I3" s="21">
        <v>107055</v>
      </c>
      <c r="J3" s="21" t="s">
        <v>551</v>
      </c>
      <c r="K3" s="21" t="s">
        <v>552</v>
      </c>
      <c r="L3" s="21" t="s">
        <v>553</v>
      </c>
      <c r="M3" s="21" t="s">
        <v>554</v>
      </c>
      <c r="N3" s="21" t="s">
        <v>555</v>
      </c>
      <c r="O3" s="21">
        <v>107060</v>
      </c>
      <c r="P3" s="21">
        <v>103010</v>
      </c>
      <c r="Q3" s="21"/>
    </row>
    <row r="4" spans="1:19" ht="18" customHeight="1" x14ac:dyDescent="0.3">
      <c r="C4" s="21"/>
      <c r="D4" s="81" t="s">
        <v>556</v>
      </c>
      <c r="E4" s="81" t="s">
        <v>605</v>
      </c>
      <c r="F4" s="81" t="s">
        <v>557</v>
      </c>
      <c r="G4" s="81" t="s">
        <v>558</v>
      </c>
      <c r="H4" s="81" t="s">
        <v>559</v>
      </c>
      <c r="I4" s="81" t="s">
        <v>560</v>
      </c>
      <c r="J4" s="81" t="s">
        <v>561</v>
      </c>
      <c r="K4" s="81" t="s">
        <v>562</v>
      </c>
      <c r="L4" s="81" t="s">
        <v>563</v>
      </c>
      <c r="M4" s="81" t="s">
        <v>564</v>
      </c>
      <c r="N4" s="81" t="s">
        <v>565</v>
      </c>
      <c r="O4" s="81" t="s">
        <v>566</v>
      </c>
      <c r="P4" s="81" t="s">
        <v>567</v>
      </c>
      <c r="Q4" s="82" t="s">
        <v>568</v>
      </c>
    </row>
    <row r="5" spans="1:19" s="25" customFormat="1" ht="30.75" customHeight="1" x14ac:dyDescent="0.3">
      <c r="A5" s="22" t="s">
        <v>569</v>
      </c>
      <c r="B5" s="23" t="s">
        <v>223</v>
      </c>
      <c r="C5" s="83" t="s">
        <v>224</v>
      </c>
      <c r="D5" s="81" t="s">
        <v>570</v>
      </c>
      <c r="E5" s="81" t="s">
        <v>606</v>
      </c>
      <c r="F5" s="81" t="s">
        <v>571</v>
      </c>
      <c r="G5" s="81" t="s">
        <v>572</v>
      </c>
      <c r="H5" s="81" t="s">
        <v>573</v>
      </c>
      <c r="I5" s="81" t="s">
        <v>574</v>
      </c>
      <c r="J5" s="81" t="s">
        <v>575</v>
      </c>
      <c r="K5" s="81" t="s">
        <v>576</v>
      </c>
      <c r="L5" s="81" t="s">
        <v>577</v>
      </c>
      <c r="M5" s="81" t="s">
        <v>578</v>
      </c>
      <c r="N5" s="81" t="s">
        <v>579</v>
      </c>
      <c r="O5" s="81" t="s">
        <v>580</v>
      </c>
      <c r="P5" s="81" t="s">
        <v>581</v>
      </c>
      <c r="Q5" s="84"/>
    </row>
    <row r="6" spans="1:19" ht="18" customHeight="1" x14ac:dyDescent="0.25">
      <c r="A6" s="26" t="s">
        <v>98</v>
      </c>
      <c r="B6" s="27" t="s">
        <v>225</v>
      </c>
      <c r="C6" s="27" t="s">
        <v>226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3259</v>
      </c>
      <c r="J6" s="85">
        <v>82770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5">
        <f t="shared" ref="Q6:Q18" si="0">SUM(D6:P6)</f>
        <v>86029</v>
      </c>
      <c r="R6" s="29"/>
      <c r="S6" s="29"/>
    </row>
    <row r="7" spans="1:19" ht="18" customHeight="1" x14ac:dyDescent="0.25">
      <c r="A7" s="26" t="s">
        <v>99</v>
      </c>
      <c r="B7" s="30" t="s">
        <v>227</v>
      </c>
      <c r="C7" s="27" t="s">
        <v>228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f t="shared" si="0"/>
        <v>0</v>
      </c>
      <c r="R7" s="31"/>
      <c r="S7" s="31"/>
    </row>
    <row r="8" spans="1:19" ht="18" customHeight="1" x14ac:dyDescent="0.25">
      <c r="A8" s="26" t="s">
        <v>100</v>
      </c>
      <c r="B8" s="30" t="s">
        <v>229</v>
      </c>
      <c r="C8" s="27" t="s">
        <v>230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f t="shared" si="0"/>
        <v>0</v>
      </c>
      <c r="R8" s="31"/>
      <c r="S8" s="31"/>
    </row>
    <row r="9" spans="1:19" ht="18" customHeight="1" x14ac:dyDescent="0.25">
      <c r="A9" s="26" t="s">
        <v>101</v>
      </c>
      <c r="B9" s="30" t="s">
        <v>231</v>
      </c>
      <c r="C9" s="32" t="s">
        <v>232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5">
        <f t="shared" si="0"/>
        <v>0</v>
      </c>
      <c r="R9" s="31"/>
      <c r="S9" s="31"/>
    </row>
    <row r="10" spans="1:19" ht="18" customHeight="1" x14ac:dyDescent="0.25">
      <c r="A10" s="26" t="s">
        <v>118</v>
      </c>
      <c r="B10" s="30" t="s">
        <v>233</v>
      </c>
      <c r="C10" s="32" t="s">
        <v>234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5">
        <f t="shared" si="0"/>
        <v>0</v>
      </c>
      <c r="R10" s="31"/>
      <c r="S10" s="31"/>
    </row>
    <row r="11" spans="1:19" ht="18" customHeight="1" x14ac:dyDescent="0.25">
      <c r="A11" s="26" t="s">
        <v>119</v>
      </c>
      <c r="B11" s="30" t="s">
        <v>235</v>
      </c>
      <c r="C11" s="32" t="s">
        <v>236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657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5">
        <f t="shared" si="0"/>
        <v>657</v>
      </c>
      <c r="R11" s="31"/>
      <c r="S11" s="31"/>
    </row>
    <row r="12" spans="1:19" ht="18" customHeight="1" x14ac:dyDescent="0.25">
      <c r="A12" s="26" t="s">
        <v>120</v>
      </c>
      <c r="B12" s="30" t="s">
        <v>237</v>
      </c>
      <c r="C12" s="32" t="s">
        <v>238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60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5">
        <f t="shared" si="0"/>
        <v>60</v>
      </c>
      <c r="R12" s="31"/>
      <c r="S12" s="31"/>
    </row>
    <row r="13" spans="1:19" ht="18" customHeight="1" x14ac:dyDescent="0.25">
      <c r="A13" s="26" t="s">
        <v>121</v>
      </c>
      <c r="B13" s="30" t="s">
        <v>239</v>
      </c>
      <c r="C13" s="32" t="s">
        <v>240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5">
        <f t="shared" si="0"/>
        <v>0</v>
      </c>
      <c r="R13" s="31"/>
      <c r="S13" s="31"/>
    </row>
    <row r="14" spans="1:19" ht="18" customHeight="1" x14ac:dyDescent="0.25">
      <c r="A14" s="26" t="s">
        <v>122</v>
      </c>
      <c r="B14" s="30" t="s">
        <v>241</v>
      </c>
      <c r="C14" s="32" t="s">
        <v>242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5">
        <f t="shared" si="0"/>
        <v>0</v>
      </c>
      <c r="R14" s="31"/>
      <c r="S14" s="31"/>
    </row>
    <row r="15" spans="1:19" ht="18" customHeight="1" x14ac:dyDescent="0.25">
      <c r="A15" s="26" t="s">
        <v>123</v>
      </c>
      <c r="B15" s="30" t="s">
        <v>243</v>
      </c>
      <c r="C15" s="32" t="s">
        <v>244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5">
        <f t="shared" si="0"/>
        <v>0</v>
      </c>
      <c r="R15" s="31"/>
      <c r="S15" s="31"/>
    </row>
    <row r="16" spans="1:19" ht="18" customHeight="1" x14ac:dyDescent="0.25">
      <c r="A16" s="26" t="s">
        <v>124</v>
      </c>
      <c r="B16" s="30" t="s">
        <v>245</v>
      </c>
      <c r="C16" s="32" t="s">
        <v>246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5">
        <f t="shared" si="0"/>
        <v>0</v>
      </c>
      <c r="R16" s="31"/>
      <c r="S16" s="31"/>
    </row>
    <row r="17" spans="1:19" ht="18" customHeight="1" x14ac:dyDescent="0.25">
      <c r="A17" s="26" t="s">
        <v>125</v>
      </c>
      <c r="B17" s="30" t="s">
        <v>247</v>
      </c>
      <c r="C17" s="32" t="s">
        <v>248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5">
        <f t="shared" si="0"/>
        <v>0</v>
      </c>
      <c r="R17" s="31"/>
      <c r="S17" s="31"/>
    </row>
    <row r="18" spans="1:19" ht="18" customHeight="1" x14ac:dyDescent="0.25">
      <c r="A18" s="26" t="s">
        <v>126</v>
      </c>
      <c r="B18" s="30" t="s">
        <v>249</v>
      </c>
      <c r="C18" s="32" t="s">
        <v>250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1000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5">
        <f t="shared" si="0"/>
        <v>1000</v>
      </c>
      <c r="R18" s="31"/>
      <c r="S18" s="31"/>
    </row>
    <row r="19" spans="1:19" ht="18" customHeight="1" x14ac:dyDescent="0.25">
      <c r="A19" s="26" t="s">
        <v>127</v>
      </c>
      <c r="B19" s="35" t="s">
        <v>251</v>
      </c>
      <c r="C19" s="36" t="s">
        <v>252</v>
      </c>
      <c r="D19" s="87">
        <f t="shared" ref="D19:P19" si="1">SUM(D6:D18)</f>
        <v>0</v>
      </c>
      <c r="E19" s="87">
        <f t="shared" ref="E19" si="2">SUM(E6:E18)</f>
        <v>0</v>
      </c>
      <c r="F19" s="87">
        <f t="shared" si="1"/>
        <v>0</v>
      </c>
      <c r="G19" s="87">
        <f t="shared" si="1"/>
        <v>0</v>
      </c>
      <c r="H19" s="87">
        <f t="shared" si="1"/>
        <v>0</v>
      </c>
      <c r="I19" s="87">
        <f t="shared" si="1"/>
        <v>3976</v>
      </c>
      <c r="J19" s="87">
        <f t="shared" si="1"/>
        <v>83770</v>
      </c>
      <c r="K19" s="87">
        <f t="shared" si="1"/>
        <v>0</v>
      </c>
      <c r="L19" s="87">
        <f t="shared" si="1"/>
        <v>0</v>
      </c>
      <c r="M19" s="87">
        <f t="shared" si="1"/>
        <v>0</v>
      </c>
      <c r="N19" s="87">
        <f t="shared" si="1"/>
        <v>0</v>
      </c>
      <c r="O19" s="87">
        <f t="shared" si="1"/>
        <v>0</v>
      </c>
      <c r="P19" s="87">
        <f t="shared" si="1"/>
        <v>0</v>
      </c>
      <c r="Q19" s="87">
        <f>SUM(Q6:Q18)</f>
        <v>87746</v>
      </c>
      <c r="R19" s="39"/>
      <c r="S19" s="39"/>
    </row>
    <row r="20" spans="1:19" ht="18" customHeight="1" x14ac:dyDescent="0.25">
      <c r="A20" s="26" t="s">
        <v>128</v>
      </c>
      <c r="B20" s="30" t="s">
        <v>253</v>
      </c>
      <c r="C20" s="32" t="s">
        <v>254</v>
      </c>
      <c r="D20" s="86">
        <v>15081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5">
        <f>SUM(D20:P20)</f>
        <v>15081</v>
      </c>
      <c r="R20" s="31"/>
      <c r="S20" s="31"/>
    </row>
    <row r="21" spans="1:19" ht="27.75" customHeight="1" x14ac:dyDescent="0.25">
      <c r="A21" s="26" t="s">
        <v>129</v>
      </c>
      <c r="B21" s="30" t="s">
        <v>255</v>
      </c>
      <c r="C21" s="32" t="s">
        <v>256</v>
      </c>
      <c r="D21" s="86">
        <v>0</v>
      </c>
      <c r="E21" s="86">
        <v>0</v>
      </c>
      <c r="F21" s="86">
        <v>0</v>
      </c>
      <c r="G21" s="86">
        <v>0</v>
      </c>
      <c r="H21" s="86">
        <v>2640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5">
        <f>SUM(D21:P21)</f>
        <v>2640</v>
      </c>
      <c r="R21" s="31"/>
      <c r="S21" s="31"/>
    </row>
    <row r="22" spans="1:19" ht="18" customHeight="1" x14ac:dyDescent="0.25">
      <c r="A22" s="26" t="s">
        <v>130</v>
      </c>
      <c r="B22" s="30" t="s">
        <v>257</v>
      </c>
      <c r="C22" s="27" t="s">
        <v>258</v>
      </c>
      <c r="D22" s="85">
        <v>100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f>SUM(D22:P22)</f>
        <v>100</v>
      </c>
      <c r="R22" s="31"/>
      <c r="S22" s="31"/>
    </row>
    <row r="23" spans="1:19" ht="18" customHeight="1" x14ac:dyDescent="0.25">
      <c r="A23" s="26" t="s">
        <v>131</v>
      </c>
      <c r="B23" s="35" t="s">
        <v>259</v>
      </c>
      <c r="C23" s="36" t="s">
        <v>260</v>
      </c>
      <c r="D23" s="87">
        <f t="shared" ref="D23:P23" si="3">SUM(D20:D22)</f>
        <v>15181</v>
      </c>
      <c r="E23" s="87">
        <f t="shared" ref="E23" si="4">SUM(E20:E22)</f>
        <v>0</v>
      </c>
      <c r="F23" s="87">
        <f t="shared" si="3"/>
        <v>0</v>
      </c>
      <c r="G23" s="87">
        <f t="shared" si="3"/>
        <v>0</v>
      </c>
      <c r="H23" s="87">
        <f t="shared" si="3"/>
        <v>2640</v>
      </c>
      <c r="I23" s="87">
        <f t="shared" si="3"/>
        <v>0</v>
      </c>
      <c r="J23" s="87">
        <f t="shared" si="3"/>
        <v>0</v>
      </c>
      <c r="K23" s="87">
        <f t="shared" si="3"/>
        <v>0</v>
      </c>
      <c r="L23" s="87">
        <f t="shared" si="3"/>
        <v>0</v>
      </c>
      <c r="M23" s="87">
        <f t="shared" si="3"/>
        <v>0</v>
      </c>
      <c r="N23" s="87">
        <f t="shared" si="3"/>
        <v>0</v>
      </c>
      <c r="O23" s="87">
        <f t="shared" si="3"/>
        <v>0</v>
      </c>
      <c r="P23" s="87">
        <f t="shared" si="3"/>
        <v>0</v>
      </c>
      <c r="Q23" s="87">
        <f>SUM(Q20+Q21+Q22)</f>
        <v>17821</v>
      </c>
      <c r="R23" s="39"/>
      <c r="S23" s="39"/>
    </row>
    <row r="24" spans="1:19" ht="18" customHeight="1" x14ac:dyDescent="0.25">
      <c r="A24" s="26" t="s">
        <v>132</v>
      </c>
      <c r="B24" s="35" t="s">
        <v>261</v>
      </c>
      <c r="C24" s="36" t="s">
        <v>262</v>
      </c>
      <c r="D24" s="87">
        <f t="shared" ref="D24:P24" si="5">SUM(D23,D19)</f>
        <v>15181</v>
      </c>
      <c r="E24" s="87">
        <f t="shared" ref="E24" si="6">SUM(E23,E19)</f>
        <v>0</v>
      </c>
      <c r="F24" s="87">
        <f t="shared" si="5"/>
        <v>0</v>
      </c>
      <c r="G24" s="87">
        <f t="shared" si="5"/>
        <v>0</v>
      </c>
      <c r="H24" s="87">
        <f t="shared" si="5"/>
        <v>2640</v>
      </c>
      <c r="I24" s="87">
        <f t="shared" si="5"/>
        <v>3976</v>
      </c>
      <c r="J24" s="87">
        <f t="shared" si="5"/>
        <v>83770</v>
      </c>
      <c r="K24" s="87">
        <f t="shared" si="5"/>
        <v>0</v>
      </c>
      <c r="L24" s="87">
        <f t="shared" si="5"/>
        <v>0</v>
      </c>
      <c r="M24" s="87">
        <f t="shared" si="5"/>
        <v>0</v>
      </c>
      <c r="N24" s="87">
        <f t="shared" si="5"/>
        <v>0</v>
      </c>
      <c r="O24" s="87">
        <f t="shared" si="5"/>
        <v>0</v>
      </c>
      <c r="P24" s="87">
        <f t="shared" si="5"/>
        <v>0</v>
      </c>
      <c r="Q24" s="87">
        <f>SUM(Q19+Q23)</f>
        <v>105567</v>
      </c>
      <c r="R24" s="39"/>
      <c r="S24" s="39"/>
    </row>
    <row r="25" spans="1:19" ht="18" customHeight="1" x14ac:dyDescent="0.25">
      <c r="A25" s="26" t="s">
        <v>133</v>
      </c>
      <c r="B25" s="30" t="s">
        <v>263</v>
      </c>
      <c r="C25" s="40" t="s">
        <v>264</v>
      </c>
      <c r="D25" s="86">
        <v>2317</v>
      </c>
      <c r="E25" s="86">
        <v>0</v>
      </c>
      <c r="F25" s="86">
        <v>0</v>
      </c>
      <c r="G25" s="86">
        <v>0</v>
      </c>
      <c r="H25" s="86">
        <v>368</v>
      </c>
      <c r="I25" s="86">
        <v>607</v>
      </c>
      <c r="J25" s="86">
        <v>6116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5">
        <f>SUM(D25:P25)</f>
        <v>9408</v>
      </c>
      <c r="R25" s="39"/>
      <c r="S25" s="39"/>
    </row>
    <row r="26" spans="1:19" ht="18" customHeight="1" x14ac:dyDescent="0.25">
      <c r="A26" s="26" t="s">
        <v>134</v>
      </c>
      <c r="B26" s="30" t="s">
        <v>265</v>
      </c>
      <c r="C26" s="40" t="s">
        <v>266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5">
        <f>SUM(D26:P26)</f>
        <v>0</v>
      </c>
      <c r="R26" s="39"/>
      <c r="S26" s="39"/>
    </row>
    <row r="27" spans="1:19" ht="18" customHeight="1" x14ac:dyDescent="0.25">
      <c r="A27" s="26" t="s">
        <v>135</v>
      </c>
      <c r="B27" s="30" t="s">
        <v>267</v>
      </c>
      <c r="C27" s="40" t="s">
        <v>268</v>
      </c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5">
        <f>SUM(D27:P27)</f>
        <v>0</v>
      </c>
      <c r="R27" s="39"/>
      <c r="S27" s="39"/>
    </row>
    <row r="28" spans="1:19" ht="18" customHeight="1" x14ac:dyDescent="0.25">
      <c r="A28" s="26" t="s">
        <v>136</v>
      </c>
      <c r="B28" s="30" t="s">
        <v>269</v>
      </c>
      <c r="C28" s="40" t="s">
        <v>270</v>
      </c>
      <c r="D28" s="86">
        <v>53</v>
      </c>
      <c r="E28" s="86">
        <v>0</v>
      </c>
      <c r="F28" s="86">
        <v>0</v>
      </c>
      <c r="G28" s="86">
        <v>0</v>
      </c>
      <c r="H28" s="86">
        <v>0</v>
      </c>
      <c r="I28" s="86">
        <v>9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5">
        <f>SUM(D28:P28)</f>
        <v>62</v>
      </c>
      <c r="R28" s="39"/>
      <c r="S28" s="39"/>
    </row>
    <row r="29" spans="1:19" ht="26.25" customHeight="1" x14ac:dyDescent="0.25">
      <c r="A29" s="26" t="s">
        <v>137</v>
      </c>
      <c r="B29" s="35" t="s">
        <v>271</v>
      </c>
      <c r="C29" s="36" t="s">
        <v>272</v>
      </c>
      <c r="D29" s="87">
        <f t="shared" ref="D29:P29" si="7">SUM(D25:D28)</f>
        <v>2370</v>
      </c>
      <c r="E29" s="87">
        <f t="shared" ref="E29" si="8">SUM(E25:E28)</f>
        <v>0</v>
      </c>
      <c r="F29" s="87">
        <f t="shared" si="7"/>
        <v>0</v>
      </c>
      <c r="G29" s="87">
        <f t="shared" si="7"/>
        <v>0</v>
      </c>
      <c r="H29" s="87">
        <f t="shared" si="7"/>
        <v>368</v>
      </c>
      <c r="I29" s="87">
        <f t="shared" si="7"/>
        <v>616</v>
      </c>
      <c r="J29" s="87">
        <f t="shared" si="7"/>
        <v>6116</v>
      </c>
      <c r="K29" s="87">
        <f t="shared" si="7"/>
        <v>0</v>
      </c>
      <c r="L29" s="87">
        <f t="shared" si="7"/>
        <v>0</v>
      </c>
      <c r="M29" s="87">
        <f t="shared" si="7"/>
        <v>0</v>
      </c>
      <c r="N29" s="87">
        <f t="shared" si="7"/>
        <v>0</v>
      </c>
      <c r="O29" s="87">
        <f t="shared" si="7"/>
        <v>0</v>
      </c>
      <c r="P29" s="87">
        <f t="shared" si="7"/>
        <v>0</v>
      </c>
      <c r="Q29" s="87">
        <f>SUM(Q25:Q28)</f>
        <v>9470</v>
      </c>
      <c r="R29" s="39"/>
      <c r="S29" s="39"/>
    </row>
    <row r="30" spans="1:19" ht="18" customHeight="1" x14ac:dyDescent="0.25">
      <c r="A30" s="26" t="s">
        <v>138</v>
      </c>
      <c r="B30" s="42" t="s">
        <v>273</v>
      </c>
      <c r="C30" s="40" t="s">
        <v>274</v>
      </c>
      <c r="D30" s="88">
        <v>0</v>
      </c>
      <c r="E30" s="88">
        <v>0</v>
      </c>
      <c r="F30" s="88">
        <v>0</v>
      </c>
      <c r="G30" s="88">
        <v>0</v>
      </c>
      <c r="H30" s="88">
        <v>100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5">
        <f>SUM(D30:P30)</f>
        <v>100</v>
      </c>
    </row>
    <row r="31" spans="1:19" ht="18" customHeight="1" x14ac:dyDescent="0.25">
      <c r="A31" s="26" t="s">
        <v>139</v>
      </c>
      <c r="B31" s="42" t="s">
        <v>275</v>
      </c>
      <c r="C31" s="40" t="s">
        <v>276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5">
        <f>SUM(D31:P31)</f>
        <v>0</v>
      </c>
    </row>
    <row r="32" spans="1:19" ht="18" customHeight="1" x14ac:dyDescent="0.25">
      <c r="A32" s="26" t="s">
        <v>140</v>
      </c>
      <c r="B32" s="30" t="s">
        <v>279</v>
      </c>
      <c r="C32" s="43" t="s">
        <v>582</v>
      </c>
      <c r="D32" s="88">
        <f t="shared" ref="D32:Q32" si="9">SUM(D30:D31)</f>
        <v>0</v>
      </c>
      <c r="E32" s="88">
        <f t="shared" ref="E32" si="10">SUM(E30:E31)</f>
        <v>0</v>
      </c>
      <c r="F32" s="88">
        <f t="shared" si="9"/>
        <v>0</v>
      </c>
      <c r="G32" s="88">
        <f t="shared" si="9"/>
        <v>0</v>
      </c>
      <c r="H32" s="88">
        <f t="shared" si="9"/>
        <v>100</v>
      </c>
      <c r="I32" s="88">
        <f t="shared" si="9"/>
        <v>0</v>
      </c>
      <c r="J32" s="88">
        <f t="shared" si="9"/>
        <v>0</v>
      </c>
      <c r="K32" s="88">
        <f t="shared" si="9"/>
        <v>0</v>
      </c>
      <c r="L32" s="88">
        <f t="shared" si="9"/>
        <v>0</v>
      </c>
      <c r="M32" s="88">
        <f t="shared" si="9"/>
        <v>0</v>
      </c>
      <c r="N32" s="88">
        <f t="shared" si="9"/>
        <v>0</v>
      </c>
      <c r="O32" s="88">
        <f t="shared" si="9"/>
        <v>0</v>
      </c>
      <c r="P32" s="88">
        <f t="shared" si="9"/>
        <v>0</v>
      </c>
      <c r="Q32" s="88">
        <f t="shared" si="9"/>
        <v>100</v>
      </c>
    </row>
    <row r="33" spans="1:17" ht="18" customHeight="1" x14ac:dyDescent="0.25">
      <c r="A33" s="26" t="s">
        <v>141</v>
      </c>
      <c r="B33" s="30" t="s">
        <v>281</v>
      </c>
      <c r="C33" s="44" t="s">
        <v>282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5">
        <f>SUM(D33:P33)</f>
        <v>0</v>
      </c>
    </row>
    <row r="34" spans="1:17" ht="18" customHeight="1" x14ac:dyDescent="0.25">
      <c r="A34" s="26" t="s">
        <v>142</v>
      </c>
      <c r="B34" s="30" t="s">
        <v>283</v>
      </c>
      <c r="C34" s="44" t="s">
        <v>284</v>
      </c>
      <c r="D34" s="88">
        <v>500</v>
      </c>
      <c r="E34" s="88">
        <v>0</v>
      </c>
      <c r="F34" s="88">
        <v>0</v>
      </c>
      <c r="G34" s="88">
        <v>0</v>
      </c>
      <c r="H34" s="88">
        <v>60</v>
      </c>
      <c r="I34" s="88">
        <v>100</v>
      </c>
      <c r="J34" s="88">
        <v>500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5">
        <f>SUM(D34:P34)</f>
        <v>1160</v>
      </c>
    </row>
    <row r="35" spans="1:17" ht="18" customHeight="1" x14ac:dyDescent="0.25">
      <c r="A35" s="26" t="s">
        <v>143</v>
      </c>
      <c r="B35" s="30" t="s">
        <v>285</v>
      </c>
      <c r="C35" s="44" t="s">
        <v>286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1000</v>
      </c>
      <c r="J35" s="88">
        <v>0</v>
      </c>
      <c r="K35" s="88">
        <v>200</v>
      </c>
      <c r="L35" s="88">
        <v>2000</v>
      </c>
      <c r="M35" s="88">
        <v>0</v>
      </c>
      <c r="N35" s="88">
        <v>0</v>
      </c>
      <c r="O35" s="88">
        <v>0</v>
      </c>
      <c r="P35" s="88">
        <v>0</v>
      </c>
      <c r="Q35" s="85">
        <f>SUM(D35:P35)</f>
        <v>3200</v>
      </c>
    </row>
    <row r="36" spans="1:17" ht="18" customHeight="1" x14ac:dyDescent="0.25">
      <c r="A36" s="26" t="s">
        <v>144</v>
      </c>
      <c r="B36" s="30" t="s">
        <v>287</v>
      </c>
      <c r="C36" s="44" t="s">
        <v>288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1356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5">
        <f>SUM(D36:P36)</f>
        <v>1356</v>
      </c>
    </row>
    <row r="37" spans="1:17" ht="18" customHeight="1" x14ac:dyDescent="0.25">
      <c r="A37" s="26" t="s">
        <v>145</v>
      </c>
      <c r="B37" s="30" t="s">
        <v>289</v>
      </c>
      <c r="C37" s="44" t="s">
        <v>290</v>
      </c>
      <c r="D37" s="88">
        <v>300</v>
      </c>
      <c r="E37" s="88">
        <v>0</v>
      </c>
      <c r="F37" s="88">
        <v>0</v>
      </c>
      <c r="G37" s="88">
        <v>1000</v>
      </c>
      <c r="H37" s="88">
        <v>300</v>
      </c>
      <c r="I37" s="88">
        <v>200</v>
      </c>
      <c r="J37" s="88">
        <v>3788</v>
      </c>
      <c r="K37" s="88">
        <v>50</v>
      </c>
      <c r="L37" s="88">
        <v>1242</v>
      </c>
      <c r="M37" s="88">
        <v>0</v>
      </c>
      <c r="N37" s="88">
        <v>0</v>
      </c>
      <c r="O37" s="88">
        <v>0</v>
      </c>
      <c r="P37" s="88">
        <v>0</v>
      </c>
      <c r="Q37" s="85">
        <f>SUM(D37:P37)</f>
        <v>6880</v>
      </c>
    </row>
    <row r="38" spans="1:17" ht="18" customHeight="1" x14ac:dyDescent="0.25">
      <c r="A38" s="26" t="s">
        <v>146</v>
      </c>
      <c r="B38" s="30" t="s">
        <v>291</v>
      </c>
      <c r="C38" s="43" t="s">
        <v>583</v>
      </c>
      <c r="D38" s="88">
        <f t="shared" ref="D38:P38" si="11">SUM(D33:D37)</f>
        <v>800</v>
      </c>
      <c r="E38" s="88">
        <f t="shared" ref="E38" si="12">SUM(E33:E37)</f>
        <v>0</v>
      </c>
      <c r="F38" s="88">
        <f t="shared" si="11"/>
        <v>0</v>
      </c>
      <c r="G38" s="88">
        <f t="shared" si="11"/>
        <v>1000</v>
      </c>
      <c r="H38" s="88">
        <f t="shared" si="11"/>
        <v>360</v>
      </c>
      <c r="I38" s="88">
        <f t="shared" si="11"/>
        <v>1300</v>
      </c>
      <c r="J38" s="88">
        <f t="shared" si="11"/>
        <v>5644</v>
      </c>
      <c r="K38" s="88">
        <f t="shared" si="11"/>
        <v>250</v>
      </c>
      <c r="L38" s="88">
        <f t="shared" si="11"/>
        <v>3242</v>
      </c>
      <c r="M38" s="88">
        <f t="shared" si="11"/>
        <v>0</v>
      </c>
      <c r="N38" s="88">
        <f t="shared" si="11"/>
        <v>0</v>
      </c>
      <c r="O38" s="88">
        <f t="shared" si="11"/>
        <v>0</v>
      </c>
      <c r="P38" s="88">
        <f t="shared" si="11"/>
        <v>0</v>
      </c>
      <c r="Q38" s="88">
        <f>SUM(Q33:Q37)</f>
        <v>12596</v>
      </c>
    </row>
    <row r="39" spans="1:17" ht="18" customHeight="1" x14ac:dyDescent="0.25">
      <c r="A39" s="26" t="s">
        <v>147</v>
      </c>
      <c r="B39" s="30" t="s">
        <v>293</v>
      </c>
      <c r="C39" s="43" t="s">
        <v>584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5">
        <f>SUM(D39:P39)</f>
        <v>0</v>
      </c>
    </row>
    <row r="40" spans="1:17" ht="18" customHeight="1" x14ac:dyDescent="0.25">
      <c r="A40" s="26" t="s">
        <v>148</v>
      </c>
      <c r="B40" s="35" t="s">
        <v>295</v>
      </c>
      <c r="C40" s="45" t="s">
        <v>585</v>
      </c>
      <c r="D40" s="46">
        <f t="shared" ref="D40:P40" si="13">SUM(D32+D38+D39)</f>
        <v>800</v>
      </c>
      <c r="E40" s="46">
        <f t="shared" ref="E40" si="14">SUM(E32+E38+E39)</f>
        <v>0</v>
      </c>
      <c r="F40" s="46">
        <f t="shared" si="13"/>
        <v>0</v>
      </c>
      <c r="G40" s="46">
        <f t="shared" si="13"/>
        <v>1000</v>
      </c>
      <c r="H40" s="46">
        <f t="shared" si="13"/>
        <v>460</v>
      </c>
      <c r="I40" s="46">
        <f t="shared" si="13"/>
        <v>1300</v>
      </c>
      <c r="J40" s="46">
        <f t="shared" si="13"/>
        <v>5644</v>
      </c>
      <c r="K40" s="46">
        <f t="shared" si="13"/>
        <v>250</v>
      </c>
      <c r="L40" s="46">
        <f t="shared" si="13"/>
        <v>3242</v>
      </c>
      <c r="M40" s="46">
        <f t="shared" si="13"/>
        <v>0</v>
      </c>
      <c r="N40" s="46">
        <f t="shared" si="13"/>
        <v>0</v>
      </c>
      <c r="O40" s="46">
        <f t="shared" si="13"/>
        <v>0</v>
      </c>
      <c r="P40" s="46">
        <f t="shared" si="13"/>
        <v>0</v>
      </c>
      <c r="Q40" s="46">
        <f>SUM(Q32+Q38+Q39)</f>
        <v>12696</v>
      </c>
    </row>
    <row r="41" spans="1:17" ht="18" customHeight="1" x14ac:dyDescent="0.25">
      <c r="A41" s="26" t="s">
        <v>149</v>
      </c>
      <c r="B41" s="30" t="s">
        <v>297</v>
      </c>
      <c r="C41" s="47" t="s">
        <v>298</v>
      </c>
      <c r="D41" s="88">
        <v>0</v>
      </c>
      <c r="E41" s="88">
        <v>0</v>
      </c>
      <c r="F41" s="88">
        <v>0</v>
      </c>
      <c r="G41" s="88">
        <v>0</v>
      </c>
      <c r="H41" s="88">
        <v>30</v>
      </c>
      <c r="I41" s="88">
        <v>0</v>
      </c>
      <c r="J41" s="88">
        <v>60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5">
        <f>SUM(D41:P41)</f>
        <v>90</v>
      </c>
    </row>
    <row r="42" spans="1:17" ht="18" customHeight="1" x14ac:dyDescent="0.25">
      <c r="A42" s="26" t="s">
        <v>150</v>
      </c>
      <c r="B42" s="30" t="s">
        <v>299</v>
      </c>
      <c r="C42" s="47" t="s">
        <v>300</v>
      </c>
      <c r="D42" s="88">
        <v>100</v>
      </c>
      <c r="E42" s="88">
        <v>0</v>
      </c>
      <c r="F42" s="88">
        <v>0</v>
      </c>
      <c r="G42" s="88">
        <v>0</v>
      </c>
      <c r="H42" s="88">
        <v>50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5">
        <f>SUM(D42:P42)</f>
        <v>150</v>
      </c>
    </row>
    <row r="43" spans="1:17" ht="18" customHeight="1" x14ac:dyDescent="0.25">
      <c r="A43" s="26" t="s">
        <v>151</v>
      </c>
      <c r="B43" s="30" t="s">
        <v>301</v>
      </c>
      <c r="C43" s="47" t="s">
        <v>302</v>
      </c>
      <c r="D43" s="88">
        <v>0</v>
      </c>
      <c r="E43" s="88">
        <v>0</v>
      </c>
      <c r="F43" s="88">
        <v>0</v>
      </c>
      <c r="G43" s="88">
        <v>30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5">
        <f>SUM(D43:P43)</f>
        <v>30</v>
      </c>
    </row>
    <row r="44" spans="1:17" ht="18" customHeight="1" x14ac:dyDescent="0.25">
      <c r="A44" s="26" t="s">
        <v>152</v>
      </c>
      <c r="B44" s="30" t="s">
        <v>303</v>
      </c>
      <c r="C44" s="47" t="s">
        <v>304</v>
      </c>
      <c r="D44" s="88">
        <v>120</v>
      </c>
      <c r="E44" s="88">
        <v>0</v>
      </c>
      <c r="F44" s="88">
        <v>0</v>
      </c>
      <c r="G44" s="88">
        <v>0</v>
      </c>
      <c r="H44" s="88">
        <v>180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5">
        <f>SUM(D44:P44)</f>
        <v>300</v>
      </c>
    </row>
    <row r="45" spans="1:17" ht="18" customHeight="1" x14ac:dyDescent="0.25">
      <c r="A45" s="26" t="s">
        <v>153</v>
      </c>
      <c r="B45" s="30" t="s">
        <v>305</v>
      </c>
      <c r="C45" s="43" t="s">
        <v>586</v>
      </c>
      <c r="D45" s="88">
        <f>SUM(D41:D44)</f>
        <v>220</v>
      </c>
      <c r="E45" s="88">
        <f>SUM(E41:E44)</f>
        <v>0</v>
      </c>
      <c r="F45" s="88">
        <f>SUM(F41:F44)</f>
        <v>0</v>
      </c>
      <c r="G45" s="88">
        <f>SUM(G41:G44)</f>
        <v>30</v>
      </c>
      <c r="H45" s="88">
        <v>130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f>SUM(Q41:Q44)</f>
        <v>570</v>
      </c>
    </row>
    <row r="46" spans="1:17" ht="18" customHeight="1" x14ac:dyDescent="0.25">
      <c r="A46" s="26" t="s">
        <v>154</v>
      </c>
      <c r="B46" s="30" t="s">
        <v>307</v>
      </c>
      <c r="C46" s="43" t="s">
        <v>308</v>
      </c>
      <c r="D46" s="88">
        <v>100</v>
      </c>
      <c r="E46" s="88">
        <v>0</v>
      </c>
      <c r="F46" s="88">
        <v>0</v>
      </c>
      <c r="G46" s="88">
        <v>0</v>
      </c>
      <c r="H46" s="88">
        <v>50</v>
      </c>
      <c r="I46" s="88">
        <v>0</v>
      </c>
      <c r="J46" s="88">
        <v>200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5">
        <f>SUM(D46:P46)</f>
        <v>350</v>
      </c>
    </row>
    <row r="47" spans="1:17" ht="18" customHeight="1" x14ac:dyDescent="0.25">
      <c r="A47" s="26" t="s">
        <v>155</v>
      </c>
      <c r="B47" s="35" t="s">
        <v>309</v>
      </c>
      <c r="C47" s="45" t="s">
        <v>587</v>
      </c>
      <c r="D47" s="46">
        <f t="shared" ref="D47:P47" si="15">SUM(D46,D45)</f>
        <v>320</v>
      </c>
      <c r="E47" s="46">
        <f t="shared" ref="E47" si="16">SUM(E46,E45)</f>
        <v>0</v>
      </c>
      <c r="F47" s="46">
        <f t="shared" si="15"/>
        <v>0</v>
      </c>
      <c r="G47" s="46">
        <f t="shared" si="15"/>
        <v>30</v>
      </c>
      <c r="H47" s="46">
        <f t="shared" si="15"/>
        <v>180</v>
      </c>
      <c r="I47" s="46">
        <f t="shared" si="15"/>
        <v>0</v>
      </c>
      <c r="J47" s="46">
        <f t="shared" si="15"/>
        <v>200</v>
      </c>
      <c r="K47" s="46">
        <f t="shared" si="15"/>
        <v>0</v>
      </c>
      <c r="L47" s="46">
        <f t="shared" si="15"/>
        <v>0</v>
      </c>
      <c r="M47" s="46">
        <f t="shared" si="15"/>
        <v>0</v>
      </c>
      <c r="N47" s="46">
        <f t="shared" si="15"/>
        <v>0</v>
      </c>
      <c r="O47" s="46">
        <f t="shared" si="15"/>
        <v>0</v>
      </c>
      <c r="P47" s="46">
        <f t="shared" si="15"/>
        <v>0</v>
      </c>
      <c r="Q47" s="46">
        <f>SUM(Q46,Q45)</f>
        <v>920</v>
      </c>
    </row>
    <row r="48" spans="1:17" ht="18" customHeight="1" x14ac:dyDescent="0.25">
      <c r="A48" s="26" t="s">
        <v>156</v>
      </c>
      <c r="B48" s="30" t="s">
        <v>311</v>
      </c>
      <c r="C48" s="44" t="s">
        <v>312</v>
      </c>
      <c r="D48" s="88">
        <v>0</v>
      </c>
      <c r="E48" s="88">
        <v>0</v>
      </c>
      <c r="F48" s="88">
        <v>4069</v>
      </c>
      <c r="G48" s="88">
        <v>1300</v>
      </c>
      <c r="H48" s="88">
        <v>221</v>
      </c>
      <c r="I48" s="88">
        <v>0</v>
      </c>
      <c r="J48" s="88">
        <v>1000</v>
      </c>
      <c r="K48" s="88">
        <v>50</v>
      </c>
      <c r="L48" s="88">
        <v>0</v>
      </c>
      <c r="M48" s="88">
        <v>0</v>
      </c>
      <c r="N48" s="88">
        <v>200</v>
      </c>
      <c r="O48" s="88">
        <v>0</v>
      </c>
      <c r="P48" s="88">
        <v>0</v>
      </c>
      <c r="Q48" s="85">
        <f>SUM(D48:P48)</f>
        <v>6840</v>
      </c>
    </row>
    <row r="49" spans="1:17" ht="18" customHeight="1" x14ac:dyDescent="0.25">
      <c r="A49" s="26" t="s">
        <v>157</v>
      </c>
      <c r="B49" s="30" t="s">
        <v>313</v>
      </c>
      <c r="C49" s="44" t="s">
        <v>314</v>
      </c>
      <c r="D49" s="88">
        <v>0</v>
      </c>
      <c r="E49" s="88">
        <v>0</v>
      </c>
      <c r="F49" s="88">
        <v>0</v>
      </c>
      <c r="G49" s="88">
        <v>1200</v>
      </c>
      <c r="H49" s="88">
        <v>0</v>
      </c>
      <c r="I49" s="88">
        <v>0</v>
      </c>
      <c r="J49" s="88">
        <v>1500</v>
      </c>
      <c r="K49" s="88">
        <v>0</v>
      </c>
      <c r="L49" s="88">
        <v>0</v>
      </c>
      <c r="M49" s="88">
        <v>0</v>
      </c>
      <c r="N49" s="88">
        <v>1000</v>
      </c>
      <c r="O49" s="88">
        <v>0</v>
      </c>
      <c r="P49" s="88">
        <v>0</v>
      </c>
      <c r="Q49" s="85">
        <f>SUM(D49:P49)</f>
        <v>3700</v>
      </c>
    </row>
    <row r="50" spans="1:17" ht="18" customHeight="1" x14ac:dyDescent="0.25">
      <c r="A50" s="26" t="s">
        <v>158</v>
      </c>
      <c r="B50" s="30" t="s">
        <v>315</v>
      </c>
      <c r="C50" s="44" t="s">
        <v>316</v>
      </c>
      <c r="D50" s="88">
        <v>0</v>
      </c>
      <c r="E50" s="88">
        <v>0</v>
      </c>
      <c r="F50" s="88">
        <v>0</v>
      </c>
      <c r="G50" s="88">
        <v>500</v>
      </c>
      <c r="H50" s="88">
        <v>60</v>
      </c>
      <c r="I50" s="88">
        <v>0</v>
      </c>
      <c r="J50" s="88">
        <v>500</v>
      </c>
      <c r="K50" s="88">
        <v>0</v>
      </c>
      <c r="L50" s="88">
        <v>0</v>
      </c>
      <c r="M50" s="88">
        <v>0</v>
      </c>
      <c r="N50" s="88">
        <v>100</v>
      </c>
      <c r="O50" s="88">
        <v>0</v>
      </c>
      <c r="P50" s="88">
        <v>0</v>
      </c>
      <c r="Q50" s="85">
        <f>SUM(D50:P50)</f>
        <v>1160</v>
      </c>
    </row>
    <row r="51" spans="1:17" ht="18" customHeight="1" x14ac:dyDescent="0.25">
      <c r="A51" s="26" t="s">
        <v>159</v>
      </c>
      <c r="B51" s="30" t="s">
        <v>317</v>
      </c>
      <c r="C51" s="43" t="s">
        <v>588</v>
      </c>
      <c r="D51" s="88">
        <f t="shared" ref="D51:Q51" si="17">SUM(D48:D50)</f>
        <v>0</v>
      </c>
      <c r="E51" s="88">
        <f>SUM(E48:E50)</f>
        <v>0</v>
      </c>
      <c r="F51" s="88">
        <f t="shared" si="17"/>
        <v>4069</v>
      </c>
      <c r="G51" s="88">
        <f t="shared" si="17"/>
        <v>3000</v>
      </c>
      <c r="H51" s="88">
        <f t="shared" si="17"/>
        <v>281</v>
      </c>
      <c r="I51" s="88">
        <f t="shared" si="17"/>
        <v>0</v>
      </c>
      <c r="J51" s="88">
        <f t="shared" si="17"/>
        <v>3000</v>
      </c>
      <c r="K51" s="88">
        <f t="shared" si="17"/>
        <v>50</v>
      </c>
      <c r="L51" s="88">
        <f t="shared" si="17"/>
        <v>0</v>
      </c>
      <c r="M51" s="88">
        <f t="shared" si="17"/>
        <v>0</v>
      </c>
      <c r="N51" s="88">
        <f t="shared" si="17"/>
        <v>1300</v>
      </c>
      <c r="O51" s="88">
        <f t="shared" si="17"/>
        <v>0</v>
      </c>
      <c r="P51" s="88">
        <f t="shared" si="17"/>
        <v>0</v>
      </c>
      <c r="Q51" s="88">
        <f t="shared" si="17"/>
        <v>11700</v>
      </c>
    </row>
    <row r="52" spans="1:17" ht="18" customHeight="1" x14ac:dyDescent="0.25">
      <c r="A52" s="26" t="s">
        <v>160</v>
      </c>
      <c r="B52" s="30" t="s">
        <v>319</v>
      </c>
      <c r="C52" s="43" t="s">
        <v>320</v>
      </c>
      <c r="D52" s="88">
        <v>0</v>
      </c>
      <c r="E52" s="88">
        <v>0</v>
      </c>
      <c r="F52" s="88">
        <v>0</v>
      </c>
      <c r="G52" s="88">
        <v>100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f>SUM(O49:O51)</f>
        <v>0</v>
      </c>
      <c r="P52" s="88">
        <f>SUM(P49:P51)</f>
        <v>0</v>
      </c>
      <c r="Q52" s="85">
        <f t="shared" ref="Q52:Q61" si="18">SUM(D52:P52)</f>
        <v>100</v>
      </c>
    </row>
    <row r="53" spans="1:17" ht="18" customHeight="1" x14ac:dyDescent="0.25">
      <c r="A53" s="26" t="s">
        <v>161</v>
      </c>
      <c r="B53" s="30" t="s">
        <v>321</v>
      </c>
      <c r="C53" s="43" t="s">
        <v>322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5">
        <f t="shared" si="18"/>
        <v>0</v>
      </c>
    </row>
    <row r="54" spans="1:17" ht="18" customHeight="1" x14ac:dyDescent="0.25">
      <c r="A54" s="26" t="s">
        <v>162</v>
      </c>
      <c r="B54" s="30" t="s">
        <v>323</v>
      </c>
      <c r="C54" s="43" t="s">
        <v>324</v>
      </c>
      <c r="D54" s="88">
        <v>0</v>
      </c>
      <c r="E54" s="88">
        <v>0</v>
      </c>
      <c r="F54" s="88">
        <v>0</v>
      </c>
      <c r="G54" s="88">
        <v>500</v>
      </c>
      <c r="H54" s="88">
        <v>0</v>
      </c>
      <c r="I54" s="88">
        <v>1000</v>
      </c>
      <c r="J54" s="88">
        <v>13450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5">
        <f t="shared" si="18"/>
        <v>14950</v>
      </c>
    </row>
    <row r="55" spans="1:17" ht="18" customHeight="1" x14ac:dyDescent="0.25">
      <c r="A55" s="26" t="s">
        <v>163</v>
      </c>
      <c r="B55" s="30" t="s">
        <v>325</v>
      </c>
      <c r="C55" s="48" t="s">
        <v>326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5">
        <f t="shared" si="18"/>
        <v>0</v>
      </c>
    </row>
    <row r="56" spans="1:17" ht="18" customHeight="1" x14ac:dyDescent="0.25">
      <c r="A56" s="26" t="s">
        <v>164</v>
      </c>
      <c r="B56" s="30" t="s">
        <v>327</v>
      </c>
      <c r="C56" s="49" t="s">
        <v>328</v>
      </c>
      <c r="D56" s="88">
        <v>0</v>
      </c>
      <c r="E56" s="88">
        <v>0</v>
      </c>
      <c r="F56" s="88">
        <v>0</v>
      </c>
      <c r="G56" s="88">
        <v>100</v>
      </c>
      <c r="H56" s="88">
        <v>0</v>
      </c>
      <c r="I56" s="88">
        <v>0</v>
      </c>
      <c r="J56" s="88">
        <v>100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5">
        <f t="shared" si="18"/>
        <v>200</v>
      </c>
    </row>
    <row r="57" spans="1:17" ht="18" customHeight="1" x14ac:dyDescent="0.25">
      <c r="A57" s="26" t="s">
        <v>165</v>
      </c>
      <c r="B57" s="30" t="s">
        <v>329</v>
      </c>
      <c r="C57" s="50" t="s">
        <v>330</v>
      </c>
      <c r="D57" s="88">
        <v>0</v>
      </c>
      <c r="E57" s="88">
        <v>0</v>
      </c>
      <c r="F57" s="88">
        <v>0</v>
      </c>
      <c r="G57" s="88">
        <v>0</v>
      </c>
      <c r="H57" s="88">
        <v>13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5">
        <f t="shared" si="18"/>
        <v>13</v>
      </c>
    </row>
    <row r="58" spans="1:17" ht="18" customHeight="1" x14ac:dyDescent="0.25">
      <c r="A58" s="26" t="s">
        <v>166</v>
      </c>
      <c r="B58" s="30" t="s">
        <v>331</v>
      </c>
      <c r="C58" s="50" t="s">
        <v>332</v>
      </c>
      <c r="D58" s="88">
        <v>0</v>
      </c>
      <c r="E58" s="88">
        <v>0</v>
      </c>
      <c r="F58" s="88">
        <v>0</v>
      </c>
      <c r="G58" s="88">
        <v>320</v>
      </c>
      <c r="H58" s="88">
        <v>30</v>
      </c>
      <c r="I58" s="88">
        <v>200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5">
        <f t="shared" si="18"/>
        <v>550</v>
      </c>
    </row>
    <row r="59" spans="1:17" ht="18" customHeight="1" x14ac:dyDescent="0.25">
      <c r="A59" s="26" t="s">
        <v>167</v>
      </c>
      <c r="B59" s="30" t="s">
        <v>333</v>
      </c>
      <c r="C59" s="50" t="s">
        <v>334</v>
      </c>
      <c r="D59" s="88">
        <v>0</v>
      </c>
      <c r="E59" s="88">
        <v>0</v>
      </c>
      <c r="F59" s="88">
        <v>0</v>
      </c>
      <c r="G59" s="88">
        <v>2000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5">
        <f t="shared" si="18"/>
        <v>2000</v>
      </c>
    </row>
    <row r="60" spans="1:17" ht="18" customHeight="1" x14ac:dyDescent="0.25">
      <c r="A60" s="26" t="s">
        <v>168</v>
      </c>
      <c r="B60" s="30" t="s">
        <v>335</v>
      </c>
      <c r="C60" s="50" t="s">
        <v>336</v>
      </c>
      <c r="D60" s="88">
        <v>200</v>
      </c>
      <c r="E60" s="88">
        <v>0</v>
      </c>
      <c r="F60" s="88">
        <v>0</v>
      </c>
      <c r="G60" s="88">
        <v>3000</v>
      </c>
      <c r="H60" s="88">
        <v>200</v>
      </c>
      <c r="I60" s="88">
        <v>0</v>
      </c>
      <c r="J60" s="88">
        <v>1008</v>
      </c>
      <c r="K60" s="88">
        <v>0</v>
      </c>
      <c r="L60" s="88">
        <v>0</v>
      </c>
      <c r="M60" s="88">
        <v>1687</v>
      </c>
      <c r="N60" s="88">
        <v>900</v>
      </c>
      <c r="O60" s="88">
        <v>0</v>
      </c>
      <c r="P60" s="88">
        <v>0</v>
      </c>
      <c r="Q60" s="85">
        <f t="shared" si="18"/>
        <v>6995</v>
      </c>
    </row>
    <row r="61" spans="1:17" ht="18" customHeight="1" x14ac:dyDescent="0.25">
      <c r="A61" s="26" t="s">
        <v>169</v>
      </c>
      <c r="B61" s="30" t="s">
        <v>337</v>
      </c>
      <c r="C61" s="43" t="s">
        <v>589</v>
      </c>
      <c r="D61" s="88">
        <f t="shared" ref="D61:P61" si="19">SUM(D57:D60)</f>
        <v>200</v>
      </c>
      <c r="E61" s="88">
        <f t="shared" ref="E61" si="20">SUM(E57:E60)</f>
        <v>0</v>
      </c>
      <c r="F61" s="88">
        <f t="shared" si="19"/>
        <v>0</v>
      </c>
      <c r="G61" s="88">
        <f t="shared" si="19"/>
        <v>5320</v>
      </c>
      <c r="H61" s="88">
        <f t="shared" si="19"/>
        <v>243</v>
      </c>
      <c r="I61" s="88">
        <f t="shared" si="19"/>
        <v>200</v>
      </c>
      <c r="J61" s="88">
        <f t="shared" si="19"/>
        <v>1008</v>
      </c>
      <c r="K61" s="88">
        <f t="shared" si="19"/>
        <v>0</v>
      </c>
      <c r="L61" s="88">
        <f t="shared" si="19"/>
        <v>0</v>
      </c>
      <c r="M61" s="88">
        <f t="shared" si="19"/>
        <v>1687</v>
      </c>
      <c r="N61" s="88">
        <f t="shared" si="19"/>
        <v>900</v>
      </c>
      <c r="O61" s="88">
        <f t="shared" si="19"/>
        <v>0</v>
      </c>
      <c r="P61" s="88">
        <f t="shared" si="19"/>
        <v>0</v>
      </c>
      <c r="Q61" s="85">
        <f t="shared" si="18"/>
        <v>9558</v>
      </c>
    </row>
    <row r="62" spans="1:17" ht="18" customHeight="1" x14ac:dyDescent="0.25">
      <c r="A62" s="26" t="s">
        <v>170</v>
      </c>
      <c r="B62" s="35" t="s">
        <v>339</v>
      </c>
      <c r="C62" s="45" t="s">
        <v>590</v>
      </c>
      <c r="D62" s="46">
        <f t="shared" ref="D62:P62" si="21">SUM(D51+D52+D53+D54+D55+D56+D61)</f>
        <v>200</v>
      </c>
      <c r="E62" s="46">
        <f t="shared" ref="E62" si="22">SUM(E51+E52+E53+E54+E55+E56+E61)</f>
        <v>0</v>
      </c>
      <c r="F62" s="46">
        <f t="shared" si="21"/>
        <v>4069</v>
      </c>
      <c r="G62" s="46">
        <f t="shared" si="21"/>
        <v>9020</v>
      </c>
      <c r="H62" s="46">
        <f t="shared" si="21"/>
        <v>524</v>
      </c>
      <c r="I62" s="46">
        <f t="shared" si="21"/>
        <v>1200</v>
      </c>
      <c r="J62" s="46">
        <f t="shared" si="21"/>
        <v>17558</v>
      </c>
      <c r="K62" s="46">
        <f t="shared" si="21"/>
        <v>50</v>
      </c>
      <c r="L62" s="46">
        <f t="shared" si="21"/>
        <v>0</v>
      </c>
      <c r="M62" s="46">
        <f t="shared" si="21"/>
        <v>1687</v>
      </c>
      <c r="N62" s="46">
        <f t="shared" si="21"/>
        <v>2200</v>
      </c>
      <c r="O62" s="46">
        <f t="shared" si="21"/>
        <v>0</v>
      </c>
      <c r="P62" s="46">
        <f t="shared" si="21"/>
        <v>0</v>
      </c>
      <c r="Q62" s="46">
        <f>SUM(Q51+Q52+Q53+Q54+Q55+Q56+Q61)</f>
        <v>36508</v>
      </c>
    </row>
    <row r="63" spans="1:17" ht="18" customHeight="1" x14ac:dyDescent="0.25">
      <c r="A63" s="26" t="s">
        <v>171</v>
      </c>
      <c r="B63" s="30" t="s">
        <v>341</v>
      </c>
      <c r="C63" s="43" t="s">
        <v>342</v>
      </c>
      <c r="D63" s="88">
        <v>0</v>
      </c>
      <c r="E63" s="88">
        <v>0</v>
      </c>
      <c r="F63" s="88">
        <v>0</v>
      </c>
      <c r="G63" s="88">
        <v>0</v>
      </c>
      <c r="H63" s="88">
        <v>10</v>
      </c>
      <c r="I63" s="88">
        <v>0</v>
      </c>
      <c r="J63" s="88">
        <v>0</v>
      </c>
      <c r="K63" s="88">
        <v>0</v>
      </c>
      <c r="L63" s="88">
        <v>0</v>
      </c>
      <c r="M63" s="88">
        <v>0</v>
      </c>
      <c r="N63" s="88">
        <v>0</v>
      </c>
      <c r="O63" s="88">
        <v>0</v>
      </c>
      <c r="P63" s="88">
        <v>0</v>
      </c>
      <c r="Q63" s="85">
        <f>SUM(D63:P63)</f>
        <v>10</v>
      </c>
    </row>
    <row r="64" spans="1:17" ht="18" customHeight="1" x14ac:dyDescent="0.25">
      <c r="A64" s="26" t="s">
        <v>172</v>
      </c>
      <c r="B64" s="30" t="s">
        <v>343</v>
      </c>
      <c r="C64" s="43" t="s">
        <v>344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5">
        <f>SUM(D64:P64)</f>
        <v>0</v>
      </c>
    </row>
    <row r="65" spans="1:17" ht="18" customHeight="1" x14ac:dyDescent="0.25">
      <c r="A65" s="26" t="s">
        <v>173</v>
      </c>
      <c r="B65" s="35" t="s">
        <v>345</v>
      </c>
      <c r="C65" s="45" t="s">
        <v>591</v>
      </c>
      <c r="D65" s="46">
        <f t="shared" ref="D65:P65" si="23">SUM(D63:D64)</f>
        <v>0</v>
      </c>
      <c r="E65" s="46">
        <f t="shared" ref="E65" si="24">SUM(E63:E64)</f>
        <v>0</v>
      </c>
      <c r="F65" s="46">
        <f t="shared" si="23"/>
        <v>0</v>
      </c>
      <c r="G65" s="46">
        <f t="shared" si="23"/>
        <v>0</v>
      </c>
      <c r="H65" s="46">
        <f t="shared" si="23"/>
        <v>10</v>
      </c>
      <c r="I65" s="46">
        <f t="shared" si="23"/>
        <v>0</v>
      </c>
      <c r="J65" s="46">
        <f t="shared" si="23"/>
        <v>0</v>
      </c>
      <c r="K65" s="46">
        <f t="shared" si="23"/>
        <v>0</v>
      </c>
      <c r="L65" s="46">
        <f t="shared" si="23"/>
        <v>0</v>
      </c>
      <c r="M65" s="46">
        <f t="shared" si="23"/>
        <v>0</v>
      </c>
      <c r="N65" s="46">
        <f t="shared" si="23"/>
        <v>0</v>
      </c>
      <c r="O65" s="46">
        <f t="shared" si="23"/>
        <v>0</v>
      </c>
      <c r="P65" s="46">
        <f t="shared" si="23"/>
        <v>0</v>
      </c>
      <c r="Q65" s="46">
        <f>SUM(Q63:Q64)</f>
        <v>10</v>
      </c>
    </row>
    <row r="66" spans="1:17" ht="23.25" customHeight="1" x14ac:dyDescent="0.25">
      <c r="A66" s="26" t="s">
        <v>174</v>
      </c>
      <c r="B66" s="30" t="s">
        <v>347</v>
      </c>
      <c r="C66" s="43" t="s">
        <v>348</v>
      </c>
      <c r="D66" s="88">
        <v>356</v>
      </c>
      <c r="E66" s="88">
        <v>0</v>
      </c>
      <c r="F66" s="88">
        <v>1099</v>
      </c>
      <c r="G66" s="88">
        <v>2281</v>
      </c>
      <c r="H66" s="88">
        <v>344</v>
      </c>
      <c r="I66" s="88">
        <v>702</v>
      </c>
      <c r="J66" s="88">
        <v>6455</v>
      </c>
      <c r="K66" s="88">
        <v>100</v>
      </c>
      <c r="L66" s="88">
        <v>876</v>
      </c>
      <c r="M66" s="88">
        <v>456</v>
      </c>
      <c r="N66" s="88">
        <v>716</v>
      </c>
      <c r="O66" s="88">
        <v>0</v>
      </c>
      <c r="P66" s="88">
        <v>0</v>
      </c>
      <c r="Q66" s="85">
        <f>SUM(D66:P66)</f>
        <v>13385</v>
      </c>
    </row>
    <row r="67" spans="1:17" ht="18" customHeight="1" x14ac:dyDescent="0.25">
      <c r="A67" s="26" t="s">
        <v>175</v>
      </c>
      <c r="B67" s="30" t="s">
        <v>349</v>
      </c>
      <c r="C67" s="43" t="s">
        <v>350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5">
        <f>SUM(D67:P67)</f>
        <v>0</v>
      </c>
    </row>
    <row r="68" spans="1:17" ht="18" customHeight="1" x14ac:dyDescent="0.25">
      <c r="A68" s="26" t="s">
        <v>176</v>
      </c>
      <c r="B68" s="30" t="s">
        <v>351</v>
      </c>
      <c r="C68" s="43" t="s">
        <v>352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5">
        <f>SUM(D68:P68)</f>
        <v>0</v>
      </c>
    </row>
    <row r="69" spans="1:17" ht="18" customHeight="1" x14ac:dyDescent="0.25">
      <c r="A69" s="26" t="s">
        <v>177</v>
      </c>
      <c r="B69" s="30" t="s">
        <v>353</v>
      </c>
      <c r="C69" s="43" t="s">
        <v>354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5">
        <f>SUM(D69:P69)</f>
        <v>0</v>
      </c>
    </row>
    <row r="70" spans="1:17" ht="18" customHeight="1" x14ac:dyDescent="0.25">
      <c r="A70" s="26" t="s">
        <v>178</v>
      </c>
      <c r="B70" s="30" t="s">
        <v>355</v>
      </c>
      <c r="C70" s="43" t="s">
        <v>356</v>
      </c>
      <c r="D70" s="88">
        <v>0</v>
      </c>
      <c r="E70" s="88">
        <v>0</v>
      </c>
      <c r="F70" s="88">
        <v>0</v>
      </c>
      <c r="G70" s="88">
        <v>400</v>
      </c>
      <c r="H70" s="88">
        <v>100</v>
      </c>
      <c r="I70" s="88">
        <v>100</v>
      </c>
      <c r="J70" s="88">
        <v>500</v>
      </c>
      <c r="K70" s="88">
        <v>75</v>
      </c>
      <c r="L70" s="88">
        <v>0</v>
      </c>
      <c r="M70" s="88">
        <v>0</v>
      </c>
      <c r="N70" s="88">
        <v>450</v>
      </c>
      <c r="O70" s="88">
        <v>0</v>
      </c>
      <c r="P70" s="88">
        <v>0</v>
      </c>
      <c r="Q70" s="85">
        <f>SUM(D70:P70)</f>
        <v>1625</v>
      </c>
    </row>
    <row r="71" spans="1:17" ht="26.25" customHeight="1" x14ac:dyDescent="0.25">
      <c r="A71" s="26" t="s">
        <v>179</v>
      </c>
      <c r="B71" s="35" t="s">
        <v>357</v>
      </c>
      <c r="C71" s="45" t="s">
        <v>592</v>
      </c>
      <c r="D71" s="46">
        <f t="shared" ref="D71:P71" si="25">SUM(D66:D70)</f>
        <v>356</v>
      </c>
      <c r="E71" s="46">
        <f t="shared" ref="E71" si="26">SUM(E66:E70)</f>
        <v>0</v>
      </c>
      <c r="F71" s="46">
        <f t="shared" si="25"/>
        <v>1099</v>
      </c>
      <c r="G71" s="46">
        <f t="shared" si="25"/>
        <v>2681</v>
      </c>
      <c r="H71" s="46">
        <f t="shared" si="25"/>
        <v>444</v>
      </c>
      <c r="I71" s="46">
        <f t="shared" si="25"/>
        <v>802</v>
      </c>
      <c r="J71" s="46">
        <f t="shared" si="25"/>
        <v>6955</v>
      </c>
      <c r="K71" s="46">
        <f t="shared" si="25"/>
        <v>175</v>
      </c>
      <c r="L71" s="46">
        <f t="shared" si="25"/>
        <v>876</v>
      </c>
      <c r="M71" s="46">
        <f t="shared" si="25"/>
        <v>456</v>
      </c>
      <c r="N71" s="46">
        <f t="shared" si="25"/>
        <v>1166</v>
      </c>
      <c r="O71" s="46">
        <f t="shared" si="25"/>
        <v>0</v>
      </c>
      <c r="P71" s="46">
        <f t="shared" si="25"/>
        <v>0</v>
      </c>
      <c r="Q71" s="46">
        <f>SUM(Q66:Q70)</f>
        <v>15010</v>
      </c>
    </row>
    <row r="72" spans="1:17" ht="18" customHeight="1" x14ac:dyDescent="0.25">
      <c r="A72" s="26" t="s">
        <v>180</v>
      </c>
      <c r="B72" s="35" t="s">
        <v>359</v>
      </c>
      <c r="C72" s="45" t="s">
        <v>593</v>
      </c>
      <c r="D72" s="46">
        <f t="shared" ref="D72:Q72" si="27">SUM(D40+D47+D62+D65+D71)</f>
        <v>1676</v>
      </c>
      <c r="E72" s="46">
        <f t="shared" ref="E72" si="28">SUM(E40+E47+E62+E65+E71)</f>
        <v>0</v>
      </c>
      <c r="F72" s="46">
        <f t="shared" si="27"/>
        <v>5168</v>
      </c>
      <c r="G72" s="46">
        <f t="shared" si="27"/>
        <v>12731</v>
      </c>
      <c r="H72" s="46">
        <f t="shared" si="27"/>
        <v>1618</v>
      </c>
      <c r="I72" s="46">
        <f t="shared" si="27"/>
        <v>3302</v>
      </c>
      <c r="J72" s="46">
        <f t="shared" si="27"/>
        <v>30357</v>
      </c>
      <c r="K72" s="46">
        <f t="shared" si="27"/>
        <v>475</v>
      </c>
      <c r="L72" s="46">
        <f t="shared" si="27"/>
        <v>4118</v>
      </c>
      <c r="M72" s="46">
        <f t="shared" si="27"/>
        <v>2143</v>
      </c>
      <c r="N72" s="46">
        <f t="shared" si="27"/>
        <v>3366</v>
      </c>
      <c r="O72" s="46">
        <f t="shared" si="27"/>
        <v>0</v>
      </c>
      <c r="P72" s="46">
        <f t="shared" si="27"/>
        <v>0</v>
      </c>
      <c r="Q72" s="46">
        <f t="shared" si="27"/>
        <v>65144</v>
      </c>
    </row>
    <row r="73" spans="1:17" ht="18" customHeight="1" x14ac:dyDescent="0.25">
      <c r="A73" s="26" t="s">
        <v>181</v>
      </c>
      <c r="B73" s="30" t="s">
        <v>361</v>
      </c>
      <c r="C73" s="51" t="s">
        <v>362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0</v>
      </c>
      <c r="Q73" s="85">
        <f>SUM(D73:P73)</f>
        <v>0</v>
      </c>
    </row>
    <row r="74" spans="1:17" ht="18" customHeight="1" x14ac:dyDescent="0.25">
      <c r="A74" s="26" t="s">
        <v>182</v>
      </c>
      <c r="B74" s="30" t="s">
        <v>363</v>
      </c>
      <c r="C74" s="50" t="s">
        <v>364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0</v>
      </c>
      <c r="Q74" s="85">
        <f>SUM(D74:P74)</f>
        <v>0</v>
      </c>
    </row>
    <row r="75" spans="1:17" ht="18" customHeight="1" x14ac:dyDescent="0.25">
      <c r="A75" s="26" t="s">
        <v>183</v>
      </c>
      <c r="B75" s="30" t="s">
        <v>365</v>
      </c>
      <c r="C75" s="51" t="s">
        <v>594</v>
      </c>
      <c r="D75" s="88">
        <f t="shared" ref="D75:Q75" si="29">SUM(D74:D74)</f>
        <v>0</v>
      </c>
      <c r="E75" s="88">
        <f t="shared" ref="E75" si="30">SUM(E74:E74)</f>
        <v>0</v>
      </c>
      <c r="F75" s="88">
        <f t="shared" si="29"/>
        <v>0</v>
      </c>
      <c r="G75" s="88">
        <f t="shared" si="29"/>
        <v>0</v>
      </c>
      <c r="H75" s="88">
        <f t="shared" si="29"/>
        <v>0</v>
      </c>
      <c r="I75" s="88">
        <f t="shared" si="29"/>
        <v>0</v>
      </c>
      <c r="J75" s="88">
        <f t="shared" si="29"/>
        <v>0</v>
      </c>
      <c r="K75" s="88">
        <f t="shared" si="29"/>
        <v>0</v>
      </c>
      <c r="L75" s="88">
        <f t="shared" si="29"/>
        <v>0</v>
      </c>
      <c r="M75" s="88">
        <f t="shared" si="29"/>
        <v>0</v>
      </c>
      <c r="N75" s="88">
        <f t="shared" si="29"/>
        <v>0</v>
      </c>
      <c r="O75" s="88">
        <f t="shared" si="29"/>
        <v>0</v>
      </c>
      <c r="P75" s="88">
        <f t="shared" si="29"/>
        <v>0</v>
      </c>
      <c r="Q75" s="88">
        <f t="shared" si="29"/>
        <v>0</v>
      </c>
    </row>
    <row r="76" spans="1:17" ht="18" customHeight="1" x14ac:dyDescent="0.25">
      <c r="A76" s="26" t="s">
        <v>184</v>
      </c>
      <c r="B76" s="30" t="s">
        <v>367</v>
      </c>
      <c r="C76" s="52" t="s">
        <v>368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5">
        <f t="shared" ref="Q76:Q86" si="31">SUM(D76:P76)</f>
        <v>0</v>
      </c>
    </row>
    <row r="77" spans="1:17" ht="27" customHeight="1" x14ac:dyDescent="0.25">
      <c r="A77" s="26" t="s">
        <v>185</v>
      </c>
      <c r="B77" s="30" t="s">
        <v>369</v>
      </c>
      <c r="C77" s="52" t="s">
        <v>370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5">
        <f t="shared" si="31"/>
        <v>0</v>
      </c>
    </row>
    <row r="78" spans="1:17" ht="21" customHeight="1" x14ac:dyDescent="0.25">
      <c r="A78" s="26" t="s">
        <v>186</v>
      </c>
      <c r="B78" s="30" t="s">
        <v>371</v>
      </c>
      <c r="C78" s="52" t="s">
        <v>372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v>0</v>
      </c>
      <c r="Q78" s="85">
        <f t="shared" si="31"/>
        <v>0</v>
      </c>
    </row>
    <row r="79" spans="1:17" ht="18" customHeight="1" x14ac:dyDescent="0.25">
      <c r="A79" s="26" t="s">
        <v>187</v>
      </c>
      <c r="B79" s="30" t="s">
        <v>373</v>
      </c>
      <c r="C79" s="51" t="s">
        <v>374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5">
        <f t="shared" si="31"/>
        <v>0</v>
      </c>
    </row>
    <row r="80" spans="1:17" ht="18" customHeight="1" x14ac:dyDescent="0.25">
      <c r="A80" s="26" t="s">
        <v>191</v>
      </c>
      <c r="B80" s="30" t="s">
        <v>375</v>
      </c>
      <c r="C80" s="51" t="s">
        <v>376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5">
        <f t="shared" si="31"/>
        <v>0</v>
      </c>
    </row>
    <row r="81" spans="1:17" ht="18" customHeight="1" x14ac:dyDescent="0.25">
      <c r="A81" s="26" t="s">
        <v>192</v>
      </c>
      <c r="B81" s="30"/>
      <c r="C81" s="53" t="s">
        <v>595</v>
      </c>
      <c r="D81" s="88">
        <v>0</v>
      </c>
      <c r="E81" s="88">
        <v>0</v>
      </c>
      <c r="F81" s="88">
        <v>0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700</v>
      </c>
      <c r="P81" s="88">
        <v>0</v>
      </c>
      <c r="Q81" s="85">
        <f t="shared" si="31"/>
        <v>700</v>
      </c>
    </row>
    <row r="82" spans="1:17" ht="18" customHeight="1" x14ac:dyDescent="0.25">
      <c r="A82" s="26" t="s">
        <v>377</v>
      </c>
      <c r="B82" s="30"/>
      <c r="C82" s="53" t="s">
        <v>380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3000</v>
      </c>
      <c r="P82" s="88">
        <v>0</v>
      </c>
      <c r="Q82" s="85">
        <f t="shared" si="31"/>
        <v>3000</v>
      </c>
    </row>
    <row r="83" spans="1:17" ht="18" customHeight="1" x14ac:dyDescent="0.25">
      <c r="A83" s="26" t="s">
        <v>379</v>
      </c>
      <c r="B83" s="30"/>
      <c r="C83" s="53" t="s">
        <v>382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210</v>
      </c>
      <c r="Q83" s="85">
        <f t="shared" si="31"/>
        <v>210</v>
      </c>
    </row>
    <row r="84" spans="1:17" ht="18" customHeight="1" x14ac:dyDescent="0.25">
      <c r="A84" s="26" t="s">
        <v>381</v>
      </c>
      <c r="B84" s="30"/>
      <c r="C84" s="53" t="s">
        <v>384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200</v>
      </c>
      <c r="P84" s="88">
        <v>0</v>
      </c>
      <c r="Q84" s="85">
        <f t="shared" si="31"/>
        <v>200</v>
      </c>
    </row>
    <row r="85" spans="1:17" ht="18" customHeight="1" x14ac:dyDescent="0.25">
      <c r="A85" s="26" t="s">
        <v>383</v>
      </c>
      <c r="B85" s="30"/>
      <c r="C85" s="53" t="s">
        <v>386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150</v>
      </c>
      <c r="P85" s="88">
        <v>0</v>
      </c>
      <c r="Q85" s="85">
        <f t="shared" si="31"/>
        <v>150</v>
      </c>
    </row>
    <row r="86" spans="1:17" ht="18" customHeight="1" x14ac:dyDescent="0.25">
      <c r="A86" s="26" t="s">
        <v>385</v>
      </c>
      <c r="B86" s="30"/>
      <c r="C86" s="53" t="s">
        <v>388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10500</v>
      </c>
      <c r="P86" s="88">
        <v>0</v>
      </c>
      <c r="Q86" s="85">
        <f t="shared" si="31"/>
        <v>10500</v>
      </c>
    </row>
    <row r="87" spans="1:17" ht="18" customHeight="1" x14ac:dyDescent="0.25">
      <c r="A87" s="26" t="s">
        <v>387</v>
      </c>
      <c r="B87" s="30" t="s">
        <v>390</v>
      </c>
      <c r="C87" s="51" t="s">
        <v>596</v>
      </c>
      <c r="D87" s="88">
        <f t="shared" ref="D87:P87" si="32">SUM(D81:D86)</f>
        <v>0</v>
      </c>
      <c r="E87" s="88">
        <f t="shared" ref="E87" si="33">SUM(E81:E86)</f>
        <v>0</v>
      </c>
      <c r="F87" s="88">
        <f t="shared" si="32"/>
        <v>0</v>
      </c>
      <c r="G87" s="88">
        <f t="shared" si="32"/>
        <v>0</v>
      </c>
      <c r="H87" s="88">
        <f t="shared" si="32"/>
        <v>0</v>
      </c>
      <c r="I87" s="88">
        <f t="shared" si="32"/>
        <v>0</v>
      </c>
      <c r="J87" s="88">
        <f t="shared" si="32"/>
        <v>0</v>
      </c>
      <c r="K87" s="88">
        <f t="shared" si="32"/>
        <v>0</v>
      </c>
      <c r="L87" s="88">
        <f t="shared" si="32"/>
        <v>0</v>
      </c>
      <c r="M87" s="88">
        <f t="shared" si="32"/>
        <v>0</v>
      </c>
      <c r="N87" s="88">
        <f t="shared" si="32"/>
        <v>0</v>
      </c>
      <c r="O87" s="88">
        <f t="shared" si="32"/>
        <v>14550</v>
      </c>
      <c r="P87" s="88">
        <f t="shared" si="32"/>
        <v>210</v>
      </c>
      <c r="Q87" s="88">
        <f>SUM(Q81:Q86)</f>
        <v>14760</v>
      </c>
    </row>
    <row r="88" spans="1:17" ht="18" customHeight="1" x14ac:dyDescent="0.25">
      <c r="A88" s="26" t="s">
        <v>389</v>
      </c>
      <c r="B88" s="35" t="s">
        <v>393</v>
      </c>
      <c r="C88" s="54" t="s">
        <v>597</v>
      </c>
      <c r="D88" s="46">
        <f t="shared" ref="D88:Q88" si="34">SUM(D73+D75+D76+D77+D78+D79+D80+D87)</f>
        <v>0</v>
      </c>
      <c r="E88" s="46">
        <f t="shared" ref="E88" si="35">SUM(E73+E75+E76+E77+E78+E79+E80+E87)</f>
        <v>0</v>
      </c>
      <c r="F88" s="46">
        <f t="shared" si="34"/>
        <v>0</v>
      </c>
      <c r="G88" s="46">
        <f t="shared" si="34"/>
        <v>0</v>
      </c>
      <c r="H88" s="46">
        <f t="shared" si="34"/>
        <v>0</v>
      </c>
      <c r="I88" s="46">
        <f t="shared" si="34"/>
        <v>0</v>
      </c>
      <c r="J88" s="46">
        <f t="shared" si="34"/>
        <v>0</v>
      </c>
      <c r="K88" s="46">
        <f t="shared" si="34"/>
        <v>0</v>
      </c>
      <c r="L88" s="46">
        <f t="shared" si="34"/>
        <v>0</v>
      </c>
      <c r="M88" s="46">
        <f t="shared" si="34"/>
        <v>0</v>
      </c>
      <c r="N88" s="46">
        <f t="shared" si="34"/>
        <v>0</v>
      </c>
      <c r="O88" s="46">
        <f t="shared" si="34"/>
        <v>14550</v>
      </c>
      <c r="P88" s="46">
        <f t="shared" si="34"/>
        <v>210</v>
      </c>
      <c r="Q88" s="46">
        <f t="shared" si="34"/>
        <v>14760</v>
      </c>
    </row>
    <row r="89" spans="1:17" ht="18" customHeight="1" x14ac:dyDescent="0.25">
      <c r="A89" s="26" t="s">
        <v>392</v>
      </c>
      <c r="B89" s="30" t="s">
        <v>396</v>
      </c>
      <c r="C89" s="55" t="s">
        <v>397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5">
        <f t="shared" ref="Q89:Q105" si="36">SUM(D89:P89)</f>
        <v>0</v>
      </c>
    </row>
    <row r="90" spans="1:17" ht="18" customHeight="1" x14ac:dyDescent="0.25">
      <c r="A90" s="26" t="s">
        <v>395</v>
      </c>
      <c r="B90" s="30" t="s">
        <v>399</v>
      </c>
      <c r="C90" s="55" t="s">
        <v>400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5">
        <f t="shared" si="36"/>
        <v>0</v>
      </c>
    </row>
    <row r="91" spans="1:17" ht="28.5" customHeight="1" x14ac:dyDescent="0.25">
      <c r="A91" s="26" t="s">
        <v>398</v>
      </c>
      <c r="B91" s="30" t="s">
        <v>402</v>
      </c>
      <c r="C91" s="55" t="s">
        <v>403</v>
      </c>
      <c r="D91" s="88">
        <v>0</v>
      </c>
      <c r="E91" s="88">
        <v>0</v>
      </c>
      <c r="F91" s="88">
        <v>0</v>
      </c>
      <c r="G91" s="88">
        <v>0</v>
      </c>
      <c r="H91" s="88">
        <v>0</v>
      </c>
      <c r="I91" s="88">
        <v>0</v>
      </c>
      <c r="J91" s="88">
        <v>0</v>
      </c>
      <c r="K91" s="88">
        <v>0</v>
      </c>
      <c r="L91" s="88">
        <v>0</v>
      </c>
      <c r="M91" s="88">
        <v>0</v>
      </c>
      <c r="N91" s="88">
        <v>0</v>
      </c>
      <c r="O91" s="88">
        <v>0</v>
      </c>
      <c r="P91" s="88">
        <v>0</v>
      </c>
      <c r="Q91" s="85">
        <f t="shared" si="36"/>
        <v>0</v>
      </c>
    </row>
    <row r="92" spans="1:17" ht="24.75" customHeight="1" x14ac:dyDescent="0.25">
      <c r="A92" s="26" t="s">
        <v>401</v>
      </c>
      <c r="B92" s="30" t="s">
        <v>405</v>
      </c>
      <c r="C92" s="55" t="s">
        <v>406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5">
        <f t="shared" si="36"/>
        <v>0</v>
      </c>
    </row>
    <row r="93" spans="1:17" ht="27" customHeight="1" x14ac:dyDescent="0.25">
      <c r="A93" s="26" t="s">
        <v>404</v>
      </c>
      <c r="B93" s="30" t="s">
        <v>408</v>
      </c>
      <c r="C93" s="55" t="s">
        <v>409</v>
      </c>
      <c r="D93" s="88">
        <v>0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  <c r="P93" s="88">
        <v>0</v>
      </c>
      <c r="Q93" s="85">
        <f t="shared" si="36"/>
        <v>0</v>
      </c>
    </row>
    <row r="94" spans="1:17" ht="24" customHeight="1" x14ac:dyDescent="0.25">
      <c r="A94" s="26" t="s">
        <v>407</v>
      </c>
      <c r="B94" s="30" t="s">
        <v>411</v>
      </c>
      <c r="C94" s="55" t="s">
        <v>412</v>
      </c>
      <c r="D94" s="88">
        <v>2500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88">
        <v>0</v>
      </c>
      <c r="Q94" s="85">
        <f t="shared" si="36"/>
        <v>2500</v>
      </c>
    </row>
    <row r="95" spans="1:17" ht="27.75" customHeight="1" x14ac:dyDescent="0.25">
      <c r="A95" s="26" t="s">
        <v>410</v>
      </c>
      <c r="B95" s="30" t="s">
        <v>414</v>
      </c>
      <c r="C95" s="55" t="s">
        <v>415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5">
        <f t="shared" si="36"/>
        <v>0</v>
      </c>
    </row>
    <row r="96" spans="1:17" ht="29.25" customHeight="1" x14ac:dyDescent="0.25">
      <c r="A96" s="26" t="s">
        <v>413</v>
      </c>
      <c r="B96" s="30" t="s">
        <v>417</v>
      </c>
      <c r="C96" s="55" t="s">
        <v>418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5">
        <f t="shared" si="36"/>
        <v>0</v>
      </c>
    </row>
    <row r="97" spans="1:17" ht="18" customHeight="1" x14ac:dyDescent="0.25">
      <c r="A97" s="26" t="s">
        <v>416</v>
      </c>
      <c r="B97" s="30" t="s">
        <v>420</v>
      </c>
      <c r="C97" s="55" t="s">
        <v>421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  <c r="L97" s="88">
        <v>0</v>
      </c>
      <c r="M97" s="88">
        <v>0</v>
      </c>
      <c r="N97" s="88">
        <v>0</v>
      </c>
      <c r="O97" s="88">
        <v>0</v>
      </c>
      <c r="P97" s="88">
        <v>0</v>
      </c>
      <c r="Q97" s="85">
        <f t="shared" si="36"/>
        <v>0</v>
      </c>
    </row>
    <row r="98" spans="1:17" ht="18" customHeight="1" x14ac:dyDescent="0.25">
      <c r="A98" s="26" t="s">
        <v>419</v>
      </c>
      <c r="B98" s="30" t="s">
        <v>423</v>
      </c>
      <c r="C98" s="56" t="s">
        <v>424</v>
      </c>
      <c r="D98" s="88">
        <v>0</v>
      </c>
      <c r="E98" s="88">
        <v>0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K98" s="88">
        <v>0</v>
      </c>
      <c r="L98" s="88">
        <v>0</v>
      </c>
      <c r="M98" s="88">
        <v>0</v>
      </c>
      <c r="N98" s="88">
        <v>0</v>
      </c>
      <c r="O98" s="88">
        <v>0</v>
      </c>
      <c r="P98" s="88">
        <v>0</v>
      </c>
      <c r="Q98" s="85">
        <f t="shared" si="36"/>
        <v>0</v>
      </c>
    </row>
    <row r="99" spans="1:17" ht="18" customHeight="1" x14ac:dyDescent="0.25">
      <c r="A99" s="26" t="s">
        <v>422</v>
      </c>
      <c r="B99" s="30"/>
      <c r="C99" s="57" t="s">
        <v>426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5">
        <f t="shared" si="36"/>
        <v>0</v>
      </c>
    </row>
    <row r="100" spans="1:17" ht="18" customHeight="1" x14ac:dyDescent="0.25">
      <c r="A100" s="26" t="s">
        <v>425</v>
      </c>
      <c r="B100" s="30"/>
      <c r="C100" s="57" t="s">
        <v>428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5">
        <f t="shared" si="36"/>
        <v>0</v>
      </c>
    </row>
    <row r="101" spans="1:17" ht="18" customHeight="1" x14ac:dyDescent="0.25">
      <c r="A101" s="26" t="s">
        <v>427</v>
      </c>
      <c r="B101" s="30"/>
      <c r="C101" s="57" t="s">
        <v>598</v>
      </c>
      <c r="D101" s="88">
        <v>0</v>
      </c>
      <c r="E101" s="88">
        <v>0</v>
      </c>
      <c r="F101" s="88">
        <v>0</v>
      </c>
      <c r="G101" s="88">
        <v>10000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5">
        <f t="shared" si="36"/>
        <v>10000</v>
      </c>
    </row>
    <row r="102" spans="1:17" ht="18" customHeight="1" x14ac:dyDescent="0.25">
      <c r="A102" s="26" t="s">
        <v>429</v>
      </c>
      <c r="B102" s="30"/>
      <c r="C102" s="57" t="s">
        <v>432</v>
      </c>
      <c r="D102" s="88">
        <v>0</v>
      </c>
      <c r="E102" s="88">
        <v>0</v>
      </c>
      <c r="F102" s="88">
        <v>0</v>
      </c>
      <c r="G102" s="88">
        <v>125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5">
        <f t="shared" si="36"/>
        <v>125</v>
      </c>
    </row>
    <row r="103" spans="1:17" ht="18" customHeight="1" x14ac:dyDescent="0.25">
      <c r="A103" s="26" t="s">
        <v>431</v>
      </c>
      <c r="B103" s="30"/>
      <c r="C103" s="57" t="s">
        <v>599</v>
      </c>
      <c r="D103" s="88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5">
        <f t="shared" si="36"/>
        <v>0</v>
      </c>
    </row>
    <row r="104" spans="1:17" ht="28.5" customHeight="1" x14ac:dyDescent="0.25">
      <c r="A104" s="26" t="s">
        <v>433</v>
      </c>
      <c r="B104" s="30" t="s">
        <v>434</v>
      </c>
      <c r="C104" s="55" t="s">
        <v>600</v>
      </c>
      <c r="D104" s="88">
        <f t="shared" ref="D104:P104" si="37">SUM(D99:D103)</f>
        <v>0</v>
      </c>
      <c r="E104" s="88">
        <f t="shared" ref="E104" si="38">SUM(E99:E103)</f>
        <v>0</v>
      </c>
      <c r="F104" s="88">
        <f t="shared" si="37"/>
        <v>0</v>
      </c>
      <c r="G104" s="88">
        <f t="shared" si="37"/>
        <v>10125</v>
      </c>
      <c r="H104" s="88">
        <f t="shared" si="37"/>
        <v>0</v>
      </c>
      <c r="I104" s="88">
        <f t="shared" si="37"/>
        <v>0</v>
      </c>
      <c r="J104" s="88">
        <f t="shared" si="37"/>
        <v>0</v>
      </c>
      <c r="K104" s="88">
        <f t="shared" si="37"/>
        <v>0</v>
      </c>
      <c r="L104" s="88">
        <f t="shared" si="37"/>
        <v>0</v>
      </c>
      <c r="M104" s="88">
        <f t="shared" si="37"/>
        <v>0</v>
      </c>
      <c r="N104" s="88">
        <f t="shared" si="37"/>
        <v>0</v>
      </c>
      <c r="O104" s="88">
        <f t="shared" si="37"/>
        <v>0</v>
      </c>
      <c r="P104" s="88">
        <f t="shared" si="37"/>
        <v>0</v>
      </c>
      <c r="Q104" s="85">
        <f t="shared" si="36"/>
        <v>10125</v>
      </c>
    </row>
    <row r="105" spans="1:17" ht="18" customHeight="1" x14ac:dyDescent="0.25">
      <c r="A105" s="26" t="s">
        <v>436</v>
      </c>
      <c r="B105" s="30" t="s">
        <v>437</v>
      </c>
      <c r="C105" s="56" t="s">
        <v>438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  <c r="P105" s="88">
        <v>0</v>
      </c>
      <c r="Q105" s="85">
        <f t="shared" si="36"/>
        <v>0</v>
      </c>
    </row>
    <row r="106" spans="1:17" ht="18" customHeight="1" x14ac:dyDescent="0.25">
      <c r="A106" s="26" t="s">
        <v>439</v>
      </c>
      <c r="B106" s="35" t="s">
        <v>440</v>
      </c>
      <c r="C106" s="54" t="s">
        <v>601</v>
      </c>
      <c r="D106" s="46">
        <f t="shared" ref="D106:P106" si="39">SUM(D89+D90+D91+D92+D93+D94+D95+D96+D97+D98+D104+D105)</f>
        <v>2500</v>
      </c>
      <c r="E106" s="46">
        <f t="shared" ref="E106" si="40">SUM(E89+E90+E91+E92+E93+E94+E95+E96+E97+E98+E104+E105)</f>
        <v>0</v>
      </c>
      <c r="F106" s="46">
        <f t="shared" si="39"/>
        <v>0</v>
      </c>
      <c r="G106" s="46">
        <f t="shared" si="39"/>
        <v>10125</v>
      </c>
      <c r="H106" s="46">
        <f t="shared" si="39"/>
        <v>0</v>
      </c>
      <c r="I106" s="46">
        <f t="shared" si="39"/>
        <v>0</v>
      </c>
      <c r="J106" s="46">
        <f t="shared" si="39"/>
        <v>0</v>
      </c>
      <c r="K106" s="46">
        <f t="shared" si="39"/>
        <v>0</v>
      </c>
      <c r="L106" s="46">
        <f t="shared" si="39"/>
        <v>0</v>
      </c>
      <c r="M106" s="46">
        <f t="shared" si="39"/>
        <v>0</v>
      </c>
      <c r="N106" s="46">
        <f t="shared" si="39"/>
        <v>0</v>
      </c>
      <c r="O106" s="46">
        <f t="shared" si="39"/>
        <v>0</v>
      </c>
      <c r="P106" s="46">
        <f t="shared" si="39"/>
        <v>0</v>
      </c>
      <c r="Q106" s="46">
        <f>SUM(Q89+Q90+Q91+Q92+Q93+Q94+Q95+Q96+Q97+Q98+Q104+Q105)</f>
        <v>12625</v>
      </c>
    </row>
    <row r="107" spans="1:17" ht="18" customHeight="1" x14ac:dyDescent="0.25">
      <c r="A107" s="26" t="s">
        <v>442</v>
      </c>
      <c r="B107" s="30" t="s">
        <v>443</v>
      </c>
      <c r="C107" s="58" t="s">
        <v>444</v>
      </c>
      <c r="D107" s="88">
        <v>0</v>
      </c>
      <c r="E107" s="88">
        <v>0</v>
      </c>
      <c r="F107" s="88">
        <v>0</v>
      </c>
      <c r="G107" s="88">
        <v>0</v>
      </c>
      <c r="H107" s="88">
        <v>0</v>
      </c>
      <c r="I107" s="88">
        <v>0</v>
      </c>
      <c r="J107" s="88">
        <v>0</v>
      </c>
      <c r="K107" s="88">
        <v>0</v>
      </c>
      <c r="L107" s="88">
        <v>0</v>
      </c>
      <c r="M107" s="88">
        <v>0</v>
      </c>
      <c r="N107" s="88">
        <v>0</v>
      </c>
      <c r="O107" s="88">
        <v>0</v>
      </c>
      <c r="P107" s="88">
        <v>0</v>
      </c>
      <c r="Q107" s="85">
        <f t="shared" ref="Q107:Q113" si="41">SUM(D107:P107)</f>
        <v>0</v>
      </c>
    </row>
    <row r="108" spans="1:17" ht="18" customHeight="1" x14ac:dyDescent="0.25">
      <c r="A108" s="26" t="s">
        <v>445</v>
      </c>
      <c r="B108" s="30" t="s">
        <v>446</v>
      </c>
      <c r="C108" s="58" t="s">
        <v>447</v>
      </c>
      <c r="D108" s="88">
        <v>0</v>
      </c>
      <c r="E108" s="88">
        <v>0</v>
      </c>
      <c r="F108" s="88">
        <v>0</v>
      </c>
      <c r="G108" s="88">
        <v>4430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5">
        <f t="shared" si="41"/>
        <v>4430</v>
      </c>
    </row>
    <row r="109" spans="1:17" ht="18" customHeight="1" x14ac:dyDescent="0.25">
      <c r="A109" s="26" t="s">
        <v>448</v>
      </c>
      <c r="B109" s="30" t="s">
        <v>449</v>
      </c>
      <c r="C109" s="58" t="s">
        <v>450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85">
        <f t="shared" si="41"/>
        <v>0</v>
      </c>
    </row>
    <row r="110" spans="1:17" ht="18" customHeight="1" x14ac:dyDescent="0.25">
      <c r="A110" s="26" t="s">
        <v>451</v>
      </c>
      <c r="B110" s="30" t="s">
        <v>452</v>
      </c>
      <c r="C110" s="58" t="s">
        <v>453</v>
      </c>
      <c r="D110" s="88">
        <v>0</v>
      </c>
      <c r="E110" s="88">
        <v>0</v>
      </c>
      <c r="F110" s="88">
        <v>0</v>
      </c>
      <c r="G110" s="88">
        <v>7765</v>
      </c>
      <c r="H110" s="88">
        <v>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5">
        <f t="shared" si="41"/>
        <v>7765</v>
      </c>
    </row>
    <row r="111" spans="1:17" ht="18" customHeight="1" x14ac:dyDescent="0.25">
      <c r="A111" s="26" t="s">
        <v>454</v>
      </c>
      <c r="B111" s="30" t="s">
        <v>455</v>
      </c>
      <c r="C111" s="49" t="s">
        <v>456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5">
        <f t="shared" si="41"/>
        <v>0</v>
      </c>
    </row>
    <row r="112" spans="1:17" ht="18" customHeight="1" x14ac:dyDescent="0.25">
      <c r="A112" s="26" t="s">
        <v>457</v>
      </c>
      <c r="B112" s="30" t="s">
        <v>458</v>
      </c>
      <c r="C112" s="49" t="s">
        <v>459</v>
      </c>
      <c r="D112" s="88">
        <v>0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85">
        <f t="shared" si="41"/>
        <v>0</v>
      </c>
    </row>
    <row r="113" spans="1:17" ht="18" customHeight="1" x14ac:dyDescent="0.25">
      <c r="A113" s="26" t="s">
        <v>460</v>
      </c>
      <c r="B113" s="30" t="s">
        <v>461</v>
      </c>
      <c r="C113" s="49" t="s">
        <v>462</v>
      </c>
      <c r="D113" s="88">
        <v>0</v>
      </c>
      <c r="E113" s="88">
        <v>0</v>
      </c>
      <c r="F113" s="88">
        <v>0</v>
      </c>
      <c r="G113" s="88">
        <v>3293</v>
      </c>
      <c r="H113" s="88">
        <v>0</v>
      </c>
      <c r="I113" s="88">
        <v>0</v>
      </c>
      <c r="J113" s="88">
        <v>0</v>
      </c>
      <c r="K113" s="88">
        <v>0</v>
      </c>
      <c r="L113" s="88">
        <v>0</v>
      </c>
      <c r="M113" s="88">
        <v>0</v>
      </c>
      <c r="N113" s="88">
        <v>0</v>
      </c>
      <c r="O113" s="88">
        <v>0</v>
      </c>
      <c r="P113" s="88">
        <v>0</v>
      </c>
      <c r="Q113" s="85">
        <f t="shared" si="41"/>
        <v>3293</v>
      </c>
    </row>
    <row r="114" spans="1:17" ht="18" customHeight="1" x14ac:dyDescent="0.25">
      <c r="A114" s="26" t="s">
        <v>463</v>
      </c>
      <c r="B114" s="35" t="s">
        <v>464</v>
      </c>
      <c r="C114" s="59" t="s">
        <v>465</v>
      </c>
      <c r="D114" s="46">
        <f t="shared" ref="D114:P114" si="42">SUM(D107:D113)</f>
        <v>0</v>
      </c>
      <c r="E114" s="46">
        <f t="shared" ref="E114" si="43">SUM(E107:E113)</f>
        <v>0</v>
      </c>
      <c r="F114" s="46">
        <f t="shared" si="42"/>
        <v>0</v>
      </c>
      <c r="G114" s="46">
        <f t="shared" si="42"/>
        <v>15488</v>
      </c>
      <c r="H114" s="46">
        <f t="shared" si="42"/>
        <v>0</v>
      </c>
      <c r="I114" s="46">
        <f t="shared" si="42"/>
        <v>0</v>
      </c>
      <c r="J114" s="46">
        <f t="shared" si="42"/>
        <v>0</v>
      </c>
      <c r="K114" s="46">
        <f t="shared" si="42"/>
        <v>0</v>
      </c>
      <c r="L114" s="46">
        <f t="shared" si="42"/>
        <v>0</v>
      </c>
      <c r="M114" s="46">
        <f t="shared" si="42"/>
        <v>0</v>
      </c>
      <c r="N114" s="46">
        <f t="shared" si="42"/>
        <v>0</v>
      </c>
      <c r="O114" s="46">
        <f t="shared" si="42"/>
        <v>0</v>
      </c>
      <c r="P114" s="46">
        <f t="shared" si="42"/>
        <v>0</v>
      </c>
      <c r="Q114" s="46">
        <f>SUM(Q107:Q113)</f>
        <v>15488</v>
      </c>
    </row>
    <row r="115" spans="1:17" ht="18" customHeight="1" x14ac:dyDescent="0.25">
      <c r="A115" s="26" t="s">
        <v>466</v>
      </c>
      <c r="B115" s="30" t="s">
        <v>467</v>
      </c>
      <c r="C115" s="51" t="s">
        <v>468</v>
      </c>
      <c r="D115" s="88">
        <v>0</v>
      </c>
      <c r="E115" s="88">
        <v>0</v>
      </c>
      <c r="F115" s="88">
        <v>0</v>
      </c>
      <c r="G115" s="88">
        <v>19876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0</v>
      </c>
      <c r="P115" s="88">
        <v>0</v>
      </c>
      <c r="Q115" s="85">
        <f>SUM(D115:P115)</f>
        <v>19876</v>
      </c>
    </row>
    <row r="116" spans="1:17" ht="18" customHeight="1" x14ac:dyDescent="0.25">
      <c r="A116" s="26" t="s">
        <v>469</v>
      </c>
      <c r="B116" s="30" t="s">
        <v>470</v>
      </c>
      <c r="C116" s="51" t="s">
        <v>471</v>
      </c>
      <c r="D116" s="88">
        <v>0</v>
      </c>
      <c r="E116" s="88">
        <v>0</v>
      </c>
      <c r="F116" s="88">
        <v>0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88">
        <v>0</v>
      </c>
      <c r="M116" s="88">
        <v>0</v>
      </c>
      <c r="N116" s="88">
        <v>0</v>
      </c>
      <c r="O116" s="88">
        <v>0</v>
      </c>
      <c r="P116" s="88">
        <v>0</v>
      </c>
      <c r="Q116" s="85">
        <f>SUM(D116:P116)</f>
        <v>0</v>
      </c>
    </row>
    <row r="117" spans="1:17" ht="18" customHeight="1" x14ac:dyDescent="0.25">
      <c r="A117" s="26" t="s">
        <v>472</v>
      </c>
      <c r="B117" s="30" t="s">
        <v>473</v>
      </c>
      <c r="C117" s="51" t="s">
        <v>474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5">
        <f>SUM(D117:P117)</f>
        <v>0</v>
      </c>
    </row>
    <row r="118" spans="1:17" ht="24.75" customHeight="1" x14ac:dyDescent="0.25">
      <c r="A118" s="26" t="s">
        <v>475</v>
      </c>
      <c r="B118" s="30" t="s">
        <v>476</v>
      </c>
      <c r="C118" s="51" t="s">
        <v>477</v>
      </c>
      <c r="D118" s="88">
        <v>0</v>
      </c>
      <c r="E118" s="88">
        <v>0</v>
      </c>
      <c r="F118" s="88">
        <v>0</v>
      </c>
      <c r="G118" s="88">
        <v>5366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88">
        <v>0</v>
      </c>
      <c r="Q118" s="85">
        <f>SUM(D118:P118)</f>
        <v>5366</v>
      </c>
    </row>
    <row r="119" spans="1:17" ht="18" customHeight="1" x14ac:dyDescent="0.25">
      <c r="A119" s="26" t="s">
        <v>478</v>
      </c>
      <c r="B119" s="35" t="s">
        <v>479</v>
      </c>
      <c r="C119" s="54" t="s">
        <v>480</v>
      </c>
      <c r="D119" s="46">
        <f t="shared" ref="D119:P119" si="44">SUM(D115:D118)</f>
        <v>0</v>
      </c>
      <c r="E119" s="46">
        <f t="shared" ref="E119" si="45">SUM(E115:E118)</f>
        <v>0</v>
      </c>
      <c r="F119" s="46">
        <f t="shared" si="44"/>
        <v>0</v>
      </c>
      <c r="G119" s="46">
        <f t="shared" si="44"/>
        <v>25242</v>
      </c>
      <c r="H119" s="46">
        <f t="shared" si="44"/>
        <v>0</v>
      </c>
      <c r="I119" s="46">
        <f t="shared" si="44"/>
        <v>0</v>
      </c>
      <c r="J119" s="46">
        <f t="shared" si="44"/>
        <v>0</v>
      </c>
      <c r="K119" s="46">
        <f t="shared" si="44"/>
        <v>0</v>
      </c>
      <c r="L119" s="46">
        <f t="shared" si="44"/>
        <v>0</v>
      </c>
      <c r="M119" s="46">
        <f t="shared" si="44"/>
        <v>0</v>
      </c>
      <c r="N119" s="46">
        <f t="shared" si="44"/>
        <v>0</v>
      </c>
      <c r="O119" s="46">
        <f t="shared" si="44"/>
        <v>0</v>
      </c>
      <c r="P119" s="46">
        <f t="shared" si="44"/>
        <v>0</v>
      </c>
      <c r="Q119" s="46">
        <f>SUM(Q115:Q118)</f>
        <v>25242</v>
      </c>
    </row>
    <row r="120" spans="1:17" ht="27.75" customHeight="1" x14ac:dyDescent="0.25">
      <c r="A120" s="26" t="s">
        <v>481</v>
      </c>
      <c r="B120" s="30" t="s">
        <v>482</v>
      </c>
      <c r="C120" s="51" t="s">
        <v>483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5">
        <f t="shared" ref="Q120:Q127" si="46">SUM(D120:P120)</f>
        <v>0</v>
      </c>
    </row>
    <row r="121" spans="1:17" ht="27.75" customHeight="1" x14ac:dyDescent="0.25">
      <c r="A121" s="26" t="s">
        <v>484</v>
      </c>
      <c r="B121" s="30" t="s">
        <v>485</v>
      </c>
      <c r="C121" s="51" t="s">
        <v>486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5">
        <f t="shared" si="46"/>
        <v>0</v>
      </c>
    </row>
    <row r="122" spans="1:17" ht="28.5" customHeight="1" x14ac:dyDescent="0.25">
      <c r="A122" s="26" t="s">
        <v>487</v>
      </c>
      <c r="B122" s="30" t="s">
        <v>488</v>
      </c>
      <c r="C122" s="51" t="s">
        <v>489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5">
        <f t="shared" si="46"/>
        <v>0</v>
      </c>
    </row>
    <row r="123" spans="1:17" ht="27.75" customHeight="1" x14ac:dyDescent="0.25">
      <c r="A123" s="26" t="s">
        <v>490</v>
      </c>
      <c r="B123" s="30" t="s">
        <v>491</v>
      </c>
      <c r="C123" s="51" t="s">
        <v>492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5">
        <f t="shared" si="46"/>
        <v>0</v>
      </c>
    </row>
    <row r="124" spans="1:17" ht="26.25" customHeight="1" x14ac:dyDescent="0.25">
      <c r="A124" s="26" t="s">
        <v>493</v>
      </c>
      <c r="B124" s="30" t="s">
        <v>494</v>
      </c>
      <c r="C124" s="51" t="s">
        <v>495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5">
        <f t="shared" si="46"/>
        <v>0</v>
      </c>
    </row>
    <row r="125" spans="1:17" ht="30" customHeight="1" x14ac:dyDescent="0.25">
      <c r="A125" s="26" t="s">
        <v>496</v>
      </c>
      <c r="B125" s="30" t="s">
        <v>497</v>
      </c>
      <c r="C125" s="51" t="s">
        <v>498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5">
        <f t="shared" si="46"/>
        <v>0</v>
      </c>
    </row>
    <row r="126" spans="1:17" ht="18" customHeight="1" x14ac:dyDescent="0.25">
      <c r="A126" s="26" t="s">
        <v>499</v>
      </c>
      <c r="B126" s="30" t="s">
        <v>500</v>
      </c>
      <c r="C126" s="51" t="s">
        <v>501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5">
        <f t="shared" si="46"/>
        <v>0</v>
      </c>
    </row>
    <row r="127" spans="1:17" ht="26.25" customHeight="1" x14ac:dyDescent="0.25">
      <c r="A127" s="26" t="s">
        <v>502</v>
      </c>
      <c r="B127" s="30" t="s">
        <v>503</v>
      </c>
      <c r="C127" s="51" t="s">
        <v>504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5">
        <f t="shared" si="46"/>
        <v>0</v>
      </c>
    </row>
    <row r="128" spans="1:17" ht="18" customHeight="1" x14ac:dyDescent="0.25">
      <c r="A128" s="26" t="s">
        <v>505</v>
      </c>
      <c r="B128" s="35" t="s">
        <v>506</v>
      </c>
      <c r="C128" s="60" t="s">
        <v>507</v>
      </c>
      <c r="D128" s="61">
        <f t="shared" ref="D128:P128" si="47">SUM(D120:D127)</f>
        <v>0</v>
      </c>
      <c r="E128" s="61">
        <f t="shared" ref="E128" si="48">SUM(E120:E127)</f>
        <v>0</v>
      </c>
      <c r="F128" s="61">
        <f t="shared" si="47"/>
        <v>0</v>
      </c>
      <c r="G128" s="61">
        <f t="shared" si="47"/>
        <v>0</v>
      </c>
      <c r="H128" s="61">
        <f t="shared" si="47"/>
        <v>0</v>
      </c>
      <c r="I128" s="61">
        <f t="shared" si="47"/>
        <v>0</v>
      </c>
      <c r="J128" s="61">
        <f t="shared" si="47"/>
        <v>0</v>
      </c>
      <c r="K128" s="61">
        <f t="shared" si="47"/>
        <v>0</v>
      </c>
      <c r="L128" s="61">
        <f t="shared" si="47"/>
        <v>0</v>
      </c>
      <c r="M128" s="61">
        <f t="shared" si="47"/>
        <v>0</v>
      </c>
      <c r="N128" s="61">
        <f t="shared" si="47"/>
        <v>0</v>
      </c>
      <c r="O128" s="61">
        <f t="shared" si="47"/>
        <v>0</v>
      </c>
      <c r="P128" s="61">
        <f t="shared" si="47"/>
        <v>0</v>
      </c>
      <c r="Q128" s="46">
        <f>SUM(Q120:Q127)</f>
        <v>0</v>
      </c>
    </row>
    <row r="129" spans="1:17" ht="18" customHeight="1" x14ac:dyDescent="0.25">
      <c r="A129" s="26" t="s">
        <v>508</v>
      </c>
      <c r="B129" s="62" t="s">
        <v>509</v>
      </c>
      <c r="C129" s="63" t="s">
        <v>602</v>
      </c>
      <c r="D129" s="46">
        <f t="shared" ref="D129:Q129" si="49">SUM(D24+D29+D72+D88+D106+D114+D119+D128)</f>
        <v>21727</v>
      </c>
      <c r="E129" s="46">
        <f t="shared" ref="E129" si="50">SUM(E24+E29+E72+E88+E106+E114+E119+E128)</f>
        <v>0</v>
      </c>
      <c r="F129" s="46">
        <f t="shared" si="49"/>
        <v>5168</v>
      </c>
      <c r="G129" s="46">
        <f t="shared" si="49"/>
        <v>63586</v>
      </c>
      <c r="H129" s="46">
        <f t="shared" si="49"/>
        <v>4626</v>
      </c>
      <c r="I129" s="46">
        <f t="shared" si="49"/>
        <v>7894</v>
      </c>
      <c r="J129" s="46">
        <f t="shared" si="49"/>
        <v>120243</v>
      </c>
      <c r="K129" s="46">
        <f t="shared" si="49"/>
        <v>475</v>
      </c>
      <c r="L129" s="46">
        <f t="shared" si="49"/>
        <v>4118</v>
      </c>
      <c r="M129" s="46">
        <f t="shared" si="49"/>
        <v>2143</v>
      </c>
      <c r="N129" s="46">
        <f t="shared" si="49"/>
        <v>3366</v>
      </c>
      <c r="O129" s="46">
        <f t="shared" si="49"/>
        <v>14550</v>
      </c>
      <c r="P129" s="46">
        <f t="shared" si="49"/>
        <v>210</v>
      </c>
      <c r="Q129" s="46">
        <f t="shared" si="49"/>
        <v>248296</v>
      </c>
    </row>
    <row r="130" spans="1:17" s="25" customFormat="1" ht="18" customHeight="1" x14ac:dyDescent="0.25">
      <c r="A130" s="89" t="s">
        <v>511</v>
      </c>
      <c r="B130" s="35" t="s">
        <v>512</v>
      </c>
      <c r="C130" s="54" t="s">
        <v>513</v>
      </c>
      <c r="D130" s="46">
        <v>0</v>
      </c>
      <c r="E130" s="46">
        <v>72304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f>SUM(D130:P130)</f>
        <v>72304</v>
      </c>
    </row>
    <row r="131" spans="1:17" ht="18" customHeight="1" x14ac:dyDescent="0.25">
      <c r="A131" s="26" t="s">
        <v>514</v>
      </c>
      <c r="B131" s="42"/>
      <c r="C131" s="54" t="s">
        <v>515</v>
      </c>
      <c r="D131" s="46">
        <f t="shared" ref="D131:P131" si="51">SUM(D129:D130)</f>
        <v>21727</v>
      </c>
      <c r="E131" s="46">
        <f t="shared" ref="E131" si="52">SUM(E129:E130)</f>
        <v>72304</v>
      </c>
      <c r="F131" s="46">
        <f t="shared" si="51"/>
        <v>5168</v>
      </c>
      <c r="G131" s="46">
        <f t="shared" si="51"/>
        <v>63586</v>
      </c>
      <c r="H131" s="46">
        <f t="shared" si="51"/>
        <v>4626</v>
      </c>
      <c r="I131" s="46">
        <f t="shared" si="51"/>
        <v>7894</v>
      </c>
      <c r="J131" s="46">
        <f t="shared" si="51"/>
        <v>120243</v>
      </c>
      <c r="K131" s="46">
        <f t="shared" si="51"/>
        <v>475</v>
      </c>
      <c r="L131" s="46">
        <f t="shared" si="51"/>
        <v>4118</v>
      </c>
      <c r="M131" s="46">
        <f t="shared" si="51"/>
        <v>2143</v>
      </c>
      <c r="N131" s="46">
        <f t="shared" si="51"/>
        <v>3366</v>
      </c>
      <c r="O131" s="46">
        <f t="shared" si="51"/>
        <v>14550</v>
      </c>
      <c r="P131" s="46">
        <f t="shared" si="51"/>
        <v>210</v>
      </c>
      <c r="Q131" s="46">
        <f>SUM(Q129:Q130)</f>
        <v>320600</v>
      </c>
    </row>
    <row r="132" spans="1:17" ht="18" customHeight="1" x14ac:dyDescent="0.25"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</row>
    <row r="133" spans="1:17" ht="18" customHeight="1" x14ac:dyDescent="0.25">
      <c r="Q133" s="64"/>
    </row>
    <row r="134" spans="1:17" ht="18" customHeight="1" x14ac:dyDescent="0.25">
      <c r="I134" s="64"/>
    </row>
  </sheetData>
  <pageMargins left="0.23622047244094491" right="0.23622047244094491" top="0.74803149606299213" bottom="0.74803149606299213" header="0.31496062992125984" footer="0.31496062992125984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C87" sqref="C87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ht="24.75" customHeight="1" x14ac:dyDescent="0.25">
      <c r="C1" s="80" t="s">
        <v>607</v>
      </c>
      <c r="D1" s="8" t="s">
        <v>638</v>
      </c>
    </row>
    <row r="2" spans="1:5" ht="18.75" customHeight="1" x14ac:dyDescent="0.25">
      <c r="C2" s="21" t="s">
        <v>639</v>
      </c>
    </row>
    <row r="3" spans="1:5" ht="20.25" customHeight="1" x14ac:dyDescent="0.25">
      <c r="C3" s="21" t="s">
        <v>212</v>
      </c>
      <c r="D3" s="8" t="s">
        <v>210</v>
      </c>
    </row>
    <row r="4" spans="1:5" ht="29.25" customHeight="1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ht="18" customHeight="1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8.5" customHeight="1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6.25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ht="19.5" customHeight="1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ht="18" customHeight="1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ht="18" customHeight="1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ht="18" customHeight="1" x14ac:dyDescent="0.25">
      <c r="A11" s="94" t="s">
        <v>120</v>
      </c>
      <c r="B11" s="97" t="s">
        <v>9</v>
      </c>
      <c r="C11" s="98" t="s">
        <v>612</v>
      </c>
      <c r="D11" s="99">
        <f>SUM(D5+D6+D7+D8+D9+D10)</f>
        <v>0</v>
      </c>
    </row>
    <row r="12" spans="1:5" ht="18" customHeight="1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25" customHeight="1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7" customHeight="1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25" customHeight="1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9.25" customHeight="1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ht="18.75" customHeight="1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25" customHeight="1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7.75" customHeight="1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9.25" customHeight="1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25" customHeight="1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ht="18.75" customHeight="1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ht="17.25" customHeight="1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ht="18" customHeight="1" x14ac:dyDescent="0.25">
      <c r="A26" s="94" t="s">
        <v>135</v>
      </c>
      <c r="B26" s="97" t="s">
        <v>40</v>
      </c>
      <c r="C26" s="98" t="s">
        <v>615</v>
      </c>
      <c r="D26" s="99">
        <f>SUM(D24:D25)</f>
        <v>0</v>
      </c>
    </row>
    <row r="27" spans="1:4" ht="18" customHeight="1" x14ac:dyDescent="0.25">
      <c r="A27" s="94" t="s">
        <v>136</v>
      </c>
      <c r="B27" s="97" t="s">
        <v>43</v>
      </c>
      <c r="C27" s="98" t="s">
        <v>33</v>
      </c>
      <c r="D27" s="99">
        <v>0</v>
      </c>
    </row>
    <row r="28" spans="1:4" ht="18" customHeight="1" x14ac:dyDescent="0.25">
      <c r="A28" s="94" t="s">
        <v>137</v>
      </c>
      <c r="B28" s="97" t="s">
        <v>44</v>
      </c>
      <c r="C28" s="98" t="s">
        <v>34</v>
      </c>
      <c r="D28" s="99">
        <v>0</v>
      </c>
    </row>
    <row r="29" spans="1:4" ht="18" customHeight="1" x14ac:dyDescent="0.25">
      <c r="A29" s="94" t="s">
        <v>138</v>
      </c>
      <c r="B29" s="97" t="s">
        <v>45</v>
      </c>
      <c r="C29" s="98" t="s">
        <v>616</v>
      </c>
      <c r="D29" s="99">
        <v>0</v>
      </c>
    </row>
    <row r="30" spans="1:4" ht="18" customHeight="1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ht="18" customHeight="1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ht="18" customHeight="1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97" t="s">
        <v>42</v>
      </c>
      <c r="C35" s="98" t="s">
        <v>619</v>
      </c>
      <c r="D35" s="99">
        <f>SUM(D30+D31+D32+D33+D34)</f>
        <v>0</v>
      </c>
    </row>
    <row r="36" spans="1:4" ht="18" customHeight="1" x14ac:dyDescent="0.25">
      <c r="A36" s="94" t="s">
        <v>145</v>
      </c>
      <c r="B36" s="97" t="s">
        <v>51</v>
      </c>
      <c r="C36" s="98" t="s">
        <v>620</v>
      </c>
      <c r="D36" s="99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300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0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10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310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310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393</v>
      </c>
    </row>
    <row r="65" spans="1:4" ht="18" customHeight="1" x14ac:dyDescent="0.25">
      <c r="A65" s="94" t="s">
        <v>174</v>
      </c>
      <c r="B65" s="95"/>
      <c r="C65" s="105" t="s">
        <v>631</v>
      </c>
      <c r="D65" s="106">
        <v>23173</v>
      </c>
    </row>
    <row r="66" spans="1:4" ht="18" customHeight="1" x14ac:dyDescent="0.25">
      <c r="A66" s="94" t="s">
        <v>175</v>
      </c>
      <c r="B66" s="95"/>
      <c r="C66" s="105" t="s">
        <v>102</v>
      </c>
      <c r="D66" s="106">
        <v>4646</v>
      </c>
    </row>
    <row r="67" spans="1:4" ht="18" customHeight="1" x14ac:dyDescent="0.25">
      <c r="A67" s="94" t="s">
        <v>176</v>
      </c>
      <c r="B67" s="95"/>
      <c r="C67" s="105" t="s">
        <v>632</v>
      </c>
      <c r="D67" s="106">
        <v>5838</v>
      </c>
    </row>
    <row r="68" spans="1:4" ht="18" customHeight="1" x14ac:dyDescent="0.25">
      <c r="A68" s="94" t="s">
        <v>178</v>
      </c>
      <c r="B68" s="100" t="s">
        <v>633</v>
      </c>
      <c r="C68" s="101" t="s">
        <v>634</v>
      </c>
      <c r="D68" s="102">
        <f>SUM(D65:D67)</f>
        <v>33657</v>
      </c>
    </row>
    <row r="69" spans="1:4" ht="18" customHeight="1" x14ac:dyDescent="0.25">
      <c r="A69" s="94" t="s">
        <v>179</v>
      </c>
      <c r="B69" s="100" t="s">
        <v>188</v>
      </c>
      <c r="C69" s="101" t="s">
        <v>635</v>
      </c>
      <c r="D69" s="102">
        <f>SUM(D64+D68)</f>
        <v>34050</v>
      </c>
    </row>
    <row r="70" spans="1:4" ht="18" customHeight="1" x14ac:dyDescent="0.25">
      <c r="A70" s="94" t="s">
        <v>180</v>
      </c>
      <c r="B70" s="100" t="s">
        <v>188</v>
      </c>
      <c r="C70" s="101" t="s">
        <v>636</v>
      </c>
      <c r="D70" s="102">
        <v>2400</v>
      </c>
    </row>
    <row r="71" spans="1:4" ht="18" customHeight="1" x14ac:dyDescent="0.25">
      <c r="A71" s="94" t="s">
        <v>181</v>
      </c>
      <c r="B71" s="100"/>
      <c r="C71" s="101" t="s">
        <v>637</v>
      </c>
      <c r="D71" s="107">
        <f>SUM(D17+D23+D37+D48+D54+D58+D62+D69+D70)</f>
        <v>36760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workbookViewId="0">
      <selection activeCell="G28" sqref="G2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5.6640625" customWidth="1"/>
    <col min="5" max="5" width="11.33203125" customWidth="1"/>
  </cols>
  <sheetData>
    <row r="1" spans="1:29" ht="24" customHeight="1" x14ac:dyDescent="0.25">
      <c r="C1" s="80" t="s">
        <v>607</v>
      </c>
      <c r="D1" s="8" t="s">
        <v>678</v>
      </c>
    </row>
    <row r="2" spans="1:29" ht="24" customHeight="1" x14ac:dyDescent="0.25">
      <c r="C2" s="108" t="s">
        <v>220</v>
      </c>
    </row>
    <row r="3" spans="1:29" ht="21" customHeight="1" x14ac:dyDescent="0.25">
      <c r="C3" s="108" t="s">
        <v>221</v>
      </c>
      <c r="D3" s="109" t="s">
        <v>210</v>
      </c>
    </row>
    <row r="4" spans="1:29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  <c r="E4" s="110"/>
    </row>
    <row r="5" spans="1:29" ht="18" customHeight="1" x14ac:dyDescent="0.25">
      <c r="A5" s="26" t="s">
        <v>98</v>
      </c>
      <c r="B5" s="27" t="s">
        <v>225</v>
      </c>
      <c r="C5" s="27" t="s">
        <v>226</v>
      </c>
      <c r="D5" s="111">
        <v>27485</v>
      </c>
      <c r="E5" s="29"/>
      <c r="F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18" customHeight="1" x14ac:dyDescent="0.25">
      <c r="A6" s="26" t="s">
        <v>99</v>
      </c>
      <c r="B6" s="30" t="s">
        <v>227</v>
      </c>
      <c r="C6" s="27" t="s">
        <v>228</v>
      </c>
      <c r="D6" s="111">
        <v>0</v>
      </c>
      <c r="E6" s="29"/>
      <c r="F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  <c r="AA6" s="31"/>
      <c r="AB6" s="31"/>
      <c r="AC6" s="31"/>
    </row>
    <row r="7" spans="1:29" ht="18" customHeight="1" x14ac:dyDescent="0.25">
      <c r="A7" s="26" t="s">
        <v>100</v>
      </c>
      <c r="B7" s="30" t="s">
        <v>229</v>
      </c>
      <c r="C7" s="27" t="s">
        <v>230</v>
      </c>
      <c r="D7" s="111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1"/>
      <c r="AA7" s="31"/>
      <c r="AB7" s="31"/>
      <c r="AC7" s="31"/>
    </row>
    <row r="8" spans="1:29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1"/>
      <c r="AA8" s="31"/>
      <c r="AB8" s="31"/>
      <c r="AC8" s="31"/>
    </row>
    <row r="9" spans="1:29" ht="18" customHeight="1" x14ac:dyDescent="0.25">
      <c r="A9" s="26" t="s">
        <v>118</v>
      </c>
      <c r="B9" s="30" t="s">
        <v>233</v>
      </c>
      <c r="C9" s="32" t="s">
        <v>234</v>
      </c>
      <c r="D9" s="112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1"/>
      <c r="AA9" s="31"/>
      <c r="AB9" s="31"/>
      <c r="AC9" s="31"/>
    </row>
    <row r="10" spans="1:29" ht="18" customHeight="1" x14ac:dyDescent="0.25">
      <c r="A10" s="26" t="s">
        <v>119</v>
      </c>
      <c r="B10" s="30" t="s">
        <v>235</v>
      </c>
      <c r="C10" s="32" t="s">
        <v>236</v>
      </c>
      <c r="D10" s="112">
        <v>1491</v>
      </c>
      <c r="E10" s="11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1"/>
      <c r="AA10" s="31"/>
      <c r="AB10" s="31"/>
      <c r="AC10" s="31"/>
    </row>
    <row r="11" spans="1:29" ht="18" customHeight="1" x14ac:dyDescent="0.25">
      <c r="A11" s="26" t="s">
        <v>120</v>
      </c>
      <c r="B11" s="30" t="s">
        <v>237</v>
      </c>
      <c r="C11" s="32" t="s">
        <v>640</v>
      </c>
      <c r="D11" s="112">
        <v>0</v>
      </c>
      <c r="E11" s="11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1"/>
      <c r="AA11" s="31"/>
      <c r="AB11" s="31"/>
      <c r="AC11" s="31"/>
    </row>
    <row r="12" spans="1:29" ht="18" customHeight="1" x14ac:dyDescent="0.25">
      <c r="A12" s="26" t="s">
        <v>121</v>
      </c>
      <c r="B12" s="30" t="s">
        <v>239</v>
      </c>
      <c r="C12" s="32" t="s">
        <v>240</v>
      </c>
      <c r="D12" s="112">
        <v>0</v>
      </c>
      <c r="E12" s="113"/>
      <c r="F12" s="11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1"/>
      <c r="AA12" s="31"/>
      <c r="AB12" s="31"/>
      <c r="AC12" s="31"/>
    </row>
    <row r="13" spans="1:29" ht="18" customHeight="1" x14ac:dyDescent="0.25">
      <c r="A13" s="26" t="s">
        <v>122</v>
      </c>
      <c r="B13" s="30" t="s">
        <v>241</v>
      </c>
      <c r="C13" s="32" t="s">
        <v>242</v>
      </c>
      <c r="D13" s="112">
        <v>70</v>
      </c>
      <c r="E13" s="11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1"/>
      <c r="AA13" s="31"/>
      <c r="AB13" s="31"/>
      <c r="AC13" s="31"/>
    </row>
    <row r="14" spans="1:29" ht="18" customHeight="1" x14ac:dyDescent="0.25">
      <c r="A14" s="26" t="s">
        <v>123</v>
      </c>
      <c r="B14" s="30" t="s">
        <v>243</v>
      </c>
      <c r="C14" s="32" t="s">
        <v>244</v>
      </c>
      <c r="D14" s="112">
        <v>0</v>
      </c>
      <c r="E14" s="11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1"/>
      <c r="AA14" s="31"/>
      <c r="AB14" s="31"/>
      <c r="AC14" s="31"/>
    </row>
    <row r="15" spans="1:29" ht="18" customHeight="1" x14ac:dyDescent="0.25">
      <c r="A15" s="26" t="s">
        <v>124</v>
      </c>
      <c r="B15" s="30" t="s">
        <v>245</v>
      </c>
      <c r="C15" s="32" t="s">
        <v>246</v>
      </c>
      <c r="D15" s="112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1"/>
      <c r="AA15" s="31"/>
      <c r="AB15" s="31"/>
      <c r="AC15" s="31"/>
    </row>
    <row r="16" spans="1:29" ht="18" customHeight="1" x14ac:dyDescent="0.25">
      <c r="A16" s="26" t="s">
        <v>125</v>
      </c>
      <c r="B16" s="30" t="s">
        <v>247</v>
      </c>
      <c r="C16" s="32" t="s">
        <v>248</v>
      </c>
      <c r="D16" s="112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1"/>
      <c r="AA16" s="31"/>
      <c r="AB16" s="31"/>
      <c r="AC16" s="31"/>
    </row>
    <row r="17" spans="1:29" ht="18" customHeight="1" x14ac:dyDescent="0.25">
      <c r="A17" s="26" t="s">
        <v>126</v>
      </c>
      <c r="B17" s="30" t="s">
        <v>249</v>
      </c>
      <c r="C17" s="32" t="s">
        <v>250</v>
      </c>
      <c r="D17" s="112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1"/>
      <c r="AA17" s="31"/>
      <c r="AB17" s="31"/>
      <c r="AC17" s="31"/>
    </row>
    <row r="18" spans="1:29" ht="18" customHeight="1" x14ac:dyDescent="0.25">
      <c r="A18" s="26" t="s">
        <v>127</v>
      </c>
      <c r="B18" s="35" t="s">
        <v>251</v>
      </c>
      <c r="C18" s="36" t="s">
        <v>641</v>
      </c>
      <c r="D18" s="114">
        <f>SUM(D5:D17)</f>
        <v>29046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9"/>
      <c r="AA18" s="39"/>
      <c r="AB18" s="39"/>
      <c r="AC18" s="39"/>
    </row>
    <row r="19" spans="1:29" ht="18" customHeight="1" x14ac:dyDescent="0.25">
      <c r="A19" s="26" t="s">
        <v>128</v>
      </c>
      <c r="B19" s="30" t="s">
        <v>253</v>
      </c>
      <c r="C19" s="32" t="s">
        <v>254</v>
      </c>
      <c r="D19" s="112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1"/>
      <c r="AA19" s="31"/>
      <c r="AB19" s="31"/>
      <c r="AC19" s="31"/>
    </row>
    <row r="20" spans="1:29" ht="26.25" customHeight="1" x14ac:dyDescent="0.25">
      <c r="A20" s="26" t="s">
        <v>129</v>
      </c>
      <c r="B20" s="30" t="s">
        <v>255</v>
      </c>
      <c r="C20" s="32" t="s">
        <v>256</v>
      </c>
      <c r="D20" s="112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1"/>
      <c r="AA20" s="31"/>
      <c r="AB20" s="31"/>
      <c r="AC20" s="31"/>
    </row>
    <row r="21" spans="1:29" ht="18" customHeight="1" x14ac:dyDescent="0.25">
      <c r="A21" s="26" t="s">
        <v>130</v>
      </c>
      <c r="B21" s="30" t="s">
        <v>257</v>
      </c>
      <c r="C21" s="27" t="s">
        <v>642</v>
      </c>
      <c r="D21" s="111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1"/>
      <c r="AA21" s="31"/>
      <c r="AB21" s="31"/>
      <c r="AC21" s="31"/>
    </row>
    <row r="22" spans="1:29" ht="18" customHeight="1" x14ac:dyDescent="0.25">
      <c r="A22" s="26" t="s">
        <v>131</v>
      </c>
      <c r="B22" s="35" t="s">
        <v>259</v>
      </c>
      <c r="C22" s="36" t="s">
        <v>643</v>
      </c>
      <c r="D22" s="114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/>
      <c r="AA22" s="39"/>
      <c r="AB22" s="39"/>
      <c r="AC22" s="39"/>
    </row>
    <row r="23" spans="1:29" ht="18" customHeight="1" x14ac:dyDescent="0.25">
      <c r="A23" s="26" t="s">
        <v>132</v>
      </c>
      <c r="B23" s="35" t="s">
        <v>261</v>
      </c>
      <c r="C23" s="36" t="s">
        <v>262</v>
      </c>
      <c r="D23" s="114">
        <f>SUM(D18+D22)</f>
        <v>29046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9"/>
      <c r="AA23" s="39"/>
      <c r="AB23" s="39"/>
      <c r="AC23" s="39"/>
    </row>
    <row r="24" spans="1:29" ht="18" customHeight="1" x14ac:dyDescent="0.25">
      <c r="A24" s="26" t="s">
        <v>133</v>
      </c>
      <c r="B24" s="30" t="s">
        <v>263</v>
      </c>
      <c r="C24" s="40" t="s">
        <v>264</v>
      </c>
      <c r="D24" s="112">
        <v>4491</v>
      </c>
      <c r="E24" s="34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/>
      <c r="AA24" s="39"/>
      <c r="AB24" s="39"/>
      <c r="AC24" s="39"/>
    </row>
    <row r="25" spans="1:29" ht="18" customHeight="1" x14ac:dyDescent="0.25">
      <c r="A25" s="26" t="s">
        <v>134</v>
      </c>
      <c r="B25" s="30" t="s">
        <v>265</v>
      </c>
      <c r="C25" s="40" t="s">
        <v>644</v>
      </c>
      <c r="D25" s="112">
        <v>0</v>
      </c>
      <c r="E25" s="34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9"/>
      <c r="AA25" s="39"/>
      <c r="AB25" s="39"/>
      <c r="AC25" s="39"/>
    </row>
    <row r="26" spans="1:29" ht="18" customHeight="1" x14ac:dyDescent="0.25">
      <c r="A26" s="26" t="s">
        <v>135</v>
      </c>
      <c r="B26" s="30" t="s">
        <v>267</v>
      </c>
      <c r="C26" s="40" t="s">
        <v>645</v>
      </c>
      <c r="D26" s="112">
        <v>0</v>
      </c>
      <c r="E26" s="34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9"/>
      <c r="AA26" s="39"/>
      <c r="AB26" s="39"/>
      <c r="AC26" s="39"/>
    </row>
    <row r="27" spans="1:29" ht="18" customHeight="1" x14ac:dyDescent="0.25">
      <c r="A27" s="26" t="s">
        <v>136</v>
      </c>
      <c r="B27" s="30" t="s">
        <v>269</v>
      </c>
      <c r="C27" s="40" t="s">
        <v>270</v>
      </c>
      <c r="D27" s="112">
        <v>0</v>
      </c>
      <c r="E27" s="34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9"/>
      <c r="AA27" s="39"/>
      <c r="AB27" s="39"/>
      <c r="AC27" s="39"/>
    </row>
    <row r="28" spans="1:29" ht="27" customHeight="1" x14ac:dyDescent="0.25">
      <c r="A28" s="26" t="s">
        <v>137</v>
      </c>
      <c r="B28" s="35" t="s">
        <v>271</v>
      </c>
      <c r="C28" s="36" t="s">
        <v>646</v>
      </c>
      <c r="D28" s="114">
        <f>SUM(D24:D27)</f>
        <v>4491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/>
      <c r="AA28" s="39"/>
      <c r="AB28" s="39"/>
      <c r="AC28" s="39"/>
    </row>
    <row r="29" spans="1:29" ht="18" customHeight="1" x14ac:dyDescent="0.25">
      <c r="A29" s="26" t="s">
        <v>138</v>
      </c>
      <c r="B29" s="42" t="s">
        <v>273</v>
      </c>
      <c r="C29" s="40" t="s">
        <v>274</v>
      </c>
      <c r="D29" s="42">
        <v>10</v>
      </c>
    </row>
    <row r="30" spans="1:29" ht="18" customHeight="1" x14ac:dyDescent="0.25">
      <c r="A30" s="26" t="s">
        <v>139</v>
      </c>
      <c r="B30" s="42" t="s">
        <v>275</v>
      </c>
      <c r="C30" s="40" t="s">
        <v>276</v>
      </c>
      <c r="D30" s="42">
        <v>0</v>
      </c>
    </row>
    <row r="31" spans="1:29" ht="18" customHeight="1" x14ac:dyDescent="0.25">
      <c r="A31" s="26" t="s">
        <v>140</v>
      </c>
      <c r="B31" s="42" t="s">
        <v>277</v>
      </c>
      <c r="C31" s="40" t="s">
        <v>647</v>
      </c>
      <c r="D31" s="72">
        <v>80</v>
      </c>
      <c r="F31" s="64"/>
    </row>
    <row r="32" spans="1:29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90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72">
        <v>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50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72">
        <v>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250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340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60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60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120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100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1400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100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1600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20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50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300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20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50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200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250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2240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18" customHeight="1" x14ac:dyDescent="0.25">
      <c r="A61" s="26" t="s">
        <v>170</v>
      </c>
      <c r="B61" s="30" t="s">
        <v>347</v>
      </c>
      <c r="C61" s="43" t="s">
        <v>348</v>
      </c>
      <c r="D61" s="72">
        <v>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5" ht="18" customHeight="1" x14ac:dyDescent="0.25">
      <c r="A65" s="26" t="s">
        <v>174</v>
      </c>
      <c r="B65" s="30" t="s">
        <v>355</v>
      </c>
      <c r="C65" s="43" t="s">
        <v>356</v>
      </c>
      <c r="D65" s="72">
        <v>23</v>
      </c>
    </row>
    <row r="66" spans="1:5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523</v>
      </c>
    </row>
    <row r="67" spans="1:5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3223</v>
      </c>
      <c r="E67" s="64"/>
    </row>
    <row r="68" spans="1:5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5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5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5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5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5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5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5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5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5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5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5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5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18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36760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36760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5" sqref="B15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790</v>
      </c>
    </row>
    <row r="2" spans="1:8" ht="13.8" x14ac:dyDescent="0.25">
      <c r="A2" s="156" t="s">
        <v>607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29046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4491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3223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310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393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36057</v>
      </c>
      <c r="C14" s="151">
        <v>0</v>
      </c>
      <c r="D14" s="152">
        <v>0</v>
      </c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36760</v>
      </c>
      <c r="C15" s="76">
        <f>SUM(C8:C14)</f>
        <v>0</v>
      </c>
      <c r="D15" s="77">
        <f>SUM(D8:D14)</f>
        <v>0</v>
      </c>
      <c r="E15" s="75" t="s">
        <v>532</v>
      </c>
      <c r="F15" s="76">
        <f>SUM(F8:F13)</f>
        <v>36760</v>
      </c>
      <c r="G15" s="76">
        <f t="shared" ref="G15:H15" si="0">SUM(G8:G13)</f>
        <v>0</v>
      </c>
      <c r="H15" s="78">
        <f t="shared" si="0"/>
        <v>0</v>
      </c>
    </row>
    <row r="18" spans="1:8" ht="13.8" x14ac:dyDescent="0.25">
      <c r="A18" s="156" t="s">
        <v>607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1">SUM(C24:C29)</f>
        <v>0</v>
      </c>
      <c r="D30" s="77">
        <f t="shared" si="1"/>
        <v>0</v>
      </c>
      <c r="E30" s="75" t="s">
        <v>532</v>
      </c>
      <c r="F30" s="76">
        <f>SUM(F24:F29)</f>
        <v>0</v>
      </c>
      <c r="G30" s="76">
        <f t="shared" ref="G30:H30" si="2">SUM(G24:G29)</f>
        <v>0</v>
      </c>
      <c r="H30" s="78">
        <f t="shared" si="2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D2" sqref="D2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x14ac:dyDescent="0.25">
      <c r="C1" s="80" t="s">
        <v>679</v>
      </c>
      <c r="D1" s="8" t="s">
        <v>687</v>
      </c>
    </row>
    <row r="2" spans="1:5" x14ac:dyDescent="0.25">
      <c r="C2" s="21" t="s">
        <v>639</v>
      </c>
    </row>
    <row r="3" spans="1:5" x14ac:dyDescent="0.25">
      <c r="C3" s="21" t="s">
        <v>212</v>
      </c>
      <c r="D3" s="8" t="s">
        <v>210</v>
      </c>
    </row>
    <row r="4" spans="1:5" ht="26.4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6.4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4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x14ac:dyDescent="0.25">
      <c r="A11" s="94" t="s">
        <v>120</v>
      </c>
      <c r="B11" s="100" t="s">
        <v>9</v>
      </c>
      <c r="C11" s="101" t="s">
        <v>612</v>
      </c>
      <c r="D11" s="102">
        <f>SUM(D5+D6+D7+D8+D9+D10)</f>
        <v>0</v>
      </c>
    </row>
    <row r="12" spans="1:5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4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6.4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4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6.4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4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6.4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6.4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4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x14ac:dyDescent="0.25">
      <c r="A26" s="94" t="s">
        <v>135</v>
      </c>
      <c r="B26" s="100" t="s">
        <v>40</v>
      </c>
      <c r="C26" s="101" t="s">
        <v>615</v>
      </c>
      <c r="D26" s="102">
        <f>SUM(D24:D25)</f>
        <v>0</v>
      </c>
    </row>
    <row r="27" spans="1:4" x14ac:dyDescent="0.25">
      <c r="A27" s="94" t="s">
        <v>136</v>
      </c>
      <c r="B27" s="95" t="s">
        <v>43</v>
      </c>
      <c r="C27" s="96" t="s">
        <v>33</v>
      </c>
      <c r="D27" s="85">
        <v>0</v>
      </c>
    </row>
    <row r="28" spans="1:4" x14ac:dyDescent="0.25">
      <c r="A28" s="94" t="s">
        <v>137</v>
      </c>
      <c r="B28" s="95" t="s">
        <v>44</v>
      </c>
      <c r="C28" s="96" t="s">
        <v>34</v>
      </c>
      <c r="D28" s="85">
        <v>0</v>
      </c>
    </row>
    <row r="29" spans="1:4" x14ac:dyDescent="0.25">
      <c r="A29" s="94" t="s">
        <v>138</v>
      </c>
      <c r="B29" s="95" t="s">
        <v>45</v>
      </c>
      <c r="C29" s="96" t="s">
        <v>616</v>
      </c>
      <c r="D29" s="85">
        <v>0</v>
      </c>
    </row>
    <row r="30" spans="1:4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100" t="s">
        <v>42</v>
      </c>
      <c r="C35" s="101" t="s">
        <v>619</v>
      </c>
      <c r="D35" s="102">
        <f>SUM(D30+D31+D32+D33+D34)</f>
        <v>0</v>
      </c>
    </row>
    <row r="36" spans="1:4" ht="18" customHeight="1" x14ac:dyDescent="0.25">
      <c r="A36" s="94" t="s">
        <v>145</v>
      </c>
      <c r="B36" s="95" t="s">
        <v>51</v>
      </c>
      <c r="C36" s="96" t="s">
        <v>620</v>
      </c>
      <c r="D36" s="85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3800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1026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15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4841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4841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12</v>
      </c>
    </row>
    <row r="65" spans="1:4" ht="18" customHeight="1" x14ac:dyDescent="0.25">
      <c r="A65" s="94" t="s">
        <v>174</v>
      </c>
      <c r="B65" s="95"/>
      <c r="C65" s="105" t="s">
        <v>680</v>
      </c>
      <c r="D65" s="85">
        <v>13733</v>
      </c>
    </row>
    <row r="66" spans="1:4" ht="18" customHeight="1" x14ac:dyDescent="0.25">
      <c r="A66" s="94"/>
      <c r="B66" s="95"/>
      <c r="C66" s="105" t="s">
        <v>681</v>
      </c>
      <c r="D66" s="85">
        <v>20072</v>
      </c>
    </row>
    <row r="67" spans="1:4" ht="18" customHeight="1" x14ac:dyDescent="0.25">
      <c r="A67" s="94" t="s">
        <v>175</v>
      </c>
      <c r="B67" s="95"/>
      <c r="C67" s="105" t="s">
        <v>682</v>
      </c>
      <c r="D67" s="85">
        <v>442</v>
      </c>
    </row>
    <row r="68" spans="1:4" ht="18" customHeight="1" x14ac:dyDescent="0.25">
      <c r="A68" s="94" t="s">
        <v>176</v>
      </c>
      <c r="B68" s="100" t="s">
        <v>633</v>
      </c>
      <c r="C68" s="101" t="s">
        <v>683</v>
      </c>
      <c r="D68" s="102">
        <f>SUM(D65:D67)</f>
        <v>34247</v>
      </c>
    </row>
    <row r="69" spans="1:4" ht="18" customHeight="1" x14ac:dyDescent="0.25">
      <c r="A69" s="94" t="s">
        <v>177</v>
      </c>
      <c r="B69" s="100" t="s">
        <v>188</v>
      </c>
      <c r="C69" s="101" t="s">
        <v>684</v>
      </c>
      <c r="D69" s="102">
        <f>SUM(D64+D68)</f>
        <v>34259</v>
      </c>
    </row>
    <row r="70" spans="1:4" ht="18" customHeight="1" x14ac:dyDescent="0.25">
      <c r="A70" s="94" t="s">
        <v>178</v>
      </c>
      <c r="B70" s="100" t="s">
        <v>188</v>
      </c>
      <c r="C70" s="101" t="s">
        <v>636</v>
      </c>
      <c r="D70" s="102">
        <v>2000</v>
      </c>
    </row>
    <row r="71" spans="1:4" ht="18" customHeight="1" x14ac:dyDescent="0.25">
      <c r="A71" s="94" t="s">
        <v>178</v>
      </c>
      <c r="B71" s="100"/>
      <c r="C71" s="101" t="s">
        <v>685</v>
      </c>
      <c r="D71" s="107">
        <f>SUM(D63+D69+D70)</f>
        <v>41100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opLeftCell="A106" workbookViewId="0">
      <selection activeCell="L18" sqref="L1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4.6640625" customWidth="1"/>
  </cols>
  <sheetData>
    <row r="1" spans="1:25" ht="24" customHeight="1" x14ac:dyDescent="0.25">
      <c r="C1" s="80" t="s">
        <v>679</v>
      </c>
      <c r="D1" s="8" t="s">
        <v>688</v>
      </c>
    </row>
    <row r="2" spans="1:25" ht="24" customHeight="1" x14ac:dyDescent="0.25">
      <c r="C2" s="108" t="s">
        <v>639</v>
      </c>
    </row>
    <row r="3" spans="1:25" ht="21" customHeight="1" x14ac:dyDescent="0.25">
      <c r="C3" s="108" t="s">
        <v>221</v>
      </c>
      <c r="D3" s="121" t="s">
        <v>210</v>
      </c>
    </row>
    <row r="4" spans="1:25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</row>
    <row r="5" spans="1:25" ht="18" customHeight="1" x14ac:dyDescent="0.25">
      <c r="A5" s="26" t="s">
        <v>98</v>
      </c>
      <c r="B5" s="27" t="s">
        <v>225</v>
      </c>
      <c r="C5" s="27" t="s">
        <v>226</v>
      </c>
      <c r="D5" s="117">
        <v>14150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8" customHeight="1" x14ac:dyDescent="0.25">
      <c r="A6" s="26" t="s">
        <v>99</v>
      </c>
      <c r="B6" s="30" t="s">
        <v>227</v>
      </c>
      <c r="C6" s="27" t="s">
        <v>228</v>
      </c>
      <c r="D6" s="117">
        <v>0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1"/>
      <c r="W6" s="31"/>
      <c r="X6" s="31"/>
      <c r="Y6" s="31"/>
    </row>
    <row r="7" spans="1:25" ht="18" customHeight="1" x14ac:dyDescent="0.25">
      <c r="A7" s="26" t="s">
        <v>100</v>
      </c>
      <c r="B7" s="30" t="s">
        <v>229</v>
      </c>
      <c r="C7" s="27" t="s">
        <v>230</v>
      </c>
      <c r="D7" s="117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1"/>
      <c r="W7" s="31"/>
      <c r="X7" s="31"/>
      <c r="Y7" s="31"/>
    </row>
    <row r="8" spans="1:25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1"/>
      <c r="W8" s="31"/>
      <c r="X8" s="31"/>
      <c r="Y8" s="31"/>
    </row>
    <row r="9" spans="1:25" ht="18" customHeight="1" x14ac:dyDescent="0.25">
      <c r="A9" s="26" t="s">
        <v>118</v>
      </c>
      <c r="B9" s="30" t="s">
        <v>233</v>
      </c>
      <c r="C9" s="32" t="s">
        <v>234</v>
      </c>
      <c r="D9" s="118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1"/>
      <c r="W9" s="31"/>
      <c r="X9" s="31"/>
      <c r="Y9" s="31"/>
    </row>
    <row r="10" spans="1:25" ht="18" customHeight="1" x14ac:dyDescent="0.25">
      <c r="A10" s="26" t="s">
        <v>119</v>
      </c>
      <c r="B10" s="30" t="s">
        <v>235</v>
      </c>
      <c r="C10" s="32" t="s">
        <v>236</v>
      </c>
      <c r="D10" s="118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1"/>
      <c r="W10" s="31"/>
      <c r="X10" s="31"/>
      <c r="Y10" s="31"/>
    </row>
    <row r="11" spans="1:25" ht="18" customHeight="1" x14ac:dyDescent="0.25">
      <c r="A11" s="26" t="s">
        <v>120</v>
      </c>
      <c r="B11" s="30" t="s">
        <v>237</v>
      </c>
      <c r="C11" s="32" t="s">
        <v>640</v>
      </c>
      <c r="D11" s="118">
        <v>0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1"/>
      <c r="W11" s="31"/>
      <c r="X11" s="31"/>
      <c r="Y11" s="31"/>
    </row>
    <row r="12" spans="1:25" ht="18" customHeight="1" x14ac:dyDescent="0.25">
      <c r="A12" s="26" t="s">
        <v>121</v>
      </c>
      <c r="B12" s="30" t="s">
        <v>239</v>
      </c>
      <c r="C12" s="32" t="s">
        <v>240</v>
      </c>
      <c r="D12" s="118">
        <v>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1"/>
      <c r="W12" s="31"/>
      <c r="X12" s="31"/>
      <c r="Y12" s="31"/>
    </row>
    <row r="13" spans="1:25" ht="18" customHeight="1" x14ac:dyDescent="0.25">
      <c r="A13" s="26" t="s">
        <v>122</v>
      </c>
      <c r="B13" s="30" t="s">
        <v>241</v>
      </c>
      <c r="C13" s="32" t="s">
        <v>242</v>
      </c>
      <c r="D13" s="118">
        <v>80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1"/>
      <c r="W13" s="31"/>
      <c r="X13" s="31"/>
      <c r="Y13" s="31"/>
    </row>
    <row r="14" spans="1:25" ht="18" customHeight="1" x14ac:dyDescent="0.25">
      <c r="A14" s="26" t="s">
        <v>123</v>
      </c>
      <c r="B14" s="30" t="s">
        <v>243</v>
      </c>
      <c r="C14" s="32" t="s">
        <v>244</v>
      </c>
      <c r="D14" s="118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1"/>
      <c r="W14" s="31"/>
      <c r="X14" s="31"/>
      <c r="Y14" s="31"/>
    </row>
    <row r="15" spans="1:25" ht="18" customHeight="1" x14ac:dyDescent="0.25">
      <c r="A15" s="26" t="s">
        <v>124</v>
      </c>
      <c r="B15" s="30" t="s">
        <v>245</v>
      </c>
      <c r="C15" s="32" t="s">
        <v>246</v>
      </c>
      <c r="D15" s="118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1"/>
      <c r="W15" s="31"/>
      <c r="X15" s="31"/>
      <c r="Y15" s="31"/>
    </row>
    <row r="16" spans="1:25" ht="18" customHeight="1" x14ac:dyDescent="0.25">
      <c r="A16" s="26" t="s">
        <v>125</v>
      </c>
      <c r="B16" s="30" t="s">
        <v>247</v>
      </c>
      <c r="C16" s="32" t="s">
        <v>248</v>
      </c>
      <c r="D16" s="118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1"/>
      <c r="W16" s="31"/>
      <c r="X16" s="31"/>
      <c r="Y16" s="31"/>
    </row>
    <row r="17" spans="1:25" ht="18" customHeight="1" x14ac:dyDescent="0.25">
      <c r="A17" s="26" t="s">
        <v>126</v>
      </c>
      <c r="B17" s="30" t="s">
        <v>249</v>
      </c>
      <c r="C17" s="32" t="s">
        <v>250</v>
      </c>
      <c r="D17" s="118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1"/>
      <c r="W17" s="31"/>
      <c r="X17" s="31"/>
      <c r="Y17" s="31"/>
    </row>
    <row r="18" spans="1:25" ht="18" customHeight="1" x14ac:dyDescent="0.25">
      <c r="A18" s="26" t="s">
        <v>127</v>
      </c>
      <c r="B18" s="35" t="s">
        <v>251</v>
      </c>
      <c r="C18" s="36" t="s">
        <v>641</v>
      </c>
      <c r="D18" s="119">
        <f>SUM(D5:D17)</f>
        <v>14230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  <c r="W18" s="39"/>
      <c r="X18" s="39"/>
      <c r="Y18" s="39"/>
    </row>
    <row r="19" spans="1:25" ht="18" customHeight="1" x14ac:dyDescent="0.25">
      <c r="A19" s="26" t="s">
        <v>128</v>
      </c>
      <c r="B19" s="30" t="s">
        <v>253</v>
      </c>
      <c r="C19" s="32" t="s">
        <v>254</v>
      </c>
      <c r="D19" s="118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1"/>
      <c r="W19" s="31"/>
      <c r="X19" s="31"/>
      <c r="Y19" s="31"/>
    </row>
    <row r="20" spans="1:25" ht="26.25" customHeight="1" x14ac:dyDescent="0.25">
      <c r="A20" s="26" t="s">
        <v>129</v>
      </c>
      <c r="B20" s="30" t="s">
        <v>255</v>
      </c>
      <c r="C20" s="32" t="s">
        <v>256</v>
      </c>
      <c r="D20" s="118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1"/>
      <c r="W20" s="31"/>
      <c r="X20" s="31"/>
      <c r="Y20" s="31"/>
    </row>
    <row r="21" spans="1:25" ht="18" customHeight="1" x14ac:dyDescent="0.25">
      <c r="A21" s="26" t="s">
        <v>130</v>
      </c>
      <c r="B21" s="30" t="s">
        <v>257</v>
      </c>
      <c r="C21" s="27" t="s">
        <v>642</v>
      </c>
      <c r="D21" s="117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1"/>
      <c r="W21" s="31"/>
      <c r="X21" s="31"/>
      <c r="Y21" s="31"/>
    </row>
    <row r="22" spans="1:25" ht="18" customHeight="1" x14ac:dyDescent="0.25">
      <c r="A22" s="26" t="s">
        <v>131</v>
      </c>
      <c r="B22" s="35" t="s">
        <v>259</v>
      </c>
      <c r="C22" s="36" t="s">
        <v>643</v>
      </c>
      <c r="D22" s="119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9"/>
      <c r="X22" s="39"/>
      <c r="Y22" s="39"/>
    </row>
    <row r="23" spans="1:25" ht="18" customHeight="1" x14ac:dyDescent="0.25">
      <c r="A23" s="26" t="s">
        <v>132</v>
      </c>
      <c r="B23" s="35" t="s">
        <v>261</v>
      </c>
      <c r="C23" s="36" t="s">
        <v>262</v>
      </c>
      <c r="D23" s="119">
        <f>SUM(D18+D22)</f>
        <v>14230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9"/>
      <c r="X23" s="39"/>
      <c r="Y23" s="39"/>
    </row>
    <row r="24" spans="1:25" ht="18" customHeight="1" x14ac:dyDescent="0.25">
      <c r="A24" s="26" t="s">
        <v>133</v>
      </c>
      <c r="B24" s="30" t="s">
        <v>263</v>
      </c>
      <c r="C24" s="40" t="s">
        <v>264</v>
      </c>
      <c r="D24" s="118">
        <v>2193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W24" s="39"/>
      <c r="X24" s="39"/>
      <c r="Y24" s="39"/>
    </row>
    <row r="25" spans="1:25" ht="18" customHeight="1" x14ac:dyDescent="0.25">
      <c r="A25" s="26" t="s">
        <v>134</v>
      </c>
      <c r="B25" s="30" t="s">
        <v>265</v>
      </c>
      <c r="C25" s="40" t="s">
        <v>644</v>
      </c>
      <c r="D25" s="118">
        <v>0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  <c r="W25" s="39"/>
      <c r="X25" s="39"/>
      <c r="Y25" s="39"/>
    </row>
    <row r="26" spans="1:25" ht="18" customHeight="1" x14ac:dyDescent="0.25">
      <c r="A26" s="26" t="s">
        <v>135</v>
      </c>
      <c r="B26" s="30" t="s">
        <v>267</v>
      </c>
      <c r="C26" s="40" t="s">
        <v>645</v>
      </c>
      <c r="D26" s="118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39"/>
      <c r="X26" s="39"/>
      <c r="Y26" s="39"/>
    </row>
    <row r="27" spans="1:25" ht="18" customHeight="1" x14ac:dyDescent="0.25">
      <c r="A27" s="26" t="s">
        <v>136</v>
      </c>
      <c r="B27" s="30" t="s">
        <v>269</v>
      </c>
      <c r="C27" s="40" t="s">
        <v>270</v>
      </c>
      <c r="D27" s="118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  <c r="W27" s="39"/>
      <c r="X27" s="39"/>
      <c r="Y27" s="39"/>
    </row>
    <row r="28" spans="1:25" ht="27" customHeight="1" x14ac:dyDescent="0.25">
      <c r="A28" s="26" t="s">
        <v>137</v>
      </c>
      <c r="B28" s="35" t="s">
        <v>271</v>
      </c>
      <c r="C28" s="36" t="s">
        <v>646</v>
      </c>
      <c r="D28" s="119">
        <f>SUM(D24:D27)</f>
        <v>2193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9"/>
      <c r="W28" s="39"/>
      <c r="X28" s="39"/>
      <c r="Y28" s="39"/>
    </row>
    <row r="29" spans="1:25" ht="18" customHeight="1" x14ac:dyDescent="0.25">
      <c r="A29" s="26" t="s">
        <v>138</v>
      </c>
      <c r="B29" s="42" t="s">
        <v>273</v>
      </c>
      <c r="C29" s="40" t="s">
        <v>274</v>
      </c>
      <c r="D29" s="72">
        <v>7</v>
      </c>
    </row>
    <row r="30" spans="1:25" ht="18" customHeight="1" x14ac:dyDescent="0.25">
      <c r="A30" s="26" t="s">
        <v>139</v>
      </c>
      <c r="B30" s="42" t="s">
        <v>275</v>
      </c>
      <c r="C30" s="40" t="s">
        <v>276</v>
      </c>
      <c r="D30" s="72">
        <v>0</v>
      </c>
    </row>
    <row r="31" spans="1:25" ht="18" customHeight="1" x14ac:dyDescent="0.25">
      <c r="A31" s="26" t="s">
        <v>140</v>
      </c>
      <c r="B31" s="42" t="s">
        <v>277</v>
      </c>
      <c r="C31" s="40" t="s">
        <v>647</v>
      </c>
      <c r="D31" s="72">
        <v>0</v>
      </c>
    </row>
    <row r="32" spans="1:25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7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88">
        <v>15500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80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120">
        <v>60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1200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16840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16847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130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130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300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2600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600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3500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40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100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40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120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300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420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4100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30.75" customHeight="1" x14ac:dyDescent="0.25">
      <c r="A61" s="26" t="s">
        <v>170</v>
      </c>
      <c r="B61" s="30" t="s">
        <v>347</v>
      </c>
      <c r="C61" s="43" t="s">
        <v>348</v>
      </c>
      <c r="D61" s="72">
        <v>3500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4" ht="18" customHeight="1" x14ac:dyDescent="0.25">
      <c r="A65" s="26" t="s">
        <v>174</v>
      </c>
      <c r="B65" s="30" t="s">
        <v>355</v>
      </c>
      <c r="C65" s="43" t="s">
        <v>356</v>
      </c>
      <c r="D65" s="72">
        <v>100</v>
      </c>
    </row>
    <row r="66" spans="1:4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3600</v>
      </c>
    </row>
    <row r="67" spans="1:4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24677</v>
      </c>
    </row>
    <row r="68" spans="1:4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4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4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4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4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4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4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4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4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4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4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4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4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26.25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41100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41100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önk bev</vt:lpstr>
      <vt:lpstr>önk kiad</vt:lpstr>
      <vt:lpstr>1.3</vt:lpstr>
      <vt:lpstr>1.4</vt:lpstr>
      <vt:lpstr>ovi bev</vt:lpstr>
      <vt:lpstr>ovi kiad</vt:lpstr>
      <vt:lpstr>2.3</vt:lpstr>
      <vt:lpstr>konyha bev</vt:lpstr>
      <vt:lpstr>konyha kiad</vt:lpstr>
      <vt:lpstr>3.3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Sándor</cp:lastModifiedBy>
  <cp:lastPrinted>2021-02-15T13:49:04Z</cp:lastPrinted>
  <dcterms:created xsi:type="dcterms:W3CDTF">1998-12-06T10:54:59Z</dcterms:created>
  <dcterms:modified xsi:type="dcterms:W3CDTF">2021-03-16T07:35:02Z</dcterms:modified>
</cp:coreProperties>
</file>