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5195" windowHeight="11640"/>
  </bookViews>
  <sheets>
    <sheet name="1. Mérlegszerű" sheetId="10" r:id="rId1"/>
    <sheet name="2,a. Elemi bevételek" sheetId="1" r:id="rId2"/>
    <sheet name="2,b. Elemi kiadások" sheetId="2" r:id="rId3"/>
    <sheet name="3. Állami tám." sheetId="27" r:id="rId4"/>
    <sheet name="4,a. Műk. mérleg" sheetId="8" r:id="rId5"/>
    <sheet name="4,b. Beruh. mérleg" sheetId="9" r:id="rId6"/>
    <sheet name="5. Likviditási terv" sheetId="19" r:id="rId7"/>
    <sheet name="7. Többéves döntések" sheetId="24" r:id="rId8"/>
    <sheet name="8. Adósságot kel. ügyletek" sheetId="21" r:id="rId9"/>
    <sheet name="9. Felhalmozás" sheetId="26" r:id="rId10"/>
  </sheets>
  <definedNames>
    <definedName name="_xlnm.Print_Area" localSheetId="0">'1. Mérlegszerű'!$A$1:$L$39</definedName>
    <definedName name="_xlnm.Print_Area" localSheetId="1">'2,a. Elemi bevételek'!$A$1:$F$48</definedName>
    <definedName name="_xlnm.Print_Area" localSheetId="2">'2,b. Elemi kiadások'!$A$1:$F$70</definedName>
    <definedName name="_xlnm.Print_Area" localSheetId="3">'3. Állami tám.'!$A$1:$N$52</definedName>
    <definedName name="_xlnm.Print_Area" localSheetId="6">'5. Likviditási terv'!$A$1:$O$25</definedName>
    <definedName name="_xlnm.Print_Area" localSheetId="9">'9. Felhalmozás'!$C$1:$L$22</definedName>
  </definedNames>
  <calcPr calcId="125725"/>
</workbook>
</file>

<file path=xl/calcChain.xml><?xml version="1.0" encoding="utf-8"?>
<calcChain xmlns="http://schemas.openxmlformats.org/spreadsheetml/2006/main">
  <c r="G35" i="21"/>
  <c r="H35"/>
  <c r="F35"/>
  <c r="J40" i="27"/>
  <c r="N49"/>
  <c r="N50"/>
  <c r="O12" i="19"/>
  <c r="D16" i="8"/>
  <c r="E16"/>
  <c r="E27" s="1"/>
  <c r="F16"/>
  <c r="D29" i="27"/>
  <c r="N51"/>
  <c r="N48"/>
  <c r="N46"/>
  <c r="N44"/>
  <c r="M43"/>
  <c r="J43"/>
  <c r="D43"/>
  <c r="M42"/>
  <c r="N42" s="1"/>
  <c r="J42"/>
  <c r="M41"/>
  <c r="J41"/>
  <c r="D41"/>
  <c r="M40"/>
  <c r="J45"/>
  <c r="D40"/>
  <c r="N39"/>
  <c r="N38"/>
  <c r="M37"/>
  <c r="J37"/>
  <c r="D37"/>
  <c r="N36"/>
  <c r="N35"/>
  <c r="N34"/>
  <c r="N33"/>
  <c r="N32"/>
  <c r="N31"/>
  <c r="N30"/>
  <c r="M29"/>
  <c r="L29"/>
  <c r="K29"/>
  <c r="J29"/>
  <c r="I29"/>
  <c r="H29"/>
  <c r="G29"/>
  <c r="F29"/>
  <c r="E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H14" i="9"/>
  <c r="H28" s="1"/>
  <c r="I14"/>
  <c r="I28" s="1"/>
  <c r="J14"/>
  <c r="J28" s="1"/>
  <c r="D14"/>
  <c r="D28" s="1"/>
  <c r="E14"/>
  <c r="F14"/>
  <c r="F28" s="1"/>
  <c r="I19" i="26"/>
  <c r="J19"/>
  <c r="K19"/>
  <c r="E19"/>
  <c r="F19"/>
  <c r="G19"/>
  <c r="N24" i="19"/>
  <c r="O19"/>
  <c r="D28" i="10"/>
  <c r="E28"/>
  <c r="F28"/>
  <c r="F37" s="1"/>
  <c r="J35"/>
  <c r="K35"/>
  <c r="L35"/>
  <c r="J28"/>
  <c r="K28"/>
  <c r="L28"/>
  <c r="L37" s="1"/>
  <c r="J14"/>
  <c r="J18" s="1"/>
  <c r="K14"/>
  <c r="K18" s="1"/>
  <c r="L14"/>
  <c r="L18" s="1"/>
  <c r="D35"/>
  <c r="E35"/>
  <c r="F35"/>
  <c r="D14"/>
  <c r="D18" s="1"/>
  <c r="E14"/>
  <c r="E18" s="1"/>
  <c r="F14"/>
  <c r="F18" s="1"/>
  <c r="D30" i="8"/>
  <c r="I27"/>
  <c r="J27"/>
  <c r="K27"/>
  <c r="I15"/>
  <c r="J15"/>
  <c r="K15"/>
  <c r="K28" s="1"/>
  <c r="D27"/>
  <c r="D15"/>
  <c r="E15"/>
  <c r="F15"/>
  <c r="D62" i="2"/>
  <c r="E62"/>
  <c r="F62"/>
  <c r="D45"/>
  <c r="E45"/>
  <c r="F45"/>
  <c r="D21"/>
  <c r="E21"/>
  <c r="F21"/>
  <c r="D7"/>
  <c r="E7"/>
  <c r="F7"/>
  <c r="D44" i="1"/>
  <c r="E44"/>
  <c r="F44"/>
  <c r="D27"/>
  <c r="E27"/>
  <c r="F27"/>
  <c r="D19"/>
  <c r="E19"/>
  <c r="F19"/>
  <c r="D7"/>
  <c r="E7"/>
  <c r="F7"/>
  <c r="H27" i="8"/>
  <c r="H15"/>
  <c r="H28" s="1"/>
  <c r="C21"/>
  <c r="C16"/>
  <c r="C30" s="1"/>
  <c r="C15"/>
  <c r="L19" i="26"/>
  <c r="D19"/>
  <c r="C45" i="2"/>
  <c r="C62"/>
  <c r="I35" i="10"/>
  <c r="C19" i="1"/>
  <c r="I28" i="10"/>
  <c r="C28"/>
  <c r="I14"/>
  <c r="I18" s="1"/>
  <c r="C14"/>
  <c r="C18" s="1"/>
  <c r="E24" i="19"/>
  <c r="F24"/>
  <c r="G24"/>
  <c r="I24"/>
  <c r="J24"/>
  <c r="K24"/>
  <c r="L24"/>
  <c r="D24"/>
  <c r="O11"/>
  <c r="O9"/>
  <c r="O6"/>
  <c r="O7"/>
  <c r="O8"/>
  <c r="O10"/>
  <c r="O13"/>
  <c r="F14" i="24"/>
  <c r="G14"/>
  <c r="E14"/>
  <c r="E17" s="1"/>
  <c r="H15"/>
  <c r="D10"/>
  <c r="D12"/>
  <c r="D14"/>
  <c r="F10"/>
  <c r="G10"/>
  <c r="G12"/>
  <c r="E11" i="21"/>
  <c r="H11" i="24"/>
  <c r="H13"/>
  <c r="H16"/>
  <c r="H18" i="21"/>
  <c r="H19"/>
  <c r="H20"/>
  <c r="H21"/>
  <c r="H22"/>
  <c r="C23"/>
  <c r="D23"/>
  <c r="E23"/>
  <c r="M14" i="19"/>
  <c r="M24"/>
  <c r="C14"/>
  <c r="H24"/>
  <c r="D14"/>
  <c r="E14"/>
  <c r="F14"/>
  <c r="G14"/>
  <c r="H14"/>
  <c r="I14"/>
  <c r="J14"/>
  <c r="K14"/>
  <c r="L14"/>
  <c r="N14"/>
  <c r="O16"/>
  <c r="O21"/>
  <c r="O23"/>
  <c r="O17"/>
  <c r="O18"/>
  <c r="O20"/>
  <c r="O22"/>
  <c r="C24"/>
  <c r="C35" i="10"/>
  <c r="C37" s="1"/>
  <c r="K14" i="9"/>
  <c r="C14"/>
  <c r="C44" i="1"/>
  <c r="C21" i="2"/>
  <c r="C7"/>
  <c r="C27" i="1"/>
  <c r="F21" i="8"/>
  <c r="C15" i="9"/>
  <c r="C21"/>
  <c r="K27"/>
  <c r="C7" i="1"/>
  <c r="H12" i="24"/>
  <c r="I37" i="10"/>
  <c r="J37"/>
  <c r="H29" i="8"/>
  <c r="D17" i="24"/>
  <c r="D28" i="8"/>
  <c r="C27"/>
  <c r="I39" i="10" l="1"/>
  <c r="K37"/>
  <c r="C29" i="8"/>
  <c r="N37" i="27"/>
  <c r="N41"/>
  <c r="H30" i="8"/>
  <c r="C43" i="1"/>
  <c r="C48" s="1"/>
  <c r="C61" i="2"/>
  <c r="C66" s="1"/>
  <c r="K28" i="9"/>
  <c r="C25" i="19"/>
  <c r="D5" s="1"/>
  <c r="G17" i="24"/>
  <c r="H14"/>
  <c r="D61" i="2"/>
  <c r="D66" s="1"/>
  <c r="J28" i="8"/>
  <c r="J30" s="1"/>
  <c r="D37" i="10"/>
  <c r="F27" i="8"/>
  <c r="H23" i="21"/>
  <c r="H10" i="24"/>
  <c r="F17"/>
  <c r="F43" i="1"/>
  <c r="F48" s="1"/>
  <c r="I29" i="8"/>
  <c r="E37" i="10"/>
  <c r="J47" i="27"/>
  <c r="J52" s="1"/>
  <c r="D25" i="19"/>
  <c r="E5" s="1"/>
  <c r="E25" s="1"/>
  <c r="F5" s="1"/>
  <c r="F25" s="1"/>
  <c r="G5" s="1"/>
  <c r="G25" s="1"/>
  <c r="H5" s="1"/>
  <c r="H25" s="1"/>
  <c r="I5" s="1"/>
  <c r="I25" s="1"/>
  <c r="J5" s="1"/>
  <c r="J29" i="9"/>
  <c r="E28" i="8"/>
  <c r="E30" s="1"/>
  <c r="F61" i="2"/>
  <c r="F66" s="1"/>
  <c r="E43" i="1"/>
  <c r="E48" s="1"/>
  <c r="M45" i="27"/>
  <c r="M47" s="1"/>
  <c r="D45"/>
  <c r="D47" s="1"/>
  <c r="D52" s="1"/>
  <c r="N43"/>
  <c r="N40"/>
  <c r="N45"/>
  <c r="N29"/>
  <c r="F28" i="8"/>
  <c r="E61" i="2"/>
  <c r="E66" s="1"/>
  <c r="J39" i="10"/>
  <c r="C39"/>
  <c r="K30" i="9"/>
  <c r="F30"/>
  <c r="I30"/>
  <c r="D30"/>
  <c r="O14" i="19"/>
  <c r="K30" i="8"/>
  <c r="E39" i="10"/>
  <c r="F39"/>
  <c r="E28" i="9"/>
  <c r="D29"/>
  <c r="F29"/>
  <c r="I29"/>
  <c r="J29" i="8"/>
  <c r="C28"/>
  <c r="H17" i="24"/>
  <c r="C27" i="9"/>
  <c r="C28" s="1"/>
  <c r="K29"/>
  <c r="D43" i="1"/>
  <c r="D48" s="1"/>
  <c r="D29" i="8"/>
  <c r="D39" i="10"/>
  <c r="C29" i="9"/>
  <c r="E29"/>
  <c r="H29"/>
  <c r="K29" i="8"/>
  <c r="E29"/>
  <c r="I28"/>
  <c r="F29"/>
  <c r="O24" i="19"/>
  <c r="J25"/>
  <c r="K5" s="1"/>
  <c r="K25" s="1"/>
  <c r="L5" s="1"/>
  <c r="L25" s="1"/>
  <c r="M5" s="1"/>
  <c r="M25" s="1"/>
  <c r="N5" s="1"/>
  <c r="N25" s="1"/>
  <c r="L39" i="10"/>
  <c r="K39"/>
  <c r="E30" i="9" l="1"/>
  <c r="J30"/>
  <c r="N47" i="27"/>
  <c r="M52"/>
  <c r="N52" s="1"/>
  <c r="H30" i="9"/>
  <c r="C30"/>
  <c r="F30" i="8"/>
  <c r="I30"/>
</calcChain>
</file>

<file path=xl/sharedStrings.xml><?xml version="1.0" encoding="utf-8"?>
<sst xmlns="http://schemas.openxmlformats.org/spreadsheetml/2006/main" count="800" uniqueCount="552">
  <si>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</si>
  <si>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</si>
  <si>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</si>
  <si>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</si>
  <si>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</si>
  <si>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</si>
  <si>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</si>
  <si>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</si>
  <si>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</si>
  <si>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</si>
  <si>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</si>
  <si>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</si>
  <si>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</si>
  <si>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</si>
  <si>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</si>
  <si>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</si>
  <si>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</si>
  <si>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</si>
  <si>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</si>
  <si>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</si>
  <si>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</si>
  <si>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</si>
  <si>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</si>
  <si>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</si>
  <si>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</si>
  <si>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</si>
  <si>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</si>
  <si>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</si>
  <si>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</si>
  <si>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</si>
  <si>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</si>
  <si>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</si>
  <si>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</si>
  <si>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</si>
  <si>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</si>
  <si>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</si>
  <si>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</si>
  <si>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</si>
  <si>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</si>
  <si>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</si>
  <si>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</si>
  <si>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</si>
  <si>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</si>
  <si>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</si>
  <si>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</si>
  <si>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</si>
  <si>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</si>
  <si>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</si>
  <si>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</si>
  <si>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</si>
  <si>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</si>
  <si>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</si>
  <si>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</si>
  <si>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</si>
  <si>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</si>
  <si>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</si>
  <si>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</si>
  <si>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</si>
  <si>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</si>
  <si>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</si>
  <si>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</si>
  <si>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</si>
  <si>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</si>
  <si>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</si>
  <si>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</si>
  <si>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</si>
  <si>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</si>
  <si>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</si>
  <si>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</si>
  <si>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</si>
  <si>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</si>
  <si>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</si>
  <si>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</si>
  <si>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</si>
  <si>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</si>
  <si>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</si>
  <si>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</si>
  <si>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</si>
  <si>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</si>
  <si>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</si>
  <si>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</si>
  <si>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</si>
  <si>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</si>
  <si>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</si>
  <si>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</si>
  <si>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</si>
  <si>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</si>
  <si>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</si>
  <si>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</si>
  <si>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</si>
  <si>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</si>
  <si>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</si>
  <si>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</si>
  <si>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</si>
  <si>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</si>
  <si>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</si>
  <si>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</si>
  <si>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</si>
  <si>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</si>
  <si>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</si>
  <si>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</si>
  <si>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</si>
  <si>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</si>
  <si>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</si>
  <si>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</si>
  <si>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</si>
  <si>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</si>
  <si>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</si>
  <si>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</si>
  <si>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</si>
  <si>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</si>
  <si>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</si>
  <si>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</si>
  <si>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</si>
  <si>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</si>
  <si>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</si>
  <si>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</si>
  <si>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</si>
  <si>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</si>
  <si>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</si>
  <si>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</si>
  <si>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</si>
  <si>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</si>
  <si>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</si>
  <si>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</si>
  <si>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</si>
  <si>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</si>
  <si>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</si>
  <si>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</si>
  <si>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</si>
  <si>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</si>
  <si>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</si>
  <si>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</si>
  <si>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</si>
  <si>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</si>
  <si>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</si>
  <si>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</si>
  <si>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</si>
  <si>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</si>
  <si>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</si>
  <si>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</si>
  <si>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</si>
  <si>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</si>
  <si>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</si>
  <si>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</si>
  <si>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</si>
  <si>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</si>
  <si>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</si>
  <si>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</si>
  <si>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</si>
  <si>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</si>
  <si>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</si>
  <si>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</si>
  <si>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</si>
  <si>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</si>
  <si>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</si>
  <si>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</si>
  <si>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</si>
  <si>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</si>
  <si>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</si>
  <si>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</si>
  <si>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</si>
  <si>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</si>
  <si>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</si>
  <si>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</si>
  <si>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</si>
  <si>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</si>
  <si>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</si>
  <si>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</si>
  <si>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</si>
  <si>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</si>
  <si>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</si>
  <si>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</si>
  <si>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</si>
  <si>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</si>
  <si>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</si>
  <si>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</si>
  <si>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</si>
  <si>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</si>
  <si>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</si>
  <si>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</si>
  <si>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</si>
  <si>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</si>
  <si>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</si>
  <si>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</si>
  <si>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</si>
  <si>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</si>
  <si>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</si>
  <si>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</si>
  <si>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</si>
  <si>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</si>
  <si>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</si>
  <si>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</si>
  <si>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</si>
  <si>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</si>
  <si>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</si>
  <si>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</si>
  <si>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</si>
  <si>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</si>
  <si>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</si>
  <si>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</si>
  <si>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</si>
  <si>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</si>
  <si>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</si>
  <si>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</si>
  <si>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</si>
  <si>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</si>
  <si>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</si>
  <si>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</si>
  <si>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</si>
  <si>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</si>
  <si>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</si>
  <si>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</si>
  <si>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</si>
  <si>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</si>
  <si>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</si>
  <si>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</si>
  <si>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</si>
  <si>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</si>
  <si>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</si>
  <si>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</si>
  <si>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</si>
  <si>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</si>
  <si>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</si>
  <si>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</si>
  <si>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</si>
  <si>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</si>
  <si>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</si>
  <si>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</si>
  <si>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</si>
  <si>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</si>
  <si>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</si>
  <si>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</si>
  <si>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</si>
  <si>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</si>
  <si>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</si>
  <si>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</si>
  <si>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</si>
  <si>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</si>
  <si>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</si>
  <si>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</si>
  <si>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</si>
  <si>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</si>
  <si>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</si>
  <si>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</si>
  <si>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</si>
  <si>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</si>
  <si>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</si>
  <si>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</si>
  <si>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</si>
  <si>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</si>
  <si>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</si>
  <si>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</si>
  <si>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</si>
  <si>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</si>
  <si>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</si>
  <si>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</si>
  <si>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</si>
  <si>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</si>
  <si>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</si>
  <si>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</si>
  <si>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</si>
  <si>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</si>
  <si>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</si>
  <si>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</si>
  <si>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</si>
  <si>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</si>
  <si>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</si>
  <si>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</si>
  <si>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</si>
  <si>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</si>
  <si>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</si>
  <si>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</si>
  <si>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</si>
  <si>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</si>
  <si>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</si>
  <si>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</si>
  <si>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</si>
  <si>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</si>
  <si>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</si>
  <si>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</si>
  <si>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</si>
  <si>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</si>
  <si>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</si>
  <si>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</si>
  <si>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</si>
  <si>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</si>
  <si>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</si>
  <si>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</si>
  <si>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</si>
  <si>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</si>
  <si>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</si>
  <si>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</si>
  <si>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</si>
  <si>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</si>
  <si>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</si>
  <si>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</si>
  <si>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</si>
  <si>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</si>
  <si>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</si>
  <si>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</si>
  <si>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</si>
  <si>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</si>
  <si>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</si>
  <si>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</si>
  <si>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</si>
  <si>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</si>
  <si>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</si>
  <si>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</si>
  <si>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</si>
  <si>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</si>
  <si>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</si>
  <si>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</si>
  <si>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</si>
  <si>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</si>
  <si>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</si>
  <si>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</si>
  <si>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</si>
  <si>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</si>
  <si>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</si>
  <si>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</si>
  <si>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</si>
  <si>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</si>
  <si>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</si>
  <si>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1.8 Beruházások </t>
  </si>
  <si>
    <t xml:space="preserve">1.6. Felhalmozási bevételek </t>
  </si>
  <si>
    <t>1.9 Felújítások</t>
  </si>
  <si>
    <t>1.7. Felhalmozási célú kölcs. visszatérülése</t>
  </si>
  <si>
    <t>1.10 Felhalm.célú pénzeszköz átadás</t>
  </si>
  <si>
    <t>1.8. Egyéb felhalm.célú átvett pénzeszköz</t>
  </si>
  <si>
    <t>1.11. Felhalm célú kölcsön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</si>
  <si>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</si>
  <si>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</si>
  <si>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</si>
  <si>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</si>
  <si>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</si>
  <si>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</si>
  <si>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</si>
  <si>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r>
      <t>FELHALMOZÁSI CÉLÚ KIADÁSOK</t>
    </r>
    <r>
      <rPr>
        <i/>
        <sz val="11"/>
        <rFont val="Times New Roman"/>
        <family val="1"/>
        <charset val="238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</si>
  <si>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</si>
  <si>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</si>
  <si>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</si>
  <si>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</si>
  <si>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</si>
  <si>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</si>
  <si>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</si>
  <si>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</si>
  <si>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</si>
  <si>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</si>
  <si>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Összesen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</si>
  <si>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</si>
  <si>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</si>
  <si>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</si>
  <si>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</si>
  <si>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</si>
  <si>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</si>
  <si>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</si>
  <si>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</si>
  <si>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</si>
  <si>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</si>
  <si>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</si>
  <si>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</si>
  <si>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</si>
  <si>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</si>
  <si>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</si>
  <si>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</si>
  <si>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</si>
  <si>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</si>
  <si>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</si>
  <si>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</si>
  <si>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</si>
  <si>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</si>
  <si>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</si>
  <si>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</si>
  <si>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</si>
  <si>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</si>
  <si>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</si>
  <si>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</si>
  <si>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</si>
  <si>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</si>
  <si>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</si>
  <si>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</si>
  <si>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</si>
  <si>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</si>
  <si>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</si>
  <si>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</si>
  <si>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</si>
  <si>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</si>
  <si>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</si>
  <si>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</si>
  <si>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</si>
  <si>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</si>
  <si>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</si>
  <si>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</si>
  <si>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</si>
  <si>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</si>
  <si>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</si>
  <si>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</si>
  <si>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</si>
  <si>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</si>
  <si>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</si>
  <si>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</si>
  <si>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</si>
  <si>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</si>
  <si>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1.12 Tartalékok</t>
  </si>
  <si>
    <t>I=(D+E+F+G)</t>
  </si>
  <si>
    <t>Működési célú támogatások</t>
  </si>
  <si>
    <t>Felhalmozási célú támogatások</t>
  </si>
  <si>
    <t>1. számú melléklet</t>
  </si>
  <si>
    <t>2016. ÉVI MŰKÖDÉSI ÉS FELHALMOZÁSI CÉLÚ BEVÉTELEI ÉS KIADÁSAI</t>
  </si>
  <si>
    <t>2016.</t>
  </si>
  <si>
    <t>Eredeti előirányzat 2016.</t>
  </si>
  <si>
    <t>Adatok Ft-ban</t>
  </si>
  <si>
    <t>Vagyoni tipusú adók</t>
  </si>
  <si>
    <t>B34.</t>
  </si>
  <si>
    <t>1.10. Hosszú lejáratú hitelek, kölcsönök felvétele pénzügyi vállalkozástól</t>
  </si>
  <si>
    <t>1.13. Hosszú lejáratú hitelek, kölcsönök törlesztése pénzügyi vállalkozásnak</t>
  </si>
  <si>
    <t>Hosszú lejáratú hitelek, kölcsönök felvétele pénzügyi vállalkozástól</t>
  </si>
  <si>
    <t>Hosszú lejáratú hitelek, kölcsönök törlesztése pénzügyi vállalkozásnak</t>
  </si>
  <si>
    <t>NEMESNÉP KÖZSÉG ÖNKORMÁNYZATA</t>
  </si>
  <si>
    <t xml:space="preserve">Nemesnép Község Önkormányzatának elemi bevételei </t>
  </si>
  <si>
    <t>Nemesnép Község Önkormányzatának elemi kiadásai</t>
  </si>
  <si>
    <t>2016. évi előirányzat</t>
  </si>
  <si>
    <t>NEMESNÉP KÖZSÉG ÖNKORMÁNYZATA 2016. ÉVI ELŐIRÁNYZAT FELHASZNÁLÁSI ÜTEMTERVE</t>
  </si>
  <si>
    <t xml:space="preserve"> Adatok Ft-ban</t>
  </si>
  <si>
    <t>Nemesnép Község Önkormányzata többéves kihatással járó döntések számszerűsítése évenkénti bontásban és összesítve célok szerint</t>
  </si>
  <si>
    <t>2016. előtti kifizetés</t>
  </si>
  <si>
    <t>2017.</t>
  </si>
  <si>
    <t>2018.</t>
  </si>
  <si>
    <t>Nemesnép Község Önkormányzata adósságot keletkeztető 2016. évi fejlesztési céljai, az ügyletekből és kezességvállalásokból fennálló kötelezettségei, valamint azok fedezetéül szolgáló saját bevételek</t>
  </si>
  <si>
    <t>1, 2016. évi adósságkeletkeztető fejlesztési célok</t>
  </si>
  <si>
    <t>B811.</t>
  </si>
  <si>
    <t>K911.</t>
  </si>
  <si>
    <t>ÖSSZESEN:</t>
  </si>
  <si>
    <t>Államháztartási megelőlegezések visszafizetése</t>
  </si>
  <si>
    <t>2016. évi eredeti előirányzat</t>
  </si>
  <si>
    <t xml:space="preserve">Helyi adóból és a települési adóból származó bevétel </t>
  </si>
  <si>
    <t>2019.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</si>
  <si>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</si>
  <si>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</si>
  <si>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</si>
  <si>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</si>
  <si>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</si>
  <si>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</si>
  <si>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</si>
  <si>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</si>
  <si>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</si>
  <si>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</si>
  <si>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</si>
  <si>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</si>
  <si>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</si>
  <si>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</si>
  <si>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</si>
  <si>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</si>
  <si>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</si>
  <si>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</si>
  <si>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 xml:space="preserve">Nemesnép Község Önkormányzata </t>
  </si>
  <si>
    <t>Tervezett létszámkeret:</t>
  </si>
  <si>
    <t>Tervezett közfoglalkoztatotti létszám:</t>
  </si>
  <si>
    <t>ebből részmunkaidős:</t>
  </si>
  <si>
    <t>Informatikai eszközök vásárlása és a város- és községgazdálkodással, zöldterület gazdálkodással kapcsolatos tárgyi eszközök beszerzése.</t>
  </si>
  <si>
    <t>4. számú melléklet</t>
  </si>
  <si>
    <t>H</t>
  </si>
  <si>
    <t>I</t>
  </si>
  <si>
    <t>J</t>
  </si>
  <si>
    <t>K</t>
  </si>
  <si>
    <t>Önkormányzati feladatellátást szolgáló fejlesztések támogatása (belterületi utak, járdák hidak felújítása)</t>
  </si>
  <si>
    <t>Szilárd burkolatú közutak felújítása (246/1, 508/2, 508/3 hrsz.-ú)</t>
  </si>
  <si>
    <t>Módosított előirányzat 2016.11.15.</t>
  </si>
  <si>
    <t>Az adósságkonszolidációban nem részesült települési önkormányzatok fejlesztéseinek támogatása (pályázat)</t>
  </si>
  <si>
    <t>,</t>
  </si>
  <si>
    <t>Hozzájárulás jogcíme</t>
  </si>
  <si>
    <t>2016.évi eredeti normatíva</t>
  </si>
  <si>
    <t>Normatíva módosítás</t>
  </si>
  <si>
    <t>2016.évi várható normatíva</t>
  </si>
  <si>
    <t>mutató/  létszám</t>
  </si>
  <si>
    <t>Támogatás</t>
  </si>
  <si>
    <t>Hozzájárulás</t>
  </si>
  <si>
    <t>Eltérés</t>
  </si>
  <si>
    <t>Ft/fő</t>
  </si>
  <si>
    <t>Ft</t>
  </si>
  <si>
    <t>eFt</t>
  </si>
  <si>
    <t>I. 1. Helyi önkormányzatok működésének általános támogatása</t>
  </si>
  <si>
    <t>a) önkormányzati hivatal működésének támogatása</t>
  </si>
  <si>
    <t xml:space="preserve">          a) önkormányzati hivatal működésének támogatása beszámítás után</t>
  </si>
  <si>
    <t>b) település-üzemeltetéshez kapcsolódó feladataellátás támogatása</t>
  </si>
  <si>
    <t xml:space="preserve">          b) település-üzemeltetéshez kapcsolódó feladataellátás támogatás beszámítás után</t>
  </si>
  <si>
    <t xml:space="preserve">     ba) zöldterület gazdálkodással kapcsolatos feladatok ellátásának támogatása</t>
  </si>
  <si>
    <t xml:space="preserve">          ba) zöldterület gazdálkodással kapcsolatos feladatok támogatása beszámítás után</t>
  </si>
  <si>
    <t xml:space="preserve">     bb) közvilágítás fenntartásának támogatása</t>
  </si>
  <si>
    <t xml:space="preserve">          bb) közvilágítás fenntartásának támogatása beszámítás után</t>
  </si>
  <si>
    <t xml:space="preserve">     bc) köztemető fenntartással kapcsolatos feladatok támogatása</t>
  </si>
  <si>
    <t xml:space="preserve">           bc) köztemető fenntartással kapcsolatos feladatok támogatása beszámítás után</t>
  </si>
  <si>
    <t xml:space="preserve">     bd) közutak fenntartásának támogatása</t>
  </si>
  <si>
    <t xml:space="preserve">          bd) közutak fenntartásának támogatása beszámítás után</t>
  </si>
  <si>
    <t>c) egyéb kötelező önkormányzati feladatok támogatása</t>
  </si>
  <si>
    <t xml:space="preserve">         egyéb kötelező önkormányzati feladatok támogatása beszámítás  után</t>
  </si>
  <si>
    <t>d) lakott külterülettel kapcsolatos feladatok támogatása</t>
  </si>
  <si>
    <t xml:space="preserve">         lakott külterülettel kapcsolatos feladatok támogatása beszámítás után</t>
  </si>
  <si>
    <t>e.) üdülőhelyi feladatok támogatása</t>
  </si>
  <si>
    <t xml:space="preserve">         üdülőhelyi feladatok támogatása beszámítás után</t>
  </si>
  <si>
    <t>Beszámítás összege:</t>
  </si>
  <si>
    <t>V.I.1. I.1. jogcímekhez kapcsolódó kiegészítés</t>
  </si>
  <si>
    <t>I.6. A 2015. évről áthúzódó bérkompenzáció támogatása</t>
  </si>
  <si>
    <t>I. Helyi önkormányzatok működésének általános támogatása összesen:</t>
  </si>
  <si>
    <t>II. Települési önkormányzatok egyes köznevelési feladatainak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</si>
  <si>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</si>
  <si>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</si>
  <si>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</si>
  <si>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2. Óvodaműködtetési támogatás</t>
  </si>
  <si>
    <t>3. Társulás által fenntartott óvodákban bejáró gyermekek utaztatásának támogatása</t>
  </si>
  <si>
    <t>5. Pedagógus II. kategóriába sorolt óvodapedagógusok kiegészítő támogatása</t>
  </si>
  <si>
    <t>II. Települési önkormányzatok egyes köznevelési feladatainak támogatása összesen:</t>
  </si>
  <si>
    <t>III. Települési önkormányzatok szociális és gyermekjóléti feladatainak támogatása</t>
  </si>
  <si>
    <t>2. Hozzájárulás a pénzbeli szociális ellátásokhoz  beszámítás után( egyösszegű)</t>
  </si>
  <si>
    <t>3. c (1) Szociális étkeztetés</t>
  </si>
  <si>
    <t>3.e. Falugondnoki vagy tanyagondnoki szolgáltatás</t>
  </si>
  <si>
    <t>3.d. Házi segítségnyújtás</t>
  </si>
  <si>
    <t>4.a. A finanszírozás szempontjából elismert szakmai dolgozók bértámogatása</t>
  </si>
  <si>
    <t>4.b. Intézmény-üzemeltetési támogatás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</si>
  <si>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</si>
  <si>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</si>
  <si>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Önkormányzat feladatainak támogatása összesen:</t>
  </si>
  <si>
    <t>Szociális ágazati pótlék</t>
  </si>
  <si>
    <t>Kompenzáció</t>
  </si>
  <si>
    <t>NEMESNÉP KÖZSÉG ÖNKORMÁNYZATÁNAK ÁLLAMI HOZZÁJÁRULÁSA 2016. ÉVBEN</t>
  </si>
  <si>
    <t>Módosítás 2016.12.31.</t>
  </si>
  <si>
    <t>Módosított előirányzat 2016.12.31.</t>
  </si>
  <si>
    <t xml:space="preserve">   Szociális tűzifa</t>
  </si>
  <si>
    <t>Prifilozás, aszfaltburkolat készítése, útpadka építése mészkőből.              (246/1. hrsz.)</t>
  </si>
  <si>
    <t>Szociális tűzifa támogatás</t>
  </si>
  <si>
    <t>Pótlólagos állami támogatás 2015. évi elszámolás alapján</t>
  </si>
  <si>
    <t>2/2016. (II. 15.) önkormányzati rendelet 1. melléklete</t>
  </si>
  <si>
    <t>1/2017. (I. 30.) önkormányzati rendelet 1. melléklete</t>
  </si>
  <si>
    <t>1/2017. (I. 30.) önkormányzati rendelet 2. melléklete</t>
  </si>
  <si>
    <t>2/2016. (II. 15.) önkormányzati rendelet 2,a. melléklete</t>
  </si>
  <si>
    <t>1/2017. (I. 30.) önkormányzati rendelet 3. melléklete</t>
  </si>
  <si>
    <t>2/2016. (II. 15.) önkormányzati rendelet 2,b. melléklete</t>
  </si>
  <si>
    <t>1/2017. (I. 30.) önkormányzati rendelet 4. melléklete</t>
  </si>
  <si>
    <t>2/2016. (II. 15.) önkormányzati rendelet 3. melléklete</t>
  </si>
  <si>
    <t>1/2017. (I. 30.) önkormányzati rendelet 5. melléklete</t>
  </si>
  <si>
    <t>2/2016. (II. 15.) önkormányzati rendelet 4,a. melléklete</t>
  </si>
  <si>
    <t>1/2017. (I. 30.) önkormányzati rendelet 6. melléklete</t>
  </si>
  <si>
    <t>2/2016. (II. 15.) önkormányzati rendelet 4,b. melléklete</t>
  </si>
  <si>
    <t>1/2017. (I. 30.) önkormányzati rendelet 7. melléklete</t>
  </si>
  <si>
    <t>2/2016. (II. 15.) önkormányzati rendelet 5. melléklete</t>
  </si>
  <si>
    <t>1/2017. (I. 30.) önkormányzati rendelet 8. melléklete</t>
  </si>
  <si>
    <t>2/2016. (II. 15.) önkormányzati rendelet 7. melléklete</t>
  </si>
  <si>
    <t>1/2017. (I. 30.) önkormányzati rendelet 9. melléklete</t>
  </si>
  <si>
    <t>2/2016. (II. 15.) önkormányzati rendelet 8. melléklete</t>
  </si>
  <si>
    <t>1/2017. (I. 30.) önkormányzati rendelet 10. melléklete</t>
  </si>
  <si>
    <t>2/2016. (II. 15.) önkormányzati rendelet 9. melléklete</t>
  </si>
</sst>
</file>

<file path=xl/styles.xml><?xml version="1.0" encoding="utf-8"?>
<styleSheet xmlns="http://schemas.openxmlformats.org/spreadsheetml/2006/main">
  <numFmts count="5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  <numFmt numFmtId="167" formatCode="#,##0.0"/>
  </numFmts>
  <fonts count="105">
    <font>
      <sz val="10"/>
      <name val="Arial"/>
      <charset val="238"/>
    </font>
    <font>
      <sz val="10"/>
      <name val="Arial"/>
      <charset val="238"/>
    </font>
    <font>
      <sz val="10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</font>
    <font>
      <sz val="10"/>
      <name val="Arial CE"/>
      <charset val="238"/>
    </font>
    <font>
      <sz val="10"/>
      <name val="Times New Roman CE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  <charset val="238"/>
    </font>
    <font>
      <sz val="11"/>
      <color indexed="62"/>
      <name val="Calibri"/>
      <family val="2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</font>
    <font>
      <i/>
      <sz val="11"/>
      <color indexed="23"/>
      <name val="Calibri"/>
      <family val="2"/>
      <charset val="238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8"/>
      <name val="Arial"/>
      <charset val="238"/>
    </font>
    <font>
      <b/>
      <sz val="12"/>
      <color indexed="8"/>
      <name val="Times New Roman"/>
      <family val="1"/>
      <charset val="238"/>
    </font>
    <font>
      <sz val="12"/>
      <name val="Arial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1.5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name val="Arial"/>
      <charset val="238"/>
    </font>
    <font>
      <b/>
      <sz val="8"/>
      <name val="Times New Roman CE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b/>
      <sz val="13"/>
      <color indexed="8"/>
      <name val="Times New Roman"/>
      <family val="1"/>
      <charset val="238"/>
    </font>
    <font>
      <sz val="11"/>
      <name val="Arial CE"/>
      <charset val="238"/>
    </font>
    <font>
      <sz val="10"/>
      <color indexed="48"/>
      <name val="Arial CE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sz val="9"/>
      <name val="Times New Roman"/>
      <family val="1"/>
      <charset val="238"/>
    </font>
    <font>
      <b/>
      <sz val="8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13"/>
      <name val="Times New Roman CE"/>
      <charset val="238"/>
    </font>
    <font>
      <i/>
      <sz val="10"/>
      <name val="Times New Roman CE"/>
      <family val="1"/>
      <charset val="238"/>
    </font>
    <font>
      <b/>
      <i/>
      <sz val="10"/>
      <name val="Times New Roman CE"/>
      <charset val="238"/>
    </font>
    <font>
      <i/>
      <sz val="10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 CE"/>
      <charset val="238"/>
    </font>
    <font>
      <b/>
      <sz val="10"/>
      <name val="Arial"/>
      <family val="2"/>
      <charset val="238"/>
    </font>
    <font>
      <sz val="11.5"/>
      <color indexed="8"/>
      <name val="Times New Roman"/>
      <family val="1"/>
      <charset val="238"/>
    </font>
    <font>
      <sz val="11"/>
      <name val="Arial"/>
      <family val="2"/>
      <charset val="238"/>
    </font>
    <font>
      <sz val="12"/>
      <name val="Garamond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lightHorizontal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01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7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7" borderId="1" applyNumberFormat="0" applyAlignment="0" applyProtection="0"/>
    <xf numFmtId="0" fontId="18" fillId="22" borderId="7" applyNumberFormat="0" applyFon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27" fillId="4" borderId="0" applyNumberFormat="0" applyBorder="0" applyAlignment="0" applyProtection="0"/>
    <xf numFmtId="0" fontId="28" fillId="20" borderId="8" applyNumberFormat="0" applyAlignment="0" applyProtection="0"/>
    <xf numFmtId="0" fontId="29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0" borderId="0"/>
    <xf numFmtId="0" fontId="19" fillId="0" borderId="0"/>
    <xf numFmtId="0" fontId="18" fillId="0" borderId="0"/>
    <xf numFmtId="0" fontId="1" fillId="0" borderId="0"/>
    <xf numFmtId="0" fontId="32" fillId="0" borderId="0"/>
    <xf numFmtId="0" fontId="19" fillId="0" borderId="0"/>
    <xf numFmtId="0" fontId="32" fillId="0" borderId="0"/>
    <xf numFmtId="0" fontId="84" fillId="0" borderId="0"/>
    <xf numFmtId="0" fontId="19" fillId="0" borderId="0"/>
    <xf numFmtId="0" fontId="33" fillId="0" borderId="0"/>
    <xf numFmtId="0" fontId="18" fillId="0" borderId="0"/>
    <xf numFmtId="0" fontId="5" fillId="22" borderId="7" applyNumberFormat="0" applyFont="0" applyAlignment="0" applyProtection="0"/>
    <xf numFmtId="0" fontId="34" fillId="20" borderId="8" applyNumberFormat="0" applyAlignment="0" applyProtection="0"/>
    <xf numFmtId="0" fontId="3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23" borderId="0" applyNumberFormat="0" applyBorder="0" applyAlignment="0" applyProtection="0"/>
    <xf numFmtId="0" fontId="37" fillId="20" borderId="1" applyNumberFormat="0" applyAlignment="0" applyProtection="0"/>
    <xf numFmtId="9" fontId="1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04" fillId="0" borderId="0"/>
    <xf numFmtId="0" fontId="33" fillId="0" borderId="0"/>
    <xf numFmtId="0" fontId="18" fillId="0" borderId="0"/>
  </cellStyleXfs>
  <cellXfs count="651">
    <xf numFmtId="0" fontId="0" fillId="0" borderId="0" xfId="0"/>
    <xf numFmtId="0" fontId="3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9" fillId="0" borderId="0" xfId="0" applyFont="1"/>
    <xf numFmtId="0" fontId="2" fillId="0" borderId="0" xfId="0" applyFont="1"/>
    <xf numFmtId="0" fontId="50" fillId="0" borderId="0" xfId="0" applyFont="1"/>
    <xf numFmtId="0" fontId="54" fillId="0" borderId="0" xfId="0" applyFont="1"/>
    <xf numFmtId="0" fontId="61" fillId="0" borderId="0" xfId="0" applyFont="1"/>
    <xf numFmtId="164" fontId="19" fillId="0" borderId="0" xfId="85" applyNumberFormat="1" applyFill="1" applyAlignment="1" applyProtection="1">
      <alignment vertical="center" wrapText="1"/>
    </xf>
    <xf numFmtId="164" fontId="65" fillId="0" borderId="0" xfId="85" applyNumberFormat="1" applyFont="1" applyFill="1" applyAlignment="1" applyProtection="1">
      <alignment horizontal="centerContinuous" vertical="center" wrapText="1"/>
    </xf>
    <xf numFmtId="164" fontId="19" fillId="0" borderId="0" xfId="85" applyNumberFormat="1" applyFill="1" applyAlignment="1" applyProtection="1">
      <alignment horizontal="centerContinuous" vertical="center"/>
    </xf>
    <xf numFmtId="164" fontId="19" fillId="0" borderId="0" xfId="85" applyNumberFormat="1" applyFill="1" applyAlignment="1" applyProtection="1">
      <alignment horizontal="center" vertical="center" wrapText="1"/>
    </xf>
    <xf numFmtId="164" fontId="68" fillId="0" borderId="10" xfId="85" applyNumberFormat="1" applyFont="1" applyFill="1" applyBorder="1" applyAlignment="1" applyProtection="1">
      <alignment horizontal="centerContinuous" vertical="center" wrapText="1"/>
    </xf>
    <xf numFmtId="164" fontId="68" fillId="0" borderId="11" xfId="85" applyNumberFormat="1" applyFont="1" applyFill="1" applyBorder="1" applyAlignment="1" applyProtection="1">
      <alignment horizontal="centerContinuous" vertical="center" wrapText="1"/>
    </xf>
    <xf numFmtId="164" fontId="68" fillId="0" borderId="12" xfId="85" applyNumberFormat="1" applyFont="1" applyFill="1" applyBorder="1" applyAlignment="1" applyProtection="1">
      <alignment horizontal="centerContinuous" vertical="center" wrapText="1"/>
    </xf>
    <xf numFmtId="164" fontId="63" fillId="0" borderId="0" xfId="85" applyNumberFormat="1" applyFont="1" applyFill="1" applyAlignment="1" applyProtection="1">
      <alignment horizontal="center" vertical="center" wrapText="1"/>
    </xf>
    <xf numFmtId="164" fontId="62" fillId="0" borderId="13" xfId="85" applyNumberFormat="1" applyFont="1" applyFill="1" applyBorder="1" applyAlignment="1" applyProtection="1">
      <alignment horizontal="center" vertical="center" wrapText="1"/>
    </xf>
    <xf numFmtId="164" fontId="62" fillId="0" borderId="0" xfId="85" applyNumberFormat="1" applyFont="1" applyFill="1" applyAlignment="1" applyProtection="1">
      <alignment horizontal="center" vertical="center" wrapText="1"/>
    </xf>
    <xf numFmtId="164" fontId="19" fillId="0" borderId="14" xfId="85" applyNumberFormat="1" applyFill="1" applyBorder="1" applyAlignment="1" applyProtection="1">
      <alignment horizontal="left" vertical="center" wrapText="1" indent="1"/>
    </xf>
    <xf numFmtId="164" fontId="19" fillId="0" borderId="18" xfId="85" applyNumberFormat="1" applyFill="1" applyBorder="1" applyAlignment="1" applyProtection="1">
      <alignment horizontal="left" vertical="center" wrapText="1" indent="1"/>
    </xf>
    <xf numFmtId="164" fontId="69" fillId="0" borderId="22" xfId="85" applyNumberFormat="1" applyFont="1" applyFill="1" applyBorder="1" applyAlignment="1" applyProtection="1">
      <alignment horizontal="left" vertical="center" wrapText="1" indent="1"/>
    </xf>
    <xf numFmtId="164" fontId="42" fillId="0" borderId="13" xfId="85" applyNumberFormat="1" applyFont="1" applyFill="1" applyBorder="1" applyAlignment="1" applyProtection="1">
      <alignment horizontal="left" vertical="center" wrapText="1" indent="1"/>
    </xf>
    <xf numFmtId="164" fontId="42" fillId="0" borderId="25" xfId="85" applyNumberFormat="1" applyFont="1" applyFill="1" applyBorder="1" applyAlignment="1" applyProtection="1">
      <alignment horizontal="right" vertical="center" wrapText="1" indent="1"/>
    </xf>
    <xf numFmtId="0" fontId="18" fillId="0" borderId="0" xfId="87"/>
    <xf numFmtId="0" fontId="74" fillId="0" borderId="0" xfId="87" applyFont="1"/>
    <xf numFmtId="0" fontId="18" fillId="0" borderId="0" xfId="87" applyBorder="1"/>
    <xf numFmtId="0" fontId="75" fillId="0" borderId="0" xfId="87" applyFont="1" applyBorder="1"/>
    <xf numFmtId="0" fontId="0" fillId="0" borderId="0" xfId="0" applyBorder="1"/>
    <xf numFmtId="0" fontId="2" fillId="0" borderId="0" xfId="0" applyFont="1" applyBorder="1"/>
    <xf numFmtId="0" fontId="57" fillId="0" borderId="19" xfId="87" applyFont="1" applyBorder="1" applyAlignment="1">
      <alignment horizontal="center" vertical="center"/>
    </xf>
    <xf numFmtId="0" fontId="77" fillId="0" borderId="28" xfId="87" applyFont="1" applyBorder="1" applyAlignment="1">
      <alignment horizontal="center" vertical="center"/>
    </xf>
    <xf numFmtId="0" fontId="57" fillId="0" borderId="28" xfId="87" applyFont="1" applyBorder="1" applyAlignment="1">
      <alignment horizontal="left" vertical="center"/>
    </xf>
    <xf numFmtId="0" fontId="56" fillId="0" borderId="19" xfId="87" applyFont="1" applyBorder="1" applyAlignment="1">
      <alignment horizontal="center" vertical="center"/>
    </xf>
    <xf numFmtId="0" fontId="58" fillId="0" borderId="28" xfId="87" applyFont="1" applyBorder="1" applyAlignment="1">
      <alignment vertical="center"/>
    </xf>
    <xf numFmtId="0" fontId="51" fillId="0" borderId="28" xfId="87" applyFont="1" applyBorder="1" applyAlignment="1">
      <alignment vertical="center"/>
    </xf>
    <xf numFmtId="0" fontId="57" fillId="0" borderId="28" xfId="87" applyFont="1" applyBorder="1" applyAlignment="1">
      <alignment horizontal="center" vertical="center"/>
    </xf>
    <xf numFmtId="0" fontId="32" fillId="0" borderId="0" xfId="81"/>
    <xf numFmtId="0" fontId="82" fillId="0" borderId="0" xfId="81" applyFont="1"/>
    <xf numFmtId="0" fontId="85" fillId="0" borderId="0" xfId="84" applyFont="1" applyFill="1"/>
    <xf numFmtId="164" fontId="64" fillId="0" borderId="0" xfId="84" applyNumberFormat="1" applyFont="1" applyFill="1" applyBorder="1" applyAlignment="1" applyProtection="1">
      <alignment horizontal="centerContinuous" vertical="center"/>
    </xf>
    <xf numFmtId="0" fontId="86" fillId="0" borderId="0" xfId="85" applyFont="1" applyFill="1" applyBorder="1" applyAlignment="1" applyProtection="1">
      <alignment horizontal="right"/>
    </xf>
    <xf numFmtId="0" fontId="87" fillId="0" borderId="0" xfId="85" applyFont="1" applyFill="1" applyBorder="1" applyAlignment="1" applyProtection="1">
      <alignment horizontal="right"/>
    </xf>
    <xf numFmtId="0" fontId="86" fillId="0" borderId="0" xfId="85" applyFont="1" applyFill="1" applyBorder="1" applyAlignment="1" applyProtection="1"/>
    <xf numFmtId="166" fontId="42" fillId="0" borderId="29" xfId="84" applyNumberFormat="1" applyFont="1" applyFill="1" applyBorder="1" applyAlignment="1">
      <alignment horizontal="center" vertical="center" wrapText="1"/>
    </xf>
    <xf numFmtId="0" fontId="43" fillId="0" borderId="10" xfId="84" applyFont="1" applyFill="1" applyBorder="1" applyAlignment="1">
      <alignment horizontal="center" vertical="center"/>
    </xf>
    <xf numFmtId="0" fontId="43" fillId="0" borderId="11" xfId="84" applyFont="1" applyFill="1" applyBorder="1" applyAlignment="1">
      <alignment horizontal="center" vertical="center"/>
    </xf>
    <xf numFmtId="0" fontId="43" fillId="0" borderId="12" xfId="84" applyFont="1" applyFill="1" applyBorder="1" applyAlignment="1">
      <alignment horizontal="center" vertical="center"/>
    </xf>
    <xf numFmtId="0" fontId="43" fillId="0" borderId="15" xfId="84" applyFont="1" applyFill="1" applyBorder="1" applyAlignment="1">
      <alignment horizontal="center" vertical="center"/>
    </xf>
    <xf numFmtId="0" fontId="43" fillId="0" borderId="19" xfId="84" applyFont="1" applyFill="1" applyBorder="1" applyAlignment="1">
      <alignment horizontal="center" vertical="center"/>
    </xf>
    <xf numFmtId="0" fontId="43" fillId="0" borderId="20" xfId="84" applyFont="1" applyFill="1" applyBorder="1" applyProtection="1">
      <protection locked="0"/>
    </xf>
    <xf numFmtId="0" fontId="43" fillId="0" borderId="27" xfId="84" applyFont="1" applyFill="1" applyBorder="1" applyAlignment="1">
      <alignment horizontal="center" vertical="center"/>
    </xf>
    <xf numFmtId="0" fontId="43" fillId="0" borderId="29" xfId="84" applyFont="1" applyFill="1" applyBorder="1" applyProtection="1">
      <protection locked="0"/>
    </xf>
    <xf numFmtId="0" fontId="42" fillId="0" borderId="10" xfId="84" applyFont="1" applyFill="1" applyBorder="1" applyAlignment="1">
      <alignment horizontal="center" vertical="center"/>
    </xf>
    <xf numFmtId="0" fontId="42" fillId="0" borderId="11" xfId="84" applyFont="1" applyFill="1" applyBorder="1"/>
    <xf numFmtId="0" fontId="88" fillId="0" borderId="0" xfId="84" applyFont="1" applyFill="1"/>
    <xf numFmtId="0" fontId="62" fillId="0" borderId="30" xfId="84" applyFont="1" applyFill="1" applyBorder="1" applyAlignment="1" applyProtection="1">
      <alignment horizontal="center" vertical="center" wrapText="1"/>
    </xf>
    <xf numFmtId="0" fontId="70" fillId="0" borderId="19" xfId="84" applyFont="1" applyFill="1" applyBorder="1" applyAlignment="1" applyProtection="1">
      <alignment horizontal="center" vertical="center"/>
    </xf>
    <xf numFmtId="164" fontId="64" fillId="0" borderId="0" xfId="85" applyNumberFormat="1" applyFont="1" applyFill="1" applyAlignment="1" applyProtection="1">
      <alignment vertical="center"/>
    </xf>
    <xf numFmtId="164" fontId="64" fillId="0" borderId="0" xfId="85" applyNumberFormat="1" applyFont="1" applyFill="1" applyAlignment="1" applyProtection="1">
      <alignment horizontal="center" vertical="center"/>
    </xf>
    <xf numFmtId="164" fontId="64" fillId="0" borderId="0" xfId="85" applyNumberFormat="1" applyFont="1" applyFill="1" applyAlignment="1" applyProtection="1">
      <alignment horizontal="center" vertical="center" wrapText="1"/>
    </xf>
    <xf numFmtId="164" fontId="90" fillId="0" borderId="19" xfId="85" applyNumberFormat="1" applyFont="1" applyFill="1" applyBorder="1" applyAlignment="1" applyProtection="1">
      <alignment horizontal="center" vertical="center" wrapText="1"/>
    </xf>
    <xf numFmtId="0" fontId="57" fillId="0" borderId="0" xfId="85" applyFont="1" applyAlignment="1">
      <alignment horizontal="center" wrapText="1"/>
    </xf>
    <xf numFmtId="0" fontId="19" fillId="0" borderId="0" xfId="85" applyFill="1" applyAlignment="1">
      <alignment vertical="center" wrapText="1"/>
    </xf>
    <xf numFmtId="164" fontId="91" fillId="0" borderId="0" xfId="85" applyNumberFormat="1" applyFont="1" applyFill="1" applyAlignment="1">
      <alignment vertical="center" wrapText="1"/>
    </xf>
    <xf numFmtId="0" fontId="62" fillId="0" borderId="31" xfId="84" applyFont="1" applyFill="1" applyBorder="1" applyAlignment="1" applyProtection="1">
      <alignment horizontal="center" vertical="center"/>
    </xf>
    <xf numFmtId="0" fontId="62" fillId="0" borderId="0" xfId="84" applyFont="1" applyFill="1" applyBorder="1" applyAlignment="1" applyProtection="1">
      <alignment horizontal="center" vertical="center"/>
    </xf>
    <xf numFmtId="0" fontId="62" fillId="0" borderId="0" xfId="84" applyFont="1" applyFill="1" applyBorder="1" applyAlignment="1" applyProtection="1">
      <alignment horizontal="center" vertical="center" wrapText="1"/>
    </xf>
    <xf numFmtId="165" fontId="62" fillId="0" borderId="0" xfId="54" applyNumberFormat="1" applyFont="1" applyFill="1" applyBorder="1" applyAlignment="1" applyProtection="1">
      <alignment horizontal="center"/>
    </xf>
    <xf numFmtId="0" fontId="55" fillId="0" borderId="0" xfId="85" applyFont="1" applyAlignment="1">
      <alignment horizontal="center" wrapText="1"/>
    </xf>
    <xf numFmtId="164" fontId="93" fillId="0" borderId="0" xfId="85" applyNumberFormat="1" applyFont="1" applyFill="1" applyAlignment="1">
      <alignment vertical="center" wrapText="1"/>
    </xf>
    <xf numFmtId="164" fontId="94" fillId="0" borderId="0" xfId="85" applyNumberFormat="1" applyFont="1" applyFill="1" applyAlignment="1" applyProtection="1">
      <alignment vertical="center" wrapText="1"/>
    </xf>
    <xf numFmtId="165" fontId="43" fillId="0" borderId="20" xfId="54" applyNumberFormat="1" applyFont="1" applyFill="1" applyBorder="1" applyAlignment="1" applyProtection="1">
      <alignment horizontal="center" vertical="center" wrapText="1"/>
      <protection locked="0"/>
    </xf>
    <xf numFmtId="165" fontId="69" fillId="0" borderId="20" xfId="54" applyNumberFormat="1" applyFont="1" applyFill="1" applyBorder="1" applyAlignment="1" applyProtection="1">
      <alignment vertical="center" wrapText="1"/>
      <protection locked="0"/>
    </xf>
    <xf numFmtId="0" fontId="62" fillId="0" borderId="13" xfId="84" applyFont="1" applyFill="1" applyBorder="1" applyAlignment="1" applyProtection="1">
      <alignment horizontal="center" vertical="center" wrapText="1"/>
    </xf>
    <xf numFmtId="0" fontId="70" fillId="0" borderId="32" xfId="84" applyFont="1" applyFill="1" applyBorder="1" applyAlignment="1" applyProtection="1">
      <alignment horizontal="center" vertical="center"/>
    </xf>
    <xf numFmtId="165" fontId="70" fillId="0" borderId="23" xfId="54" applyNumberFormat="1" applyFont="1" applyFill="1" applyBorder="1" applyAlignment="1" applyProtection="1">
      <protection locked="0"/>
    </xf>
    <xf numFmtId="165" fontId="70" fillId="0" borderId="33" xfId="54" applyNumberFormat="1" applyFont="1" applyFill="1" applyBorder="1" applyAlignment="1" applyProtection="1">
      <protection locked="0"/>
    </xf>
    <xf numFmtId="165" fontId="70" fillId="0" borderId="18" xfId="54" applyNumberFormat="1" applyFont="1" applyFill="1" applyBorder="1" applyProtection="1">
      <protection locked="0"/>
    </xf>
    <xf numFmtId="0" fontId="42" fillId="0" borderId="0" xfId="84" applyFont="1" applyFill="1" applyBorder="1" applyAlignment="1">
      <alignment horizontal="center" vertical="center"/>
    </xf>
    <xf numFmtId="0" fontId="42" fillId="0" borderId="0" xfId="84" applyFont="1" applyFill="1" applyBorder="1"/>
    <xf numFmtId="165" fontId="42" fillId="0" borderId="0" xfId="84" applyNumberFormat="1" applyFont="1" applyFill="1" applyBorder="1"/>
    <xf numFmtId="0" fontId="85" fillId="0" borderId="0" xfId="84" applyFont="1" applyFill="1" applyAlignment="1">
      <alignment wrapText="1"/>
    </xf>
    <xf numFmtId="0" fontId="70" fillId="0" borderId="34" xfId="84" applyFont="1" applyFill="1" applyBorder="1" applyAlignment="1" applyProtection="1">
      <alignment horizontal="left"/>
    </xf>
    <xf numFmtId="0" fontId="67" fillId="0" borderId="35" xfId="84" applyFont="1" applyFill="1" applyBorder="1" applyAlignment="1" applyProtection="1"/>
    <xf numFmtId="0" fontId="70" fillId="0" borderId="18" xfId="84" applyFont="1" applyFill="1" applyBorder="1" applyAlignment="1" applyProtection="1">
      <alignment horizontal="center" vertical="center"/>
    </xf>
    <xf numFmtId="0" fontId="70" fillId="0" borderId="36" xfId="84" applyFont="1" applyFill="1" applyBorder="1" applyAlignment="1" applyProtection="1">
      <alignment horizontal="center" vertical="center"/>
    </xf>
    <xf numFmtId="0" fontId="57" fillId="0" borderId="20" xfId="81" applyFont="1" applyBorder="1" applyAlignment="1">
      <alignment horizontal="left"/>
    </xf>
    <xf numFmtId="0" fontId="56" fillId="0" borderId="20" xfId="81" applyFont="1" applyBorder="1"/>
    <xf numFmtId="3" fontId="56" fillId="0" borderId="20" xfId="81" applyNumberFormat="1" applyFont="1" applyBorder="1"/>
    <xf numFmtId="0" fontId="56" fillId="0" borderId="20" xfId="81" applyFont="1" applyBorder="1" applyAlignment="1">
      <alignment horizontal="left" vertical="distributed"/>
    </xf>
    <xf numFmtId="3" fontId="50" fillId="0" borderId="20" xfId="81" applyNumberFormat="1" applyFont="1" applyBorder="1"/>
    <xf numFmtId="0" fontId="50" fillId="0" borderId="23" xfId="81" applyFont="1" applyBorder="1" applyAlignment="1">
      <alignment horizontal="left" wrapText="1"/>
    </xf>
    <xf numFmtId="0" fontId="56" fillId="0" borderId="20" xfId="81" applyFont="1" applyBorder="1" applyAlignment="1">
      <alignment horizontal="left"/>
    </xf>
    <xf numFmtId="0" fontId="56" fillId="0" borderId="23" xfId="81" applyFont="1" applyBorder="1" applyAlignment="1">
      <alignment horizontal="left"/>
    </xf>
    <xf numFmtId="0" fontId="56" fillId="0" borderId="23" xfId="81" applyFont="1" applyBorder="1" applyAlignment="1">
      <alignment horizontal="left" vertical="distributed"/>
    </xf>
    <xf numFmtId="164" fontId="68" fillId="0" borderId="20" xfId="85" applyNumberFormat="1" applyFont="1" applyFill="1" applyBorder="1" applyAlignment="1" applyProtection="1">
      <alignment horizontal="center" vertical="center"/>
    </xf>
    <xf numFmtId="164" fontId="90" fillId="0" borderId="20" xfId="85" applyNumberFormat="1" applyFont="1" applyFill="1" applyBorder="1" applyAlignment="1" applyProtection="1">
      <alignment horizontal="center" vertical="center" wrapText="1"/>
    </xf>
    <xf numFmtId="164" fontId="90" fillId="0" borderId="21" xfId="85" applyNumberFormat="1" applyFont="1" applyFill="1" applyBorder="1" applyAlignment="1" applyProtection="1">
      <alignment horizontal="center" vertical="center" wrapText="1"/>
    </xf>
    <xf numFmtId="164" fontId="90" fillId="0" borderId="20" xfId="85" applyNumberFormat="1" applyFont="1" applyFill="1" applyBorder="1" applyAlignment="1" applyProtection="1">
      <alignment horizontal="left" vertical="center" wrapText="1" indent="1"/>
    </xf>
    <xf numFmtId="165" fontId="69" fillId="0" borderId="20" xfId="54" applyNumberFormat="1" applyFont="1" applyFill="1" applyBorder="1" applyAlignment="1" applyProtection="1">
      <alignment horizontal="center" vertical="center" wrapText="1"/>
      <protection locked="0"/>
    </xf>
    <xf numFmtId="165" fontId="69" fillId="0" borderId="20" xfId="54" applyNumberFormat="1" applyFont="1" applyFill="1" applyBorder="1" applyAlignment="1" applyProtection="1">
      <alignment vertical="center" wrapText="1"/>
    </xf>
    <xf numFmtId="165" fontId="69" fillId="0" borderId="21" xfId="54" applyNumberFormat="1" applyFont="1" applyFill="1" applyBorder="1" applyAlignment="1" applyProtection="1">
      <alignment vertical="center" wrapText="1"/>
    </xf>
    <xf numFmtId="165" fontId="42" fillId="0" borderId="20" xfId="54" applyNumberFormat="1" applyFont="1" applyFill="1" applyBorder="1" applyAlignment="1" applyProtection="1">
      <alignment horizontal="center" vertical="center" wrapText="1"/>
      <protection locked="0"/>
    </xf>
    <xf numFmtId="165" fontId="62" fillId="0" borderId="20" xfId="54" applyNumberFormat="1" applyFont="1" applyFill="1" applyBorder="1" applyAlignment="1" applyProtection="1">
      <alignment vertical="center" wrapText="1"/>
    </xf>
    <xf numFmtId="165" fontId="62" fillId="0" borderId="21" xfId="54" applyNumberFormat="1" applyFont="1" applyFill="1" applyBorder="1" applyAlignment="1" applyProtection="1">
      <alignment vertical="center" wrapText="1"/>
    </xf>
    <xf numFmtId="164" fontId="69" fillId="0" borderId="20" xfId="85" applyNumberFormat="1" applyFont="1" applyFill="1" applyBorder="1" applyAlignment="1" applyProtection="1">
      <alignment horizontal="left" vertical="center" wrapText="1" indent="1"/>
      <protection locked="0"/>
    </xf>
    <xf numFmtId="164" fontId="62" fillId="0" borderId="20" xfId="85" applyNumberFormat="1" applyFont="1" applyFill="1" applyBorder="1" applyAlignment="1" applyProtection="1">
      <alignment horizontal="left" vertical="center" wrapText="1" indent="1"/>
    </xf>
    <xf numFmtId="165" fontId="19" fillId="0" borderId="20" xfId="54" applyNumberFormat="1" applyFont="1" applyFill="1" applyBorder="1" applyAlignment="1" applyProtection="1">
      <alignment horizontal="center" vertical="center" wrapText="1"/>
      <protection locked="0"/>
    </xf>
    <xf numFmtId="165" fontId="70" fillId="0" borderId="20" xfId="54" applyNumberFormat="1" applyFont="1" applyFill="1" applyBorder="1" applyAlignment="1" applyProtection="1">
      <alignment vertical="center" wrapText="1"/>
    </xf>
    <xf numFmtId="165" fontId="70" fillId="0" borderId="21" xfId="54" applyNumberFormat="1" applyFont="1" applyFill="1" applyBorder="1" applyAlignment="1" applyProtection="1">
      <alignment vertical="center" wrapText="1"/>
    </xf>
    <xf numFmtId="165" fontId="94" fillId="24" borderId="37" xfId="54" applyNumberFormat="1" applyFont="1" applyFill="1" applyBorder="1" applyAlignment="1" applyProtection="1">
      <alignment horizontal="left" vertical="center" wrapText="1" indent="2"/>
    </xf>
    <xf numFmtId="165" fontId="94" fillId="0" borderId="37" xfId="54" applyNumberFormat="1" applyFont="1" applyFill="1" applyBorder="1" applyAlignment="1" applyProtection="1">
      <alignment vertical="center" wrapText="1"/>
    </xf>
    <xf numFmtId="165" fontId="94" fillId="0" borderId="38" xfId="54" applyNumberFormat="1" applyFont="1" applyFill="1" applyBorder="1" applyAlignment="1" applyProtection="1">
      <alignment vertical="center" wrapText="1"/>
    </xf>
    <xf numFmtId="0" fontId="95" fillId="0" borderId="0" xfId="81" applyFont="1"/>
    <xf numFmtId="0" fontId="32" fillId="0" borderId="0" xfId="81" applyFont="1"/>
    <xf numFmtId="0" fontId="2" fillId="0" borderId="0" xfId="87" applyFont="1"/>
    <xf numFmtId="0" fontId="55" fillId="0" borderId="0" xfId="87" applyFont="1" applyAlignment="1">
      <alignment horizontal="right"/>
    </xf>
    <xf numFmtId="0" fontId="59" fillId="0" borderId="0" xfId="87" applyFont="1" applyAlignment="1">
      <alignment horizontal="center"/>
    </xf>
    <xf numFmtId="0" fontId="59" fillId="0" borderId="0" xfId="87" applyFont="1" applyAlignment="1">
      <alignment horizontal="right"/>
    </xf>
    <xf numFmtId="164" fontId="70" fillId="0" borderId="0" xfId="85" applyNumberFormat="1" applyFont="1" applyFill="1" applyAlignment="1" applyProtection="1">
      <alignment horizontal="right" vertical="center"/>
    </xf>
    <xf numFmtId="0" fontId="2" fillId="0" borderId="0" xfId="87" applyFont="1" applyAlignment="1"/>
    <xf numFmtId="0" fontId="57" fillId="0" borderId="0" xfId="87" applyFont="1" applyAlignment="1"/>
    <xf numFmtId="0" fontId="51" fillId="0" borderId="0" xfId="87" applyFont="1" applyAlignment="1">
      <alignment horizontal="right"/>
    </xf>
    <xf numFmtId="164" fontId="70" fillId="0" borderId="0" xfId="85" applyNumberFormat="1" applyFont="1" applyFill="1" applyAlignment="1">
      <alignment horizontal="center" vertical="center"/>
    </xf>
    <xf numFmtId="0" fontId="96" fillId="0" borderId="0" xfId="85" applyFont="1" applyAlignment="1">
      <alignment wrapText="1"/>
    </xf>
    <xf numFmtId="0" fontId="97" fillId="0" borderId="0" xfId="85" applyFont="1" applyAlignment="1">
      <alignment horizontal="right" wrapText="1"/>
    </xf>
    <xf numFmtId="164" fontId="70" fillId="0" borderId="0" xfId="85" applyNumberFormat="1" applyFont="1" applyFill="1" applyBorder="1" applyAlignment="1">
      <alignment horizontal="center" vertical="center" wrapText="1"/>
    </xf>
    <xf numFmtId="0" fontId="98" fillId="0" borderId="0" xfId="84" applyFont="1" applyFill="1"/>
    <xf numFmtId="0" fontId="79" fillId="25" borderId="19" xfId="87" applyFont="1" applyFill="1" applyBorder="1" applyAlignment="1">
      <alignment horizontal="left" vertical="center"/>
    </xf>
    <xf numFmtId="0" fontId="18" fillId="25" borderId="0" xfId="87" applyFill="1"/>
    <xf numFmtId="165" fontId="43" fillId="0" borderId="17" xfId="54" applyNumberFormat="1" applyFont="1" applyFill="1" applyBorder="1" applyAlignment="1">
      <alignment vertical="center"/>
    </xf>
    <xf numFmtId="165" fontId="43" fillId="0" borderId="21" xfId="54" applyNumberFormat="1" applyFont="1" applyFill="1" applyBorder="1" applyAlignment="1">
      <alignment vertical="center"/>
    </xf>
    <xf numFmtId="165" fontId="43" fillId="0" borderId="20" xfId="54" applyNumberFormat="1" applyFont="1" applyFill="1" applyBorder="1" applyAlignment="1" applyProtection="1">
      <alignment vertical="center"/>
      <protection locked="0"/>
    </xf>
    <xf numFmtId="165" fontId="43" fillId="0" borderId="29" xfId="54" applyNumberFormat="1" applyFont="1" applyFill="1" applyBorder="1" applyAlignment="1" applyProtection="1">
      <alignment vertical="center"/>
      <protection locked="0"/>
    </xf>
    <xf numFmtId="165" fontId="42" fillId="0" borderId="11" xfId="84" applyNumberFormat="1" applyFont="1" applyFill="1" applyBorder="1" applyAlignment="1">
      <alignment vertical="center"/>
    </xf>
    <xf numFmtId="165" fontId="42" fillId="0" borderId="12" xfId="84" applyNumberFormat="1" applyFont="1" applyFill="1" applyBorder="1" applyAlignment="1">
      <alignment vertical="center"/>
    </xf>
    <xf numFmtId="0" fontId="41" fillId="0" borderId="0" xfId="0" applyFont="1" applyAlignment="1">
      <alignment horizontal="right" wrapText="1"/>
    </xf>
    <xf numFmtId="0" fontId="18" fillId="0" borderId="0" xfId="87" applyAlignment="1">
      <alignment horizontal="right"/>
    </xf>
    <xf numFmtId="0" fontId="41" fillId="0" borderId="0" xfId="0" applyFont="1" applyAlignment="1">
      <alignment horizontal="right"/>
    </xf>
    <xf numFmtId="0" fontId="45" fillId="0" borderId="0" xfId="0" applyFont="1" applyAlignment="1">
      <alignment horizontal="right" wrapText="1"/>
    </xf>
    <xf numFmtId="164" fontId="42" fillId="0" borderId="0" xfId="85" applyNumberFormat="1" applyFont="1" applyFill="1" applyAlignment="1" applyProtection="1">
      <alignment horizontal="right" vertical="center"/>
    </xf>
    <xf numFmtId="0" fontId="19" fillId="0" borderId="0" xfId="82"/>
    <xf numFmtId="0" fontId="100" fillId="0" borderId="0" xfId="82" applyFont="1" applyAlignment="1">
      <alignment horizontal="center"/>
    </xf>
    <xf numFmtId="0" fontId="42" fillId="0" borderId="0" xfId="82" applyFont="1" applyAlignment="1">
      <alignment horizontal="right"/>
    </xf>
    <xf numFmtId="0" fontId="19" fillId="0" borderId="0" xfId="82" applyFont="1" applyBorder="1" applyAlignment="1">
      <alignment horizontal="center"/>
    </xf>
    <xf numFmtId="0" fontId="19" fillId="0" borderId="0" xfId="82" applyFont="1" applyBorder="1" applyAlignment="1">
      <alignment horizontal="right"/>
    </xf>
    <xf numFmtId="0" fontId="42" fillId="0" borderId="30" xfId="82" applyFont="1" applyBorder="1" applyAlignment="1">
      <alignment vertical="center" wrapText="1"/>
    </xf>
    <xf numFmtId="0" fontId="62" fillId="0" borderId="19" xfId="82" applyFont="1" applyBorder="1" applyAlignment="1">
      <alignment horizontal="center"/>
    </xf>
    <xf numFmtId="0" fontId="62" fillId="0" borderId="0" xfId="82" applyFont="1"/>
    <xf numFmtId="49" fontId="19" fillId="0" borderId="19" xfId="82" applyNumberFormat="1" applyFont="1" applyBorder="1" applyAlignment="1">
      <alignment horizontal="right"/>
    </xf>
    <xf numFmtId="0" fontId="19" fillId="0" borderId="19" xfId="82" applyBorder="1"/>
    <xf numFmtId="49" fontId="19" fillId="0" borderId="27" xfId="82" applyNumberFormat="1" applyFont="1" applyBorder="1" applyAlignment="1">
      <alignment horizontal="right"/>
    </xf>
    <xf numFmtId="49" fontId="19" fillId="0" borderId="27" xfId="82" applyNumberFormat="1" applyBorder="1"/>
    <xf numFmtId="49" fontId="19" fillId="0" borderId="29" xfId="82" applyNumberFormat="1" applyBorder="1"/>
    <xf numFmtId="0" fontId="42" fillId="0" borderId="37" xfId="82" applyFont="1" applyBorder="1" applyAlignment="1">
      <alignment horizontal="left"/>
    </xf>
    <xf numFmtId="0" fontId="42" fillId="0" borderId="31" xfId="82" applyFont="1" applyBorder="1" applyAlignment="1">
      <alignment horizontal="left"/>
    </xf>
    <xf numFmtId="0" fontId="44" fillId="0" borderId="24" xfId="0" applyFont="1" applyBorder="1" applyAlignment="1">
      <alignment wrapText="1"/>
    </xf>
    <xf numFmtId="0" fontId="44" fillId="0" borderId="41" xfId="0" applyFont="1" applyBorder="1" applyAlignment="1">
      <alignment wrapText="1"/>
    </xf>
    <xf numFmtId="164" fontId="68" fillId="0" borderId="42" xfId="85" applyNumberFormat="1" applyFont="1" applyFill="1" applyBorder="1" applyAlignment="1" applyProtection="1">
      <alignment horizontal="centerContinuous" vertical="center" wrapText="1"/>
    </xf>
    <xf numFmtId="164" fontId="62" fillId="0" borderId="42" xfId="85" applyNumberFormat="1" applyFont="1" applyFill="1" applyBorder="1" applyAlignment="1" applyProtection="1">
      <alignment horizontal="center" vertical="center" wrapText="1"/>
    </xf>
    <xf numFmtId="164" fontId="70" fillId="0" borderId="33" xfId="85" applyNumberFormat="1" applyFont="1" applyFill="1" applyBorder="1" applyAlignment="1" applyProtection="1">
      <alignment horizontal="left" vertical="center" wrapText="1" indent="1"/>
    </xf>
    <xf numFmtId="164" fontId="19" fillId="0" borderId="36" xfId="85" applyNumberFormat="1" applyFill="1" applyBorder="1" applyAlignment="1" applyProtection="1">
      <alignment horizontal="left" vertical="center" wrapText="1" indent="1"/>
    </xf>
    <xf numFmtId="164" fontId="42" fillId="0" borderId="43" xfId="85" applyNumberFormat="1" applyFont="1" applyFill="1" applyBorder="1" applyAlignment="1" applyProtection="1">
      <alignment horizontal="left" vertical="center" wrapText="1" indent="1"/>
    </xf>
    <xf numFmtId="164" fontId="42" fillId="0" borderId="44" xfId="85" applyNumberFormat="1" applyFont="1" applyFill="1" applyBorder="1" applyAlignment="1" applyProtection="1">
      <alignment horizontal="left" vertical="center" wrapText="1" indent="1"/>
    </xf>
    <xf numFmtId="164" fontId="68" fillId="0" borderId="45" xfId="85" applyNumberFormat="1" applyFont="1" applyFill="1" applyBorder="1" applyAlignment="1" applyProtection="1">
      <alignment horizontal="centerContinuous" vertical="center" wrapText="1"/>
    </xf>
    <xf numFmtId="164" fontId="70" fillId="0" borderId="0" xfId="85" applyNumberFormat="1" applyFont="1" applyFill="1" applyBorder="1" applyAlignment="1" applyProtection="1">
      <alignment horizontal="left" vertical="center" wrapText="1" indent="1"/>
    </xf>
    <xf numFmtId="164" fontId="72" fillId="0" borderId="0" xfId="85" applyNumberFormat="1" applyFont="1" applyFill="1" applyBorder="1" applyAlignment="1" applyProtection="1">
      <alignment horizontal="center" vertical="center" wrapText="1"/>
    </xf>
    <xf numFmtId="164" fontId="68" fillId="0" borderId="44" xfId="85" applyNumberFormat="1" applyFont="1" applyFill="1" applyBorder="1" applyAlignment="1" applyProtection="1">
      <alignment horizontal="center" vertical="center" wrapText="1"/>
    </xf>
    <xf numFmtId="164" fontId="62" fillId="0" borderId="44" xfId="85" applyNumberFormat="1" applyFont="1" applyFill="1" applyBorder="1" applyAlignment="1" applyProtection="1">
      <alignment horizontal="center" vertical="center" wrapText="1"/>
    </xf>
    <xf numFmtId="164" fontId="69" fillId="0" borderId="46" xfId="85" applyNumberFormat="1" applyFont="1" applyFill="1" applyBorder="1" applyAlignment="1" applyProtection="1">
      <alignment horizontal="left" vertical="center" wrapText="1" indent="1"/>
    </xf>
    <xf numFmtId="164" fontId="69" fillId="0" borderId="28" xfId="85" applyNumberFormat="1" applyFont="1" applyFill="1" applyBorder="1" applyAlignment="1" applyProtection="1">
      <alignment horizontal="left" vertical="center" wrapText="1" indent="1"/>
    </xf>
    <xf numFmtId="164" fontId="69" fillId="0" borderId="28" xfId="85" applyNumberFormat="1" applyFont="1" applyFill="1" applyBorder="1" applyAlignment="1" applyProtection="1">
      <alignment horizontal="left" vertical="center" wrapText="1" indent="1"/>
      <protection locked="0"/>
    </xf>
    <xf numFmtId="164" fontId="62" fillId="0" borderId="44" xfId="85" applyNumberFormat="1" applyFont="1" applyFill="1" applyBorder="1" applyAlignment="1" applyProtection="1">
      <alignment horizontal="left" vertical="center" wrapText="1" indent="1"/>
    </xf>
    <xf numFmtId="164" fontId="70" fillId="0" borderId="28" xfId="85" applyNumberFormat="1" applyFont="1" applyFill="1" applyBorder="1" applyAlignment="1" applyProtection="1">
      <alignment horizontal="left" vertical="center" wrapText="1" indent="1"/>
    </xf>
    <xf numFmtId="164" fontId="70" fillId="0" borderId="22" xfId="85" applyNumberFormat="1" applyFont="1" applyFill="1" applyBorder="1" applyAlignment="1" applyProtection="1">
      <alignment horizontal="left" vertical="center" wrapText="1" indent="1"/>
    </xf>
    <xf numFmtId="164" fontId="69" fillId="0" borderId="47" xfId="85" applyNumberFormat="1" applyFont="1" applyFill="1" applyBorder="1" applyAlignment="1" applyProtection="1">
      <alignment horizontal="left" vertical="center" wrapText="1" indent="1"/>
      <protection locked="0"/>
    </xf>
    <xf numFmtId="164" fontId="68" fillId="0" borderId="13" xfId="85" applyNumberFormat="1" applyFont="1" applyFill="1" applyBorder="1" applyAlignment="1" applyProtection="1">
      <alignment horizontal="center" vertical="center" wrapText="1"/>
    </xf>
    <xf numFmtId="164" fontId="69" fillId="0" borderId="18" xfId="85" applyNumberFormat="1" applyFont="1" applyFill="1" applyBorder="1" applyAlignment="1" applyProtection="1">
      <alignment horizontal="left" vertical="center" wrapText="1" indent="1"/>
    </xf>
    <xf numFmtId="164" fontId="69" fillId="0" borderId="18" xfId="85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48" xfId="85" applyNumberFormat="1" applyFont="1" applyFill="1" applyBorder="1" applyAlignment="1" applyProtection="1">
      <alignment horizontal="left" vertical="center" wrapText="1" indent="1"/>
    </xf>
    <xf numFmtId="164" fontId="70" fillId="0" borderId="18" xfId="85" applyNumberFormat="1" applyFont="1" applyFill="1" applyBorder="1" applyAlignment="1" applyProtection="1">
      <alignment horizontal="left" vertical="center" wrapText="1" indent="1"/>
    </xf>
    <xf numFmtId="164" fontId="69" fillId="0" borderId="48" xfId="85" applyNumberFormat="1" applyFont="1" applyFill="1" applyBorder="1" applyAlignment="1" applyProtection="1">
      <alignment horizontal="left" vertical="center" wrapText="1" indent="1"/>
    </xf>
    <xf numFmtId="164" fontId="69" fillId="0" borderId="36" xfId="85" applyNumberFormat="1" applyFont="1" applyFill="1" applyBorder="1" applyAlignment="1" applyProtection="1">
      <alignment horizontal="left" vertical="center" wrapText="1" indent="1"/>
      <protection locked="0"/>
    </xf>
    <xf numFmtId="164" fontId="62" fillId="0" borderId="25" xfId="85" applyNumberFormat="1" applyFont="1" applyFill="1" applyBorder="1" applyAlignment="1" applyProtection="1">
      <alignment horizontal="center" vertical="center" wrapText="1"/>
    </xf>
    <xf numFmtId="164" fontId="69" fillId="0" borderId="49" xfId="85" applyNumberFormat="1" applyFont="1" applyFill="1" applyBorder="1" applyAlignment="1" applyProtection="1">
      <alignment horizontal="right" vertical="center" wrapText="1" indent="1"/>
      <protection locked="0"/>
    </xf>
    <xf numFmtId="164" fontId="69" fillId="0" borderId="50" xfId="85" applyNumberFormat="1" applyFont="1" applyFill="1" applyBorder="1" applyAlignment="1" applyProtection="1">
      <alignment horizontal="right" vertical="center" wrapText="1" indent="1"/>
      <protection locked="0"/>
    </xf>
    <xf numFmtId="164" fontId="70" fillId="0" borderId="51" xfId="85" applyNumberFormat="1" applyFont="1" applyFill="1" applyBorder="1" applyAlignment="1" applyProtection="1">
      <alignment horizontal="right" vertical="center" wrapText="1" indent="1"/>
      <protection locked="0"/>
    </xf>
    <xf numFmtId="164" fontId="70" fillId="0" borderId="50" xfId="85" applyNumberFormat="1" applyFont="1" applyFill="1" applyBorder="1" applyAlignment="1" applyProtection="1">
      <alignment horizontal="right" vertical="center" wrapText="1" indent="1"/>
      <protection locked="0"/>
    </xf>
    <xf numFmtId="164" fontId="70" fillId="0" borderId="52" xfId="85" applyNumberFormat="1" applyFont="1" applyFill="1" applyBorder="1" applyAlignment="1" applyProtection="1">
      <alignment horizontal="right" vertical="center" wrapText="1" indent="1"/>
      <protection locked="0"/>
    </xf>
    <xf numFmtId="164" fontId="69" fillId="0" borderId="14" xfId="85" applyNumberFormat="1" applyFont="1" applyFill="1" applyBorder="1" applyAlignment="1" applyProtection="1">
      <alignment horizontal="right" vertical="center" wrapText="1" indent="1"/>
      <protection locked="0"/>
    </xf>
    <xf numFmtId="164" fontId="69" fillId="0" borderId="18" xfId="85" applyNumberFormat="1" applyFont="1" applyFill="1" applyBorder="1" applyAlignment="1" applyProtection="1">
      <alignment horizontal="right" vertical="center" wrapText="1" indent="1"/>
      <protection locked="0"/>
    </xf>
    <xf numFmtId="164" fontId="62" fillId="0" borderId="13" xfId="85" applyNumberFormat="1" applyFont="1" applyFill="1" applyBorder="1" applyAlignment="1" applyProtection="1">
      <alignment horizontal="right" vertical="center" wrapText="1" indent="1"/>
    </xf>
    <xf numFmtId="164" fontId="71" fillId="0" borderId="48" xfId="85" applyNumberFormat="1" applyFont="1" applyFill="1" applyBorder="1" applyAlignment="1" applyProtection="1">
      <alignment horizontal="right" vertical="center" wrapText="1" indent="1"/>
    </xf>
    <xf numFmtId="164" fontId="70" fillId="0" borderId="18" xfId="85" applyNumberFormat="1" applyFont="1" applyFill="1" applyBorder="1" applyAlignment="1" applyProtection="1">
      <alignment horizontal="right" vertical="center" wrapText="1" indent="1"/>
      <protection locked="0"/>
    </xf>
    <xf numFmtId="164" fontId="71" fillId="0" borderId="18" xfId="85" applyNumberFormat="1" applyFont="1" applyFill="1" applyBorder="1" applyAlignment="1" applyProtection="1">
      <alignment horizontal="right" vertical="center" wrapText="1" indent="1"/>
    </xf>
    <xf numFmtId="164" fontId="70" fillId="0" borderId="48" xfId="85" applyNumberFormat="1" applyFont="1" applyFill="1" applyBorder="1" applyAlignment="1" applyProtection="1">
      <alignment horizontal="right" vertical="center" wrapText="1" indent="1"/>
      <protection locked="0"/>
    </xf>
    <xf numFmtId="164" fontId="42" fillId="0" borderId="54" xfId="85" applyNumberFormat="1" applyFont="1" applyFill="1" applyBorder="1" applyAlignment="1" applyProtection="1">
      <alignment horizontal="right" vertical="center" wrapText="1" indent="1"/>
    </xf>
    <xf numFmtId="164" fontId="42" fillId="0" borderId="13" xfId="85" applyNumberFormat="1" applyFont="1" applyFill="1" applyBorder="1" applyAlignment="1" applyProtection="1">
      <alignment horizontal="right" vertical="center" wrapText="1" indent="1"/>
    </xf>
    <xf numFmtId="164" fontId="69" fillId="0" borderId="55" xfId="85" applyNumberFormat="1" applyFont="1" applyFill="1" applyBorder="1" applyAlignment="1" applyProtection="1">
      <alignment horizontal="right" vertical="center" wrapText="1" indent="1"/>
      <protection locked="0"/>
    </xf>
    <xf numFmtId="164" fontId="69" fillId="0" borderId="34" xfId="85" applyNumberFormat="1" applyFont="1" applyFill="1" applyBorder="1" applyAlignment="1" applyProtection="1">
      <alignment horizontal="right" vertical="center" wrapText="1" indent="1"/>
      <protection locked="0"/>
    </xf>
    <xf numFmtId="164" fontId="69" fillId="0" borderId="33" xfId="85" applyNumberFormat="1" applyFont="1" applyFill="1" applyBorder="1" applyAlignment="1" applyProtection="1">
      <alignment horizontal="right" vertical="center" wrapText="1" indent="1"/>
      <protection locked="0"/>
    </xf>
    <xf numFmtId="164" fontId="70" fillId="0" borderId="34" xfId="85" applyNumberFormat="1" applyFont="1" applyFill="1" applyBorder="1" applyAlignment="1" applyProtection="1">
      <alignment horizontal="right" vertical="center" wrapText="1" indent="1"/>
      <protection locked="0"/>
    </xf>
    <xf numFmtId="164" fontId="71" fillId="0" borderId="34" xfId="85" applyNumberFormat="1" applyFont="1" applyFill="1" applyBorder="1" applyAlignment="1" applyProtection="1">
      <alignment horizontal="right" vertical="center" wrapText="1" indent="1"/>
    </xf>
    <xf numFmtId="164" fontId="70" fillId="0" borderId="56" xfId="85" applyNumberFormat="1" applyFont="1" applyFill="1" applyBorder="1" applyAlignment="1" applyProtection="1">
      <alignment horizontal="right" vertical="center" wrapText="1" indent="1"/>
      <protection locked="0"/>
    </xf>
    <xf numFmtId="164" fontId="70" fillId="0" borderId="18" xfId="85" applyNumberFormat="1" applyFont="1" applyFill="1" applyBorder="1" applyAlignment="1" applyProtection="1">
      <alignment horizontal="left" vertical="center" wrapText="1" indent="1"/>
      <protection locked="0"/>
    </xf>
    <xf numFmtId="164" fontId="69" fillId="0" borderId="14" xfId="85" applyNumberFormat="1" applyFont="1" applyFill="1" applyBorder="1" applyAlignment="1" applyProtection="1">
      <alignment horizontal="right" vertical="center" wrapText="1" indent="1"/>
    </xf>
    <xf numFmtId="164" fontId="69" fillId="0" borderId="18" xfId="85" applyNumberFormat="1" applyFont="1" applyFill="1" applyBorder="1" applyAlignment="1" applyProtection="1">
      <alignment horizontal="right" vertical="center" wrapText="1" indent="1"/>
    </xf>
    <xf numFmtId="164" fontId="70" fillId="0" borderId="18" xfId="85" applyNumberFormat="1" applyFont="1" applyFill="1" applyBorder="1" applyAlignment="1" applyProtection="1">
      <alignment horizontal="right" vertical="center" wrapText="1" indent="1"/>
    </xf>
    <xf numFmtId="0" fontId="55" fillId="25" borderId="57" xfId="87" applyFont="1" applyFill="1" applyBorder="1" applyAlignment="1">
      <alignment horizontal="center" vertical="center" wrapText="1"/>
    </xf>
    <xf numFmtId="0" fontId="60" fillId="0" borderId="58" xfId="0" applyFont="1" applyBorder="1" applyAlignment="1">
      <alignment horizontal="center" wrapText="1"/>
    </xf>
    <xf numFmtId="3" fontId="41" fillId="0" borderId="14" xfId="0" applyNumberFormat="1" applyFont="1" applyBorder="1" applyAlignment="1">
      <alignment horizontal="right" wrapText="1"/>
    </xf>
    <xf numFmtId="3" fontId="45" fillId="0" borderId="18" xfId="0" applyNumberFormat="1" applyFont="1" applyBorder="1" applyAlignment="1">
      <alignment horizontal="right" wrapText="1"/>
    </xf>
    <xf numFmtId="3" fontId="41" fillId="0" borderId="18" xfId="0" applyNumberFormat="1" applyFont="1" applyBorder="1" applyAlignment="1">
      <alignment horizontal="right" wrapText="1"/>
    </xf>
    <xf numFmtId="3" fontId="48" fillId="0" borderId="18" xfId="0" applyNumberFormat="1" applyFont="1" applyBorder="1" applyAlignment="1">
      <alignment horizontal="right" wrapText="1"/>
    </xf>
    <xf numFmtId="0" fontId="45" fillId="0" borderId="18" xfId="0" applyFont="1" applyBorder="1" applyAlignment="1">
      <alignment horizontal="right" wrapText="1"/>
    </xf>
    <xf numFmtId="3" fontId="45" fillId="0" borderId="14" xfId="0" applyNumberFormat="1" applyFont="1" applyBorder="1" applyAlignment="1">
      <alignment horizontal="right" wrapText="1"/>
    </xf>
    <xf numFmtId="0" fontId="45" fillId="0" borderId="18" xfId="0" applyFont="1" applyBorder="1" applyAlignment="1">
      <alignment wrapText="1"/>
    </xf>
    <xf numFmtId="0" fontId="0" fillId="0" borderId="32" xfId="0" applyBorder="1"/>
    <xf numFmtId="0" fontId="0" fillId="0" borderId="18" xfId="0" applyBorder="1"/>
    <xf numFmtId="0" fontId="0" fillId="0" borderId="59" xfId="0" applyBorder="1"/>
    <xf numFmtId="3" fontId="44" fillId="0" borderId="18" xfId="0" applyNumberFormat="1" applyFont="1" applyBorder="1" applyAlignment="1">
      <alignment horizontal="right" wrapText="1"/>
    </xf>
    <xf numFmtId="0" fontId="44" fillId="0" borderId="18" xfId="0" applyFont="1" applyBorder="1" applyAlignment="1">
      <alignment horizontal="right" wrapText="1"/>
    </xf>
    <xf numFmtId="0" fontId="44" fillId="0" borderId="18" xfId="0" applyFont="1" applyBorder="1" applyAlignment="1">
      <alignment wrapText="1"/>
    </xf>
    <xf numFmtId="0" fontId="67" fillId="0" borderId="60" xfId="84" applyFont="1" applyFill="1" applyBorder="1" applyAlignment="1" applyProtection="1"/>
    <xf numFmtId="0" fontId="67" fillId="0" borderId="61" xfId="84" applyFont="1" applyFill="1" applyBorder="1" applyAlignment="1" applyProtection="1"/>
    <xf numFmtId="165" fontId="62" fillId="0" borderId="54" xfId="54" applyNumberFormat="1" applyFont="1" applyFill="1" applyBorder="1" applyProtection="1"/>
    <xf numFmtId="165" fontId="70" fillId="0" borderId="36" xfId="54" applyNumberFormat="1" applyFont="1" applyFill="1" applyBorder="1" applyProtection="1">
      <protection locked="0"/>
    </xf>
    <xf numFmtId="0" fontId="55" fillId="25" borderId="30" xfId="81" applyFont="1" applyFill="1" applyBorder="1" applyAlignment="1">
      <alignment horizontal="center" vertical="center" wrapText="1"/>
    </xf>
    <xf numFmtId="0" fontId="57" fillId="25" borderId="39" xfId="81" applyFont="1" applyFill="1" applyBorder="1" applyAlignment="1">
      <alignment horizontal="center" vertical="center"/>
    </xf>
    <xf numFmtId="0" fontId="57" fillId="25" borderId="62" xfId="81" applyFont="1" applyFill="1" applyBorder="1" applyAlignment="1">
      <alignment horizontal="center" vertical="center"/>
    </xf>
    <xf numFmtId="0" fontId="2" fillId="0" borderId="19" xfId="81" applyFont="1" applyBorder="1"/>
    <xf numFmtId="0" fontId="56" fillId="0" borderId="21" xfId="81" applyFont="1" applyBorder="1"/>
    <xf numFmtId="0" fontId="2" fillId="0" borderId="19" xfId="81" applyFont="1" applyBorder="1" applyAlignment="1">
      <alignment horizontal="center"/>
    </xf>
    <xf numFmtId="3" fontId="57" fillId="0" borderId="21" xfId="81" applyNumberFormat="1" applyFont="1" applyBorder="1"/>
    <xf numFmtId="0" fontId="2" fillId="0" borderId="31" xfId="81" applyFont="1" applyBorder="1"/>
    <xf numFmtId="0" fontId="55" fillId="25" borderId="63" xfId="87" applyFont="1" applyFill="1" applyBorder="1" applyAlignment="1">
      <alignment horizontal="center" vertical="center" wrapText="1"/>
    </xf>
    <xf numFmtId="0" fontId="60" fillId="0" borderId="64" xfId="0" applyFont="1" applyBorder="1" applyAlignment="1">
      <alignment horizontal="center" wrapText="1"/>
    </xf>
    <xf numFmtId="3" fontId="41" fillId="0" borderId="65" xfId="0" applyNumberFormat="1" applyFont="1" applyBorder="1" applyAlignment="1">
      <alignment horizontal="right" wrapText="1"/>
    </xf>
    <xf numFmtId="3" fontId="45" fillId="0" borderId="33" xfId="0" applyNumberFormat="1" applyFont="1" applyBorder="1" applyAlignment="1">
      <alignment horizontal="right" wrapText="1"/>
    </xf>
    <xf numFmtId="3" fontId="2" fillId="0" borderId="33" xfId="0" applyNumberFormat="1" applyFont="1" applyBorder="1" applyAlignment="1">
      <alignment horizontal="right" wrapText="1"/>
    </xf>
    <xf numFmtId="0" fontId="2" fillId="0" borderId="33" xfId="0" applyFont="1" applyBorder="1" applyAlignment="1">
      <alignment wrapText="1"/>
    </xf>
    <xf numFmtId="3" fontId="41" fillId="0" borderId="33" xfId="0" applyNumberFormat="1" applyFont="1" applyBorder="1" applyAlignment="1">
      <alignment horizontal="right" wrapText="1"/>
    </xf>
    <xf numFmtId="3" fontId="45" fillId="0" borderId="65" xfId="0" applyNumberFormat="1" applyFont="1" applyBorder="1" applyAlignment="1">
      <alignment horizontal="right" wrapText="1"/>
    </xf>
    <xf numFmtId="0" fontId="45" fillId="0" borderId="33" xfId="0" applyFont="1" applyBorder="1" applyAlignment="1">
      <alignment wrapText="1"/>
    </xf>
    <xf numFmtId="3" fontId="48" fillId="0" borderId="33" xfId="0" applyNumberFormat="1" applyFont="1" applyBorder="1" applyAlignment="1">
      <alignment horizontal="right" wrapText="1"/>
    </xf>
    <xf numFmtId="0" fontId="45" fillId="0" borderId="33" xfId="0" applyFont="1" applyBorder="1" applyAlignment="1">
      <alignment horizontal="right" wrapText="1"/>
    </xf>
    <xf numFmtId="0" fontId="50" fillId="0" borderId="66" xfId="0" applyFont="1" applyBorder="1"/>
    <xf numFmtId="0" fontId="50" fillId="0" borderId="33" xfId="0" applyFont="1" applyBorder="1"/>
    <xf numFmtId="0" fontId="50" fillId="0" borderId="67" xfId="0" applyFont="1" applyBorder="1"/>
    <xf numFmtId="164" fontId="69" fillId="0" borderId="48" xfId="85" applyNumberFormat="1" applyFont="1" applyFill="1" applyBorder="1" applyAlignment="1" applyProtection="1">
      <alignment horizontal="right" vertical="center" wrapText="1" indent="1"/>
      <protection locked="0"/>
    </xf>
    <xf numFmtId="3" fontId="2" fillId="0" borderId="18" xfId="0" applyNumberFormat="1" applyFont="1" applyBorder="1" applyAlignment="1">
      <alignment horizontal="right" wrapText="1"/>
    </xf>
    <xf numFmtId="0" fontId="2" fillId="0" borderId="18" xfId="0" applyFont="1" applyBorder="1" applyAlignment="1">
      <alignment wrapText="1"/>
    </xf>
    <xf numFmtId="0" fontId="41" fillId="0" borderId="18" xfId="0" applyFont="1" applyBorder="1" applyAlignment="1">
      <alignment wrapText="1"/>
    </xf>
    <xf numFmtId="3" fontId="45" fillId="0" borderId="59" xfId="0" applyNumberFormat="1" applyFont="1" applyBorder="1" applyAlignment="1">
      <alignment horizontal="right" wrapText="1"/>
    </xf>
    <xf numFmtId="3" fontId="48" fillId="0" borderId="13" xfId="0" applyNumberFormat="1" applyFont="1" applyBorder="1" applyAlignment="1">
      <alignment horizontal="right" wrapText="1"/>
    </xf>
    <xf numFmtId="0" fontId="46" fillId="0" borderId="68" xfId="0" applyFont="1" applyBorder="1" applyAlignment="1">
      <alignment horizontal="center" wrapText="1"/>
    </xf>
    <xf numFmtId="0" fontId="60" fillId="0" borderId="69" xfId="0" applyFont="1" applyBorder="1" applyAlignment="1">
      <alignment horizontal="center" wrapText="1"/>
    </xf>
    <xf numFmtId="0" fontId="41" fillId="0" borderId="46" xfId="0" applyFont="1" applyBorder="1" applyAlignment="1">
      <alignment wrapText="1"/>
    </xf>
    <xf numFmtId="0" fontId="45" fillId="0" borderId="28" xfId="0" applyFont="1" applyBorder="1" applyAlignment="1">
      <alignment wrapText="1"/>
    </xf>
    <xf numFmtId="0" fontId="41" fillId="0" borderId="28" xfId="0" applyFont="1" applyBorder="1" applyAlignment="1">
      <alignment wrapText="1"/>
    </xf>
    <xf numFmtId="0" fontId="45" fillId="0" borderId="46" xfId="0" applyFont="1" applyBorder="1" applyAlignment="1">
      <alignment wrapText="1"/>
    </xf>
    <xf numFmtId="0" fontId="45" fillId="0" borderId="70" xfId="0" applyFont="1" applyBorder="1" applyAlignment="1">
      <alignment wrapText="1"/>
    </xf>
    <xf numFmtId="0" fontId="48" fillId="0" borderId="44" xfId="0" applyFont="1" applyBorder="1" applyAlignment="1">
      <alignment wrapText="1"/>
    </xf>
    <xf numFmtId="0" fontId="41" fillId="0" borderId="33" xfId="0" applyFont="1" applyBorder="1" applyAlignment="1">
      <alignment wrapText="1"/>
    </xf>
    <xf numFmtId="3" fontId="45" fillId="0" borderId="67" xfId="0" applyNumberFormat="1" applyFont="1" applyBorder="1" applyAlignment="1">
      <alignment horizontal="right" wrapText="1"/>
    </xf>
    <xf numFmtId="3" fontId="48" fillId="0" borderId="45" xfId="0" applyNumberFormat="1" applyFont="1" applyBorder="1" applyAlignment="1">
      <alignment horizontal="right" wrapText="1"/>
    </xf>
    <xf numFmtId="0" fontId="41" fillId="0" borderId="71" xfId="0" applyFont="1" applyBorder="1" applyAlignment="1">
      <alignment horizontal="center" wrapText="1"/>
    </xf>
    <xf numFmtId="0" fontId="41" fillId="0" borderId="14" xfId="0" applyFont="1" applyBorder="1" applyAlignment="1">
      <alignment wrapText="1"/>
    </xf>
    <xf numFmtId="0" fontId="45" fillId="0" borderId="14" xfId="0" applyFont="1" applyBorder="1" applyAlignment="1">
      <alignment wrapText="1"/>
    </xf>
    <xf numFmtId="0" fontId="45" fillId="0" borderId="59" xfId="0" applyFont="1" applyBorder="1" applyAlignment="1">
      <alignment wrapText="1"/>
    </xf>
    <xf numFmtId="0" fontId="48" fillId="0" borderId="13" xfId="0" applyFont="1" applyBorder="1" applyAlignment="1">
      <alignment wrapText="1"/>
    </xf>
    <xf numFmtId="3" fontId="73" fillId="0" borderId="45" xfId="0" applyNumberFormat="1" applyFont="1" applyBorder="1" applyAlignment="1">
      <alignment horizontal="right" wrapText="1"/>
    </xf>
    <xf numFmtId="3" fontId="73" fillId="0" borderId="13" xfId="0" applyNumberFormat="1" applyFont="1" applyBorder="1" applyAlignment="1">
      <alignment horizontal="right" wrapText="1"/>
    </xf>
    <xf numFmtId="0" fontId="50" fillId="0" borderId="32" xfId="0" applyFont="1" applyBorder="1"/>
    <xf numFmtId="0" fontId="50" fillId="0" borderId="18" xfId="0" applyFont="1" applyBorder="1"/>
    <xf numFmtId="0" fontId="50" fillId="0" borderId="59" xfId="0" applyFont="1" applyBorder="1"/>
    <xf numFmtId="0" fontId="44" fillId="0" borderId="72" xfId="0" applyFont="1" applyBorder="1" applyAlignment="1">
      <alignment horizontal="center" wrapText="1"/>
    </xf>
    <xf numFmtId="0" fontId="44" fillId="0" borderId="65" xfId="0" applyFont="1" applyBorder="1" applyAlignment="1">
      <alignment wrapText="1"/>
    </xf>
    <xf numFmtId="0" fontId="50" fillId="0" borderId="33" xfId="0" applyFont="1" applyBorder="1" applyAlignment="1">
      <alignment wrapText="1"/>
    </xf>
    <xf numFmtId="0" fontId="44" fillId="0" borderId="33" xfId="0" applyFont="1" applyBorder="1" applyAlignment="1">
      <alignment wrapText="1"/>
    </xf>
    <xf numFmtId="0" fontId="45" fillId="0" borderId="65" xfId="0" applyFont="1" applyBorder="1" applyAlignment="1">
      <alignment wrapText="1"/>
    </xf>
    <xf numFmtId="0" fontId="45" fillId="0" borderId="67" xfId="0" applyFont="1" applyBorder="1" applyAlignment="1">
      <alignment wrapText="1"/>
    </xf>
    <xf numFmtId="0" fontId="102" fillId="0" borderId="45" xfId="0" applyFont="1" applyBorder="1" applyAlignment="1">
      <alignment wrapText="1"/>
    </xf>
    <xf numFmtId="0" fontId="46" fillId="0" borderId="71" xfId="0" applyFont="1" applyBorder="1" applyAlignment="1">
      <alignment horizontal="center" wrapText="1"/>
    </xf>
    <xf numFmtId="0" fontId="53" fillId="0" borderId="13" xfId="0" applyFont="1" applyBorder="1" applyAlignment="1">
      <alignment wrapText="1"/>
    </xf>
    <xf numFmtId="0" fontId="51" fillId="0" borderId="28" xfId="87" applyFont="1" applyFill="1" applyBorder="1" applyAlignment="1">
      <alignment horizontal="left" vertical="center"/>
    </xf>
    <xf numFmtId="0" fontId="51" fillId="0" borderId="50" xfId="87" applyFont="1" applyFill="1" applyBorder="1" applyAlignment="1">
      <alignment horizontal="left" vertical="center"/>
    </xf>
    <xf numFmtId="0" fontId="18" fillId="0" borderId="0" xfId="87" applyProtection="1">
      <protection locked="0"/>
    </xf>
    <xf numFmtId="0" fontId="57" fillId="25" borderId="44" xfId="87" applyFont="1" applyFill="1" applyBorder="1" applyAlignment="1">
      <alignment horizontal="center" vertical="center"/>
    </xf>
    <xf numFmtId="0" fontId="57" fillId="25" borderId="45" xfId="87" applyFont="1" applyFill="1" applyBorder="1" applyAlignment="1">
      <alignment horizontal="center" vertical="center"/>
    </xf>
    <xf numFmtId="0" fontId="57" fillId="0" borderId="70" xfId="87" applyFont="1" applyBorder="1" applyAlignment="1">
      <alignment horizontal="center" vertical="center"/>
    </xf>
    <xf numFmtId="0" fontId="57" fillId="0" borderId="30" xfId="87" applyFont="1" applyBorder="1" applyAlignment="1">
      <alignment horizontal="center" vertical="center"/>
    </xf>
    <xf numFmtId="0" fontId="57" fillId="0" borderId="62" xfId="87" applyFont="1" applyBorder="1" applyAlignment="1">
      <alignment horizontal="left" vertical="center"/>
    </xf>
    <xf numFmtId="0" fontId="56" fillId="0" borderId="21" xfId="87" applyFont="1" applyBorder="1" applyAlignment="1">
      <alignment horizontal="left" vertical="center"/>
    </xf>
    <xf numFmtId="0" fontId="56" fillId="0" borderId="21" xfId="83" applyFont="1" applyBorder="1" applyAlignment="1">
      <alignment horizontal="left"/>
    </xf>
    <xf numFmtId="0" fontId="77" fillId="0" borderId="50" xfId="87" applyFont="1" applyBorder="1" applyAlignment="1">
      <alignment horizontal="left" vertical="center"/>
    </xf>
    <xf numFmtId="0" fontId="57" fillId="0" borderId="50" xfId="87" applyFont="1" applyBorder="1" applyAlignment="1">
      <alignment horizontal="left" vertical="center"/>
    </xf>
    <xf numFmtId="0" fontId="77" fillId="0" borderId="50" xfId="87" applyFont="1" applyBorder="1" applyAlignment="1">
      <alignment horizontal="center" vertical="center"/>
    </xf>
    <xf numFmtId="0" fontId="79" fillId="25" borderId="21" xfId="87" applyFont="1" applyFill="1" applyBorder="1" applyAlignment="1">
      <alignment horizontal="left" vertical="center"/>
    </xf>
    <xf numFmtId="0" fontId="57" fillId="0" borderId="50" xfId="87" applyFont="1" applyBorder="1" applyAlignment="1">
      <alignment vertical="center"/>
    </xf>
    <xf numFmtId="0" fontId="56" fillId="0" borderId="50" xfId="87" applyFont="1" applyBorder="1" applyAlignment="1">
      <alignment horizontal="left" vertical="center"/>
    </xf>
    <xf numFmtId="0" fontId="77" fillId="0" borderId="21" xfId="87" applyFont="1" applyBorder="1" applyAlignment="1">
      <alignment horizontal="left" vertical="center"/>
    </xf>
    <xf numFmtId="0" fontId="58" fillId="0" borderId="50" xfId="87" applyFont="1" applyBorder="1" applyAlignment="1">
      <alignment vertical="center"/>
    </xf>
    <xf numFmtId="0" fontId="51" fillId="0" borderId="50" xfId="87" applyFont="1" applyBorder="1" applyAlignment="1">
      <alignment vertical="center"/>
    </xf>
    <xf numFmtId="0" fontId="50" fillId="0" borderId="21" xfId="87" applyFont="1" applyBorder="1" applyAlignment="1">
      <alignment vertical="center"/>
    </xf>
    <xf numFmtId="0" fontId="50" fillId="0" borderId="50" xfId="87" applyFont="1" applyBorder="1" applyAlignment="1">
      <alignment horizontal="left" vertical="center" wrapText="1"/>
    </xf>
    <xf numFmtId="16" fontId="56" fillId="0" borderId="50" xfId="87" applyNumberFormat="1" applyFont="1" applyBorder="1" applyAlignment="1">
      <alignment horizontal="left" vertical="center"/>
    </xf>
    <xf numFmtId="0" fontId="57" fillId="0" borderId="50" xfId="87" applyFont="1" applyBorder="1" applyAlignment="1">
      <alignment horizontal="center" vertical="center"/>
    </xf>
    <xf numFmtId="0" fontId="57" fillId="0" borderId="73" xfId="87" applyFont="1" applyBorder="1" applyAlignment="1">
      <alignment horizontal="center" vertical="center"/>
    </xf>
    <xf numFmtId="3" fontId="56" fillId="0" borderId="32" xfId="87" applyNumberFormat="1" applyFont="1" applyBorder="1" applyAlignment="1">
      <alignment vertical="center"/>
    </xf>
    <xf numFmtId="3" fontId="56" fillId="0" borderId="18" xfId="83" applyNumberFormat="1" applyFont="1" applyBorder="1" applyAlignment="1">
      <alignment horizontal="right"/>
    </xf>
    <xf numFmtId="3" fontId="56" fillId="0" borderId="18" xfId="87" applyNumberFormat="1" applyFont="1" applyBorder="1" applyAlignment="1">
      <alignment horizontal="right" vertical="center"/>
    </xf>
    <xf numFmtId="3" fontId="77" fillId="0" borderId="18" xfId="87" applyNumberFormat="1" applyFont="1" applyBorder="1" applyAlignment="1">
      <alignment horizontal="right" vertical="center"/>
    </xf>
    <xf numFmtId="3" fontId="57" fillId="0" borderId="18" xfId="87" applyNumberFormat="1" applyFont="1" applyBorder="1" applyAlignment="1">
      <alignment horizontal="right" vertical="center"/>
    </xf>
    <xf numFmtId="3" fontId="79" fillId="25" borderId="18" xfId="87" applyNumberFormat="1" applyFont="1" applyFill="1" applyBorder="1" applyAlignment="1">
      <alignment horizontal="right" vertical="center"/>
    </xf>
    <xf numFmtId="3" fontId="76" fillId="0" borderId="18" xfId="87" applyNumberFormat="1" applyFont="1" applyFill="1" applyBorder="1" applyAlignment="1">
      <alignment vertical="center"/>
    </xf>
    <xf numFmtId="3" fontId="56" fillId="0" borderId="18" xfId="87" applyNumberFormat="1" applyFont="1" applyBorder="1" applyAlignment="1">
      <alignment vertical="center"/>
    </xf>
    <xf numFmtId="3" fontId="77" fillId="0" borderId="18" xfId="87" applyNumberFormat="1" applyFont="1" applyBorder="1"/>
    <xf numFmtId="3" fontId="50" fillId="0" borderId="18" xfId="87" applyNumberFormat="1" applyFont="1" applyBorder="1" applyAlignment="1">
      <alignment vertical="center"/>
    </xf>
    <xf numFmtId="3" fontId="80" fillId="25" borderId="18" xfId="87" applyNumberFormat="1" applyFont="1" applyFill="1" applyBorder="1" applyAlignment="1">
      <alignment vertical="center"/>
    </xf>
    <xf numFmtId="3" fontId="57" fillId="0" borderId="59" xfId="87" applyNumberFormat="1" applyFont="1" applyBorder="1" applyAlignment="1">
      <alignment horizontal="right" vertical="center"/>
    </xf>
    <xf numFmtId="3" fontId="59" fillId="25" borderId="13" xfId="87" applyNumberFormat="1" applyFont="1" applyFill="1" applyBorder="1" applyAlignment="1">
      <alignment vertical="center"/>
    </xf>
    <xf numFmtId="3" fontId="57" fillId="0" borderId="18" xfId="87" applyNumberFormat="1" applyFont="1" applyBorder="1" applyAlignment="1">
      <alignment vertical="center"/>
    </xf>
    <xf numFmtId="0" fontId="57" fillId="0" borderId="30" xfId="87" applyFont="1" applyBorder="1" applyAlignment="1">
      <alignment horizontal="center"/>
    </xf>
    <xf numFmtId="0" fontId="57" fillId="0" borderId="62" xfId="87" applyFont="1" applyFill="1" applyBorder="1"/>
    <xf numFmtId="0" fontId="77" fillId="0" borderId="19" xfId="83" applyFont="1" applyBorder="1" applyAlignment="1">
      <alignment horizontal="center"/>
    </xf>
    <xf numFmtId="0" fontId="57" fillId="0" borderId="19" xfId="87" applyFont="1" applyBorder="1" applyAlignment="1">
      <alignment horizontal="center"/>
    </xf>
    <xf numFmtId="0" fontId="56" fillId="0" borderId="26" xfId="87" applyFont="1" applyFill="1" applyBorder="1" applyAlignment="1">
      <alignment horizontal="left" vertical="center" wrapText="1"/>
    </xf>
    <xf numFmtId="0" fontId="57" fillId="0" borderId="28" xfId="87" applyFont="1" applyBorder="1" applyAlignment="1">
      <alignment horizontal="left"/>
    </xf>
    <xf numFmtId="0" fontId="57" fillId="0" borderId="50" xfId="87" applyFont="1" applyBorder="1" applyAlignment="1">
      <alignment horizontal="left"/>
    </xf>
    <xf numFmtId="0" fontId="57" fillId="0" borderId="21" xfId="87" applyFont="1" applyFill="1" applyBorder="1"/>
    <xf numFmtId="0" fontId="56" fillId="0" borderId="21" xfId="87" applyFont="1" applyFill="1" applyBorder="1" applyAlignment="1">
      <alignment horizontal="left" vertical="center"/>
    </xf>
    <xf numFmtId="0" fontId="59" fillId="25" borderId="10" xfId="87" applyFont="1" applyFill="1" applyBorder="1" applyAlignment="1">
      <alignment horizontal="left" vertical="center"/>
    </xf>
    <xf numFmtId="0" fontId="59" fillId="25" borderId="12" xfId="87" applyFont="1" applyFill="1" applyBorder="1" applyAlignment="1">
      <alignment horizontal="left" vertical="center"/>
    </xf>
    <xf numFmtId="3" fontId="77" fillId="0" borderId="18" xfId="87" applyNumberFormat="1" applyFont="1" applyBorder="1" applyAlignment="1">
      <alignment vertical="center"/>
    </xf>
    <xf numFmtId="3" fontId="79" fillId="25" borderId="18" xfId="87" applyNumberFormat="1" applyFont="1" applyFill="1" applyBorder="1"/>
    <xf numFmtId="3" fontId="76" fillId="0" borderId="18" xfId="87" applyNumberFormat="1" applyFont="1" applyFill="1" applyBorder="1"/>
    <xf numFmtId="3" fontId="76" fillId="0" borderId="18" xfId="87" applyNumberFormat="1" applyFont="1" applyBorder="1" applyAlignment="1">
      <alignment vertical="center"/>
    </xf>
    <xf numFmtId="3" fontId="57" fillId="0" borderId="59" xfId="87" applyNumberFormat="1" applyFont="1" applyBorder="1" applyAlignment="1">
      <alignment vertical="center"/>
    </xf>
    <xf numFmtId="0" fontId="41" fillId="0" borderId="44" xfId="0" applyFont="1" applyBorder="1" applyAlignment="1">
      <alignment wrapText="1"/>
    </xf>
    <xf numFmtId="0" fontId="41" fillId="0" borderId="13" xfId="0" applyFont="1" applyBorder="1" applyAlignment="1">
      <alignment wrapText="1"/>
    </xf>
    <xf numFmtId="3" fontId="41" fillId="0" borderId="45" xfId="0" applyNumberFormat="1" applyFont="1" applyBorder="1" applyAlignment="1">
      <alignment horizontal="right" wrapText="1"/>
    </xf>
    <xf numFmtId="3" fontId="41" fillId="0" borderId="13" xfId="0" applyNumberFormat="1" applyFont="1" applyBorder="1" applyAlignment="1">
      <alignment horizontal="right" wrapText="1"/>
    </xf>
    <xf numFmtId="3" fontId="41" fillId="0" borderId="25" xfId="0" applyNumberFormat="1" applyFont="1" applyBorder="1" applyAlignment="1">
      <alignment horizontal="right" wrapText="1"/>
    </xf>
    <xf numFmtId="3" fontId="48" fillId="0" borderId="25" xfId="0" applyNumberFormat="1" applyFont="1" applyBorder="1" applyAlignment="1">
      <alignment horizontal="right" wrapText="1"/>
    </xf>
    <xf numFmtId="0" fontId="41" fillId="0" borderId="59" xfId="0" applyFont="1" applyBorder="1" applyAlignment="1">
      <alignment wrapText="1"/>
    </xf>
    <xf numFmtId="0" fontId="44" fillId="0" borderId="67" xfId="0" applyFont="1" applyBorder="1" applyAlignment="1">
      <alignment wrapText="1"/>
    </xf>
    <xf numFmtId="3" fontId="41" fillId="0" borderId="59" xfId="0" applyNumberFormat="1" applyFont="1" applyBorder="1" applyAlignment="1">
      <alignment horizontal="right" wrapText="1"/>
    </xf>
    <xf numFmtId="3" fontId="41" fillId="0" borderId="67" xfId="0" applyNumberFormat="1" applyFont="1" applyBorder="1" applyAlignment="1">
      <alignment horizontal="right" wrapText="1"/>
    </xf>
    <xf numFmtId="0" fontId="53" fillId="0" borderId="14" xfId="0" applyFont="1" applyBorder="1" applyAlignment="1">
      <alignment wrapText="1"/>
    </xf>
    <xf numFmtId="3" fontId="48" fillId="0" borderId="14" xfId="0" applyNumberFormat="1" applyFont="1" applyBorder="1" applyAlignment="1">
      <alignment horizontal="right" wrapText="1"/>
    </xf>
    <xf numFmtId="3" fontId="44" fillId="0" borderId="14" xfId="0" applyNumberFormat="1" applyFont="1" applyBorder="1" applyAlignment="1">
      <alignment horizontal="right" wrapText="1"/>
    </xf>
    <xf numFmtId="3" fontId="44" fillId="0" borderId="65" xfId="0" applyNumberFormat="1" applyFont="1" applyBorder="1" applyAlignment="1">
      <alignment horizontal="right" wrapText="1"/>
    </xf>
    <xf numFmtId="0" fontId="53" fillId="0" borderId="45" xfId="0" applyFont="1" applyBorder="1" applyAlignment="1">
      <alignment wrapText="1"/>
    </xf>
    <xf numFmtId="0" fontId="0" fillId="0" borderId="10" xfId="0" applyBorder="1"/>
    <xf numFmtId="0" fontId="101" fillId="0" borderId="74" xfId="0" applyFont="1" applyBorder="1"/>
    <xf numFmtId="0" fontId="101" fillId="0" borderId="13" xfId="0" applyFont="1" applyBorder="1"/>
    <xf numFmtId="0" fontId="101" fillId="0" borderId="45" xfId="0" applyFont="1" applyBorder="1"/>
    <xf numFmtId="0" fontId="81" fillId="0" borderId="28" xfId="81" applyFont="1" applyBorder="1" applyAlignment="1">
      <alignment horizontal="center"/>
    </xf>
    <xf numFmtId="0" fontId="56" fillId="0" borderId="75" xfId="81" applyFont="1" applyBorder="1" applyAlignment="1">
      <alignment horizontal="left" wrapText="1"/>
    </xf>
    <xf numFmtId="3" fontId="50" fillId="0" borderId="29" xfId="81" applyNumberFormat="1" applyFont="1" applyBorder="1"/>
    <xf numFmtId="3" fontId="57" fillId="0" borderId="76" xfId="81" applyNumberFormat="1" applyFont="1" applyBorder="1"/>
    <xf numFmtId="0" fontId="57" fillId="0" borderId="77" xfId="81" applyFont="1" applyBorder="1" applyAlignment="1">
      <alignment horizontal="left"/>
    </xf>
    <xf numFmtId="3" fontId="2" fillId="0" borderId="77" xfId="81" applyNumberFormat="1" applyFont="1" applyBorder="1"/>
    <xf numFmtId="0" fontId="2" fillId="0" borderId="78" xfId="81" applyFont="1" applyBorder="1"/>
    <xf numFmtId="0" fontId="77" fillId="0" borderId="10" xfId="81" applyFont="1" applyBorder="1" applyAlignment="1">
      <alignment horizontal="left"/>
    </xf>
    <xf numFmtId="3" fontId="58" fillId="0" borderId="11" xfId="81" applyNumberFormat="1" applyFont="1" applyBorder="1"/>
    <xf numFmtId="3" fontId="77" fillId="0" borderId="12" xfId="81" applyNumberFormat="1" applyFont="1" applyBorder="1"/>
    <xf numFmtId="0" fontId="50" fillId="0" borderId="75" xfId="81" applyFont="1" applyBorder="1" applyAlignment="1">
      <alignment horizontal="left" wrapText="1"/>
    </xf>
    <xf numFmtId="0" fontId="57" fillId="0" borderId="16" xfId="81" applyFont="1" applyBorder="1" applyAlignment="1">
      <alignment horizontal="left"/>
    </xf>
    <xf numFmtId="0" fontId="50" fillId="0" borderId="16" xfId="81" applyFont="1" applyBorder="1"/>
    <xf numFmtId="0" fontId="56" fillId="0" borderId="17" xfId="81" applyFont="1" applyBorder="1"/>
    <xf numFmtId="164" fontId="70" fillId="0" borderId="14" xfId="85" applyNumberFormat="1" applyFont="1" applyFill="1" applyBorder="1" applyAlignment="1" applyProtection="1">
      <alignment horizontal="right" vertical="center" wrapText="1" indent="1"/>
    </xf>
    <xf numFmtId="0" fontId="60" fillId="0" borderId="79" xfId="0" applyFont="1" applyBorder="1" applyAlignment="1">
      <alignment horizontal="center" wrapText="1"/>
    </xf>
    <xf numFmtId="3" fontId="41" fillId="0" borderId="49" xfId="0" applyNumberFormat="1" applyFont="1" applyBorder="1" applyAlignment="1">
      <alignment horizontal="right" wrapText="1"/>
    </xf>
    <xf numFmtId="3" fontId="45" fillId="0" borderId="50" xfId="0" applyNumberFormat="1" applyFont="1" applyBorder="1" applyAlignment="1">
      <alignment horizontal="right" wrapText="1"/>
    </xf>
    <xf numFmtId="3" fontId="2" fillId="0" borderId="50" xfId="0" applyNumberFormat="1" applyFont="1" applyBorder="1" applyAlignment="1">
      <alignment horizontal="right" wrapText="1"/>
    </xf>
    <xf numFmtId="0" fontId="2" fillId="0" borderId="50" xfId="0" applyFont="1" applyBorder="1" applyAlignment="1">
      <alignment wrapText="1"/>
    </xf>
    <xf numFmtId="3" fontId="41" fillId="0" borderId="50" xfId="0" applyNumberFormat="1" applyFont="1" applyBorder="1" applyAlignment="1">
      <alignment horizontal="right" wrapText="1"/>
    </xf>
    <xf numFmtId="3" fontId="45" fillId="0" borderId="49" xfId="0" applyNumberFormat="1" applyFont="1" applyBorder="1" applyAlignment="1">
      <alignment horizontal="right" wrapText="1"/>
    </xf>
    <xf numFmtId="0" fontId="45" fillId="0" borderId="50" xfId="0" applyFont="1" applyBorder="1" applyAlignment="1">
      <alignment wrapText="1"/>
    </xf>
    <xf numFmtId="0" fontId="41" fillId="0" borderId="50" xfId="0" applyFont="1" applyBorder="1" applyAlignment="1">
      <alignment horizontal="right" wrapText="1"/>
    </xf>
    <xf numFmtId="0" fontId="41" fillId="0" borderId="50" xfId="0" applyFont="1" applyBorder="1" applyAlignment="1">
      <alignment wrapText="1"/>
    </xf>
    <xf numFmtId="0" fontId="45" fillId="0" borderId="73" xfId="0" applyFont="1" applyBorder="1" applyAlignment="1">
      <alignment wrapText="1"/>
    </xf>
    <xf numFmtId="3" fontId="45" fillId="0" borderId="73" xfId="0" applyNumberFormat="1" applyFont="1" applyBorder="1" applyAlignment="1">
      <alignment horizontal="right" wrapText="1"/>
    </xf>
    <xf numFmtId="0" fontId="100" fillId="0" borderId="0" xfId="82" applyFont="1" applyAlignment="1">
      <alignment horizontal="center"/>
    </xf>
    <xf numFmtId="0" fontId="57" fillId="25" borderId="25" xfId="87" applyFont="1" applyFill="1" applyBorder="1" applyAlignment="1">
      <alignment horizontal="center" vertical="center" wrapText="1"/>
    </xf>
    <xf numFmtId="0" fontId="57" fillId="25" borderId="13" xfId="87" applyFont="1" applyFill="1" applyBorder="1" applyAlignment="1">
      <alignment horizontal="center" vertical="center" wrapText="1"/>
    </xf>
    <xf numFmtId="0" fontId="42" fillId="0" borderId="80" xfId="82" applyFont="1" applyBorder="1" applyAlignment="1">
      <alignment horizontal="center" vertical="center" wrapText="1"/>
    </xf>
    <xf numFmtId="49" fontId="19" fillId="0" borderId="75" xfId="82" applyNumberFormat="1" applyBorder="1"/>
    <xf numFmtId="0" fontId="62" fillId="0" borderId="23" xfId="82" applyFont="1" applyBorder="1" applyAlignment="1">
      <alignment horizontal="center"/>
    </xf>
    <xf numFmtId="49" fontId="19" fillId="0" borderId="23" xfId="82" applyNumberFormat="1" applyFont="1" applyBorder="1" applyAlignment="1">
      <alignment horizontal="right"/>
    </xf>
    <xf numFmtId="49" fontId="19" fillId="0" borderId="75" xfId="82" applyNumberFormat="1" applyFont="1" applyBorder="1" applyAlignment="1">
      <alignment horizontal="right"/>
    </xf>
    <xf numFmtId="0" fontId="42" fillId="0" borderId="13" xfId="82" applyFont="1" applyBorder="1" applyAlignment="1">
      <alignment horizontal="center" vertical="center" wrapText="1"/>
    </xf>
    <xf numFmtId="0" fontId="62" fillId="0" borderId="14" xfId="82" applyFont="1" applyBorder="1" applyAlignment="1">
      <alignment horizontal="center"/>
    </xf>
    <xf numFmtId="0" fontId="2" fillId="0" borderId="18" xfId="0" applyFont="1" applyBorder="1" applyAlignment="1">
      <alignment horizontal="justify"/>
    </xf>
    <xf numFmtId="0" fontId="2" fillId="0" borderId="48" xfId="0" applyFont="1" applyBorder="1" applyAlignment="1">
      <alignment horizontal="justify"/>
    </xf>
    <xf numFmtId="0" fontId="19" fillId="0" borderId="18" xfId="82" applyFont="1" applyBorder="1" applyAlignment="1">
      <alignment horizontal="left"/>
    </xf>
    <xf numFmtId="164" fontId="43" fillId="0" borderId="18" xfId="82" applyNumberFormat="1" applyFont="1" applyFill="1" applyBorder="1" applyAlignment="1" applyProtection="1">
      <alignment horizontal="left" vertical="center" wrapText="1" indent="1"/>
      <protection locked="0"/>
    </xf>
    <xf numFmtId="164" fontId="43" fillId="0" borderId="59" xfId="82" applyNumberFormat="1" applyFont="1" applyFill="1" applyBorder="1" applyAlignment="1" applyProtection="1">
      <alignment horizontal="left" vertical="center" wrapText="1" indent="1"/>
      <protection locked="0"/>
    </xf>
    <xf numFmtId="0" fontId="42" fillId="0" borderId="13" xfId="82" applyFont="1" applyBorder="1" applyAlignment="1">
      <alignment horizontal="left"/>
    </xf>
    <xf numFmtId="0" fontId="62" fillId="0" borderId="65" xfId="82" applyFont="1" applyBorder="1" applyAlignment="1">
      <alignment horizontal="center"/>
    </xf>
    <xf numFmtId="3" fontId="19" fillId="0" borderId="33" xfId="82" applyNumberFormat="1" applyFont="1" applyBorder="1"/>
    <xf numFmtId="3" fontId="19" fillId="0" borderId="67" xfId="82" applyNumberFormat="1" applyFont="1" applyBorder="1"/>
    <xf numFmtId="3" fontId="19" fillId="0" borderId="33" xfId="82" applyNumberFormat="1" applyFont="1" applyFill="1" applyBorder="1" applyAlignment="1" applyProtection="1">
      <alignment vertical="center" wrapText="1"/>
      <protection locked="0"/>
    </xf>
    <xf numFmtId="3" fontId="19" fillId="0" borderId="67" xfId="82" applyNumberFormat="1" applyFont="1" applyFill="1" applyBorder="1" applyAlignment="1" applyProtection="1">
      <alignment vertical="center" wrapText="1"/>
      <protection locked="0"/>
    </xf>
    <xf numFmtId="3" fontId="19" fillId="0" borderId="18" xfId="82" applyNumberFormat="1" applyFont="1" applyBorder="1"/>
    <xf numFmtId="3" fontId="19" fillId="0" borderId="59" xfId="82" applyNumberFormat="1" applyFont="1" applyBorder="1"/>
    <xf numFmtId="3" fontId="19" fillId="0" borderId="18" xfId="82" applyNumberFormat="1" applyFont="1" applyFill="1" applyBorder="1" applyAlignment="1" applyProtection="1">
      <alignment vertical="center" wrapText="1"/>
      <protection locked="0"/>
    </xf>
    <xf numFmtId="3" fontId="19" fillId="0" borderId="59" xfId="82" applyNumberFormat="1" applyFont="1" applyFill="1" applyBorder="1" applyAlignment="1" applyProtection="1">
      <alignment vertical="center" wrapText="1"/>
      <protection locked="0"/>
    </xf>
    <xf numFmtId="3" fontId="19" fillId="0" borderId="36" xfId="82" applyNumberFormat="1" applyFont="1" applyFill="1" applyBorder="1" applyAlignment="1" applyProtection="1">
      <alignment vertical="center" wrapText="1"/>
      <protection locked="0"/>
    </xf>
    <xf numFmtId="0" fontId="42" fillId="0" borderId="45" xfId="82" applyFont="1" applyBorder="1" applyAlignment="1">
      <alignment horizontal="center" vertical="center" wrapText="1"/>
    </xf>
    <xf numFmtId="0" fontId="19" fillId="0" borderId="33" xfId="82" applyFont="1" applyBorder="1" applyAlignment="1">
      <alignment wrapText="1"/>
    </xf>
    <xf numFmtId="0" fontId="19" fillId="0" borderId="33" xfId="82" applyFont="1" applyBorder="1"/>
    <xf numFmtId="0" fontId="19" fillId="0" borderId="33" xfId="82" applyFont="1" applyBorder="1" applyAlignment="1">
      <alignment vertical="center" wrapText="1"/>
    </xf>
    <xf numFmtId="0" fontId="19" fillId="0" borderId="67" xfId="82" applyFont="1" applyBorder="1"/>
    <xf numFmtId="0" fontId="42" fillId="0" borderId="45" xfId="82" applyFont="1" applyBorder="1" applyAlignment="1">
      <alignment horizontal="left"/>
    </xf>
    <xf numFmtId="3" fontId="42" fillId="0" borderId="25" xfId="82" applyNumberFormat="1" applyFont="1" applyBorder="1"/>
    <xf numFmtId="0" fontId="19" fillId="0" borderId="18" xfId="82" applyFont="1" applyBorder="1"/>
    <xf numFmtId="0" fontId="19" fillId="0" borderId="18" xfId="82" applyFont="1" applyBorder="1" applyAlignment="1">
      <alignment vertical="center" wrapText="1"/>
    </xf>
    <xf numFmtId="0" fontId="19" fillId="0" borderId="59" xfId="82" applyFont="1" applyBorder="1"/>
    <xf numFmtId="3" fontId="42" fillId="0" borderId="13" xfId="82" applyNumberFormat="1" applyFont="1" applyBorder="1"/>
    <xf numFmtId="3" fontId="42" fillId="0" borderId="45" xfId="82" applyNumberFormat="1" applyFont="1" applyBorder="1"/>
    <xf numFmtId="164" fontId="69" fillId="0" borderId="33" xfId="85" applyNumberFormat="1" applyFont="1" applyFill="1" applyBorder="1" applyAlignment="1" applyProtection="1">
      <alignment horizontal="left" vertical="center" wrapText="1" indent="1"/>
    </xf>
    <xf numFmtId="164" fontId="69" fillId="0" borderId="33" xfId="85" applyNumberFormat="1" applyFont="1" applyFill="1" applyBorder="1" applyAlignment="1" applyProtection="1">
      <alignment horizontal="left" vertical="center" wrapText="1" indent="1"/>
      <protection locked="0"/>
    </xf>
    <xf numFmtId="164" fontId="69" fillId="0" borderId="0" xfId="85" applyNumberFormat="1" applyFont="1" applyFill="1" applyBorder="1" applyAlignment="1" applyProtection="1">
      <alignment horizontal="right" vertical="center" wrapText="1" indent="1"/>
      <protection locked="0"/>
    </xf>
    <xf numFmtId="164" fontId="62" fillId="0" borderId="42" xfId="85" applyNumberFormat="1" applyFont="1" applyFill="1" applyBorder="1" applyAlignment="1" applyProtection="1">
      <alignment horizontal="right" vertical="center" wrapText="1" indent="1"/>
    </xf>
    <xf numFmtId="164" fontId="71" fillId="0" borderId="55" xfId="85" applyNumberFormat="1" applyFont="1" applyFill="1" applyBorder="1" applyAlignment="1" applyProtection="1">
      <alignment horizontal="right" vertical="center" wrapText="1" indent="1"/>
    </xf>
    <xf numFmtId="164" fontId="70" fillId="0" borderId="55" xfId="85" applyNumberFormat="1" applyFont="1" applyFill="1" applyBorder="1" applyAlignment="1" applyProtection="1">
      <alignment horizontal="right" vertical="center" wrapText="1" indent="1"/>
      <protection locked="0"/>
    </xf>
    <xf numFmtId="164" fontId="62" fillId="0" borderId="45" xfId="85" applyNumberFormat="1" applyFont="1" applyFill="1" applyBorder="1" applyAlignment="1" applyProtection="1">
      <alignment horizontal="center" vertical="center" wrapText="1"/>
    </xf>
    <xf numFmtId="164" fontId="69" fillId="0" borderId="0" xfId="85" applyNumberFormat="1" applyFont="1" applyFill="1" applyBorder="1" applyAlignment="1" applyProtection="1">
      <alignment horizontal="left" vertical="center" wrapText="1" indent="1"/>
    </xf>
    <xf numFmtId="164" fontId="69" fillId="0" borderId="33" xfId="85" quotePrefix="1" applyNumberFormat="1" applyFont="1" applyFill="1" applyBorder="1" applyAlignment="1" applyProtection="1">
      <alignment horizontal="left" vertical="center" wrapText="1" indent="6"/>
      <protection locked="0"/>
    </xf>
    <xf numFmtId="164" fontId="62" fillId="0" borderId="45" xfId="85" applyNumberFormat="1" applyFont="1" applyFill="1" applyBorder="1" applyAlignment="1" applyProtection="1">
      <alignment horizontal="left" vertical="center" wrapText="1" indent="1"/>
    </xf>
    <xf numFmtId="164" fontId="70" fillId="0" borderId="65" xfId="85" applyNumberFormat="1" applyFont="1" applyFill="1" applyBorder="1" applyAlignment="1" applyProtection="1">
      <alignment horizontal="left" vertical="center" wrapText="1" indent="1"/>
    </xf>
    <xf numFmtId="164" fontId="70" fillId="0" borderId="65" xfId="85" applyNumberFormat="1" applyFont="1" applyFill="1" applyBorder="1" applyAlignment="1" applyProtection="1">
      <alignment horizontal="left" vertical="center" wrapText="1" indent="1"/>
      <protection locked="0"/>
    </xf>
    <xf numFmtId="164" fontId="69" fillId="0" borderId="65" xfId="85" applyNumberFormat="1" applyFont="1" applyFill="1" applyBorder="1" applyAlignment="1" applyProtection="1">
      <alignment horizontal="left" vertical="center" wrapText="1" indent="1"/>
      <protection locked="0"/>
    </xf>
    <xf numFmtId="164" fontId="69" fillId="0" borderId="28" xfId="85" quotePrefix="1" applyNumberFormat="1" applyFont="1" applyFill="1" applyBorder="1" applyAlignment="1" applyProtection="1">
      <alignment horizontal="left" vertical="center" wrapText="1" indent="6"/>
      <protection locked="0"/>
    </xf>
    <xf numFmtId="164" fontId="70" fillId="0" borderId="46" xfId="85" applyNumberFormat="1" applyFont="1" applyFill="1" applyBorder="1" applyAlignment="1" applyProtection="1">
      <alignment horizontal="left" vertical="center" wrapText="1" indent="1"/>
    </xf>
    <xf numFmtId="164" fontId="70" fillId="0" borderId="46" xfId="85" applyNumberFormat="1" applyFont="1" applyFill="1" applyBorder="1" applyAlignment="1" applyProtection="1">
      <alignment horizontal="left" vertical="center" wrapText="1" indent="1"/>
      <protection locked="0"/>
    </xf>
    <xf numFmtId="164" fontId="69" fillId="0" borderId="46" xfId="85" applyNumberFormat="1" applyFont="1" applyFill="1" applyBorder="1" applyAlignment="1" applyProtection="1">
      <alignment horizontal="left" vertical="center" wrapText="1" indent="1"/>
      <protection locked="0"/>
    </xf>
    <xf numFmtId="164" fontId="69" fillId="0" borderId="18" xfId="85" quotePrefix="1" applyNumberFormat="1" applyFont="1" applyFill="1" applyBorder="1" applyAlignment="1" applyProtection="1">
      <alignment horizontal="left" vertical="center" wrapText="1" indent="6"/>
      <protection locked="0"/>
    </xf>
    <xf numFmtId="164" fontId="62" fillId="0" borderId="13" xfId="85" applyNumberFormat="1" applyFont="1" applyFill="1" applyBorder="1" applyAlignment="1" applyProtection="1">
      <alignment horizontal="left" vertical="center" wrapText="1" indent="1"/>
    </xf>
    <xf numFmtId="164" fontId="70" fillId="0" borderId="14" xfId="85" applyNumberFormat="1" applyFont="1" applyFill="1" applyBorder="1" applyAlignment="1" applyProtection="1">
      <alignment horizontal="left" vertical="center" wrapText="1" indent="1"/>
    </xf>
    <xf numFmtId="164" fontId="70" fillId="0" borderId="14" xfId="85" applyNumberFormat="1" applyFont="1" applyFill="1" applyBorder="1" applyAlignment="1" applyProtection="1">
      <alignment horizontal="left" vertical="center" wrapText="1" indent="1"/>
      <protection locked="0"/>
    </xf>
    <xf numFmtId="164" fontId="69" fillId="0" borderId="14" xfId="85" applyNumberFormat="1" applyFont="1" applyFill="1" applyBorder="1" applyAlignment="1" applyProtection="1">
      <alignment horizontal="left" vertical="center" wrapText="1" indent="1"/>
      <protection locked="0"/>
    </xf>
    <xf numFmtId="164" fontId="69" fillId="0" borderId="51" xfId="85" applyNumberFormat="1" applyFont="1" applyFill="1" applyBorder="1" applyAlignment="1" applyProtection="1">
      <alignment horizontal="right" vertical="center" wrapText="1" indent="1"/>
      <protection locked="0"/>
    </xf>
    <xf numFmtId="164" fontId="62" fillId="0" borderId="25" xfId="85" applyNumberFormat="1" applyFont="1" applyFill="1" applyBorder="1" applyAlignment="1" applyProtection="1">
      <alignment horizontal="right" vertical="center" wrapText="1" indent="1"/>
    </xf>
    <xf numFmtId="164" fontId="70" fillId="0" borderId="49" xfId="85" applyNumberFormat="1" applyFont="1" applyFill="1" applyBorder="1" applyAlignment="1" applyProtection="1">
      <alignment horizontal="right" vertical="center" wrapText="1" indent="1"/>
      <protection locked="0"/>
    </xf>
    <xf numFmtId="164" fontId="71" fillId="0" borderId="22" xfId="85" applyNumberFormat="1" applyFont="1" applyFill="1" applyBorder="1" applyAlignment="1" applyProtection="1">
      <alignment horizontal="left" vertical="center" wrapText="1" indent="1"/>
    </xf>
    <xf numFmtId="164" fontId="70" fillId="0" borderId="28" xfId="85" applyNumberFormat="1" applyFont="1" applyFill="1" applyBorder="1" applyAlignment="1" applyProtection="1">
      <alignment horizontal="left" vertical="center" wrapText="1" indent="2"/>
    </xf>
    <xf numFmtId="164" fontId="70" fillId="0" borderId="23" xfId="85" applyNumberFormat="1" applyFont="1" applyFill="1" applyBorder="1" applyAlignment="1" applyProtection="1">
      <alignment horizontal="left" vertical="center" wrapText="1" indent="2"/>
    </xf>
    <xf numFmtId="164" fontId="71" fillId="0" borderId="23" xfId="85" applyNumberFormat="1" applyFont="1" applyFill="1" applyBorder="1" applyAlignment="1" applyProtection="1">
      <alignment horizontal="left" vertical="center" wrapText="1" indent="1"/>
    </xf>
    <xf numFmtId="164" fontId="69" fillId="0" borderId="46" xfId="85" applyNumberFormat="1" applyFont="1" applyFill="1" applyBorder="1" applyAlignment="1" applyProtection="1">
      <alignment horizontal="left" vertical="center" wrapText="1" indent="2"/>
    </xf>
    <xf numFmtId="164" fontId="69" fillId="0" borderId="70" xfId="85" applyNumberFormat="1" applyFont="1" applyFill="1" applyBorder="1" applyAlignment="1" applyProtection="1">
      <alignment horizontal="left" vertical="center" wrapText="1" indent="2"/>
    </xf>
    <xf numFmtId="164" fontId="71" fillId="0" borderId="14" xfId="85" applyNumberFormat="1" applyFont="1" applyFill="1" applyBorder="1" applyAlignment="1" applyProtection="1">
      <alignment horizontal="right" vertical="center" wrapText="1" indent="1"/>
    </xf>
    <xf numFmtId="164" fontId="69" fillId="0" borderId="65" xfId="85" applyNumberFormat="1" applyFont="1" applyFill="1" applyBorder="1" applyAlignment="1" applyProtection="1">
      <alignment horizontal="right" vertical="center" wrapText="1" indent="1"/>
      <protection locked="0"/>
    </xf>
    <xf numFmtId="164" fontId="62" fillId="0" borderId="45" xfId="85" applyNumberFormat="1" applyFont="1" applyFill="1" applyBorder="1" applyAlignment="1" applyProtection="1">
      <alignment horizontal="right" vertical="center" wrapText="1" indent="1"/>
    </xf>
    <xf numFmtId="164" fontId="71" fillId="0" borderId="65" xfId="85" applyNumberFormat="1" applyFont="1" applyFill="1" applyBorder="1" applyAlignment="1" applyProtection="1">
      <alignment horizontal="right" vertical="center" wrapText="1" indent="1"/>
    </xf>
    <xf numFmtId="164" fontId="70" fillId="0" borderId="33" xfId="85" applyNumberFormat="1" applyFont="1" applyFill="1" applyBorder="1" applyAlignment="1" applyProtection="1">
      <alignment horizontal="right" vertical="center" wrapText="1" indent="1"/>
      <protection locked="0"/>
    </xf>
    <xf numFmtId="164" fontId="70" fillId="0" borderId="0" xfId="85" applyNumberFormat="1" applyFont="1" applyFill="1" applyBorder="1" applyAlignment="1" applyProtection="1">
      <alignment horizontal="right" vertical="center" wrapText="1" indent="1"/>
      <protection locked="0"/>
    </xf>
    <xf numFmtId="164" fontId="70" fillId="0" borderId="65" xfId="85" applyNumberFormat="1" applyFont="1" applyFill="1" applyBorder="1" applyAlignment="1" applyProtection="1">
      <alignment horizontal="right" vertical="center" wrapText="1" indent="1"/>
      <protection locked="0"/>
    </xf>
    <xf numFmtId="164" fontId="70" fillId="0" borderId="14" xfId="85" applyNumberFormat="1" applyFont="1" applyFill="1" applyBorder="1" applyAlignment="1" applyProtection="1">
      <alignment horizontal="right" vertical="center" wrapText="1" indent="1"/>
      <protection locked="0"/>
    </xf>
    <xf numFmtId="164" fontId="69" fillId="0" borderId="65" xfId="85" applyNumberFormat="1" applyFont="1" applyFill="1" applyBorder="1" applyAlignment="1" applyProtection="1">
      <alignment horizontal="right" vertical="center" wrapText="1" indent="1"/>
    </xf>
    <xf numFmtId="3" fontId="19" fillId="0" borderId="36" xfId="82" applyNumberFormat="1" applyFont="1" applyBorder="1"/>
    <xf numFmtId="0" fontId="57" fillId="0" borderId="0" xfId="87" applyFont="1" applyAlignment="1">
      <alignment horizontal="center"/>
    </xf>
    <xf numFmtId="0" fontId="57" fillId="25" borderId="74" xfId="87" applyFont="1" applyFill="1" applyBorder="1" applyAlignment="1">
      <alignment horizontal="center" vertical="center"/>
    </xf>
    <xf numFmtId="0" fontId="55" fillId="25" borderId="13" xfId="87" applyFont="1" applyFill="1" applyBorder="1" applyAlignment="1">
      <alignment horizontal="center" vertical="center" wrapText="1"/>
    </xf>
    <xf numFmtId="0" fontId="55" fillId="25" borderId="25" xfId="87" applyFont="1" applyFill="1" applyBorder="1" applyAlignment="1">
      <alignment horizontal="center" vertical="center" wrapText="1"/>
    </xf>
    <xf numFmtId="3" fontId="19" fillId="0" borderId="18" xfId="82" applyNumberFormat="1" applyFont="1" applyFill="1" applyBorder="1" applyAlignment="1" applyProtection="1">
      <alignment wrapText="1"/>
      <protection locked="0"/>
    </xf>
    <xf numFmtId="0" fontId="19" fillId="0" borderId="18" xfId="82" applyFont="1" applyBorder="1" applyAlignment="1">
      <alignment horizontal="left" wrapText="1"/>
    </xf>
    <xf numFmtId="3" fontId="19" fillId="0" borderId="14" xfId="82" applyNumberFormat="1" applyFont="1" applyFill="1" applyBorder="1" applyAlignment="1" applyProtection="1">
      <alignment vertical="center" wrapText="1"/>
      <protection locked="0"/>
    </xf>
    <xf numFmtId="0" fontId="103" fillId="0" borderId="0" xfId="87" applyFont="1"/>
    <xf numFmtId="0" fontId="57" fillId="0" borderId="0" xfId="87" applyFont="1" applyAlignment="1">
      <alignment horizontal="right"/>
    </xf>
    <xf numFmtId="0" fontId="96" fillId="0" borderId="0" xfId="87" applyFont="1" applyAlignment="1">
      <alignment horizontal="right"/>
    </xf>
    <xf numFmtId="0" fontId="50" fillId="0" borderId="0" xfId="87" applyFont="1"/>
    <xf numFmtId="0" fontId="50" fillId="0" borderId="0" xfId="87" applyFont="1" applyAlignment="1">
      <alignment horizontal="right"/>
    </xf>
    <xf numFmtId="0" fontId="51" fillId="25" borderId="20" xfId="98" applyFont="1" applyFill="1" applyBorder="1" applyAlignment="1">
      <alignment horizontal="center" vertical="center" wrapText="1"/>
    </xf>
    <xf numFmtId="0" fontId="51" fillId="25" borderId="20" xfId="98" applyFont="1" applyFill="1" applyBorder="1" applyAlignment="1">
      <alignment horizontal="right" vertical="center" wrapText="1"/>
    </xf>
    <xf numFmtId="0" fontId="103" fillId="0" borderId="0" xfId="87" applyFont="1" applyAlignment="1">
      <alignment wrapText="1"/>
    </xf>
    <xf numFmtId="0" fontId="51" fillId="25" borderId="20" xfId="98" applyFont="1" applyFill="1" applyBorder="1" applyAlignment="1">
      <alignment horizontal="right" vertical="center"/>
    </xf>
    <xf numFmtId="3" fontId="51" fillId="0" borderId="20" xfId="98" applyNumberFormat="1" applyFont="1" applyFill="1" applyBorder="1"/>
    <xf numFmtId="4" fontId="51" fillId="0" borderId="20" xfId="98" applyNumberFormat="1" applyFont="1" applyFill="1" applyBorder="1"/>
    <xf numFmtId="3" fontId="58" fillId="0" borderId="20" xfId="98" applyNumberFormat="1" applyFont="1" applyFill="1" applyBorder="1"/>
    <xf numFmtId="3" fontId="77" fillId="0" borderId="20" xfId="98" applyNumberFormat="1" applyFont="1" applyFill="1" applyBorder="1"/>
    <xf numFmtId="3" fontId="50" fillId="0" borderId="20" xfId="99" applyNumberFormat="1" applyFont="1" applyFill="1" applyBorder="1" applyAlignment="1">
      <alignment horizontal="center" vertical="center"/>
    </xf>
    <xf numFmtId="4" fontId="50" fillId="0" borderId="20" xfId="99" applyNumberFormat="1" applyFont="1" applyFill="1" applyBorder="1" applyAlignment="1">
      <alignment vertical="center"/>
    </xf>
    <xf numFmtId="3" fontId="50" fillId="0" borderId="20" xfId="99" applyNumberFormat="1" applyFont="1" applyFill="1" applyBorder="1" applyAlignment="1">
      <alignment vertical="center"/>
    </xf>
    <xf numFmtId="3" fontId="51" fillId="0" borderId="20" xfId="99" applyNumberFormat="1" applyFont="1" applyFill="1" applyBorder="1" applyAlignment="1">
      <alignment vertical="center"/>
    </xf>
    <xf numFmtId="3" fontId="58" fillId="0" borderId="20" xfId="99" applyNumberFormat="1" applyFont="1" applyFill="1" applyBorder="1" applyAlignment="1">
      <alignment vertical="center"/>
    </xf>
    <xf numFmtId="3" fontId="77" fillId="0" borderId="20" xfId="99" applyNumberFormat="1" applyFont="1" applyFill="1" applyBorder="1" applyAlignment="1">
      <alignment vertical="center"/>
    </xf>
    <xf numFmtId="3" fontId="51" fillId="27" borderId="20" xfId="98" applyNumberFormat="1" applyFont="1" applyFill="1" applyBorder="1"/>
    <xf numFmtId="167" fontId="50" fillId="0" borderId="20" xfId="98" applyNumberFormat="1" applyFont="1" applyFill="1" applyBorder="1"/>
    <xf numFmtId="3" fontId="50" fillId="0" borderId="20" xfId="98" applyNumberFormat="1" applyFont="1" applyFill="1" applyBorder="1"/>
    <xf numFmtId="167" fontId="50" fillId="0" borderId="20" xfId="99" applyNumberFormat="1" applyFont="1" applyBorder="1" applyAlignment="1">
      <alignment vertical="center"/>
    </xf>
    <xf numFmtId="4" fontId="50" fillId="0" borderId="20" xfId="98" applyNumberFormat="1" applyFont="1" applyFill="1" applyBorder="1"/>
    <xf numFmtId="3" fontId="50" fillId="0" borderId="20" xfId="100" applyNumberFormat="1" applyFont="1" applyBorder="1"/>
    <xf numFmtId="0" fontId="50" fillId="0" borderId="20" xfId="100" applyFont="1" applyBorder="1"/>
    <xf numFmtId="167" fontId="51" fillId="27" borderId="20" xfId="98" applyNumberFormat="1" applyFont="1" applyFill="1" applyBorder="1"/>
    <xf numFmtId="0" fontId="51" fillId="27" borderId="20" xfId="100" applyFont="1" applyFill="1" applyBorder="1"/>
    <xf numFmtId="3" fontId="51" fillId="27" borderId="20" xfId="99" applyNumberFormat="1" applyFont="1" applyFill="1" applyBorder="1" applyAlignment="1">
      <alignment vertical="center"/>
    </xf>
    <xf numFmtId="0" fontId="103" fillId="29" borderId="0" xfId="87" applyFont="1" applyFill="1"/>
    <xf numFmtId="3" fontId="80" fillId="25" borderId="20" xfId="98" applyNumberFormat="1" applyFont="1" applyFill="1" applyBorder="1"/>
    <xf numFmtId="0" fontId="80" fillId="25" borderId="20" xfId="100" applyFont="1" applyFill="1" applyBorder="1"/>
    <xf numFmtId="3" fontId="80" fillId="25" borderId="20" xfId="99" applyNumberFormat="1" applyFont="1" applyFill="1" applyBorder="1" applyAlignment="1">
      <alignment vertical="center"/>
    </xf>
    <xf numFmtId="0" fontId="103" fillId="0" borderId="34" xfId="87" applyFont="1" applyBorder="1"/>
    <xf numFmtId="0" fontId="103" fillId="0" borderId="20" xfId="87" applyFont="1" applyBorder="1"/>
    <xf numFmtId="3" fontId="19" fillId="0" borderId="28" xfId="82" applyNumberFormat="1" applyFont="1" applyFill="1" applyBorder="1" applyAlignment="1" applyProtection="1">
      <alignment vertical="center" wrapText="1"/>
      <protection locked="0"/>
    </xf>
    <xf numFmtId="0" fontId="62" fillId="0" borderId="46" xfId="82" applyFont="1" applyBorder="1" applyAlignment="1">
      <alignment horizontal="center"/>
    </xf>
    <xf numFmtId="3" fontId="19" fillId="0" borderId="28" xfId="82" applyNumberFormat="1" applyFont="1" applyBorder="1"/>
    <xf numFmtId="3" fontId="19" fillId="0" borderId="70" xfId="82" applyNumberFormat="1" applyFont="1" applyBorder="1"/>
    <xf numFmtId="3" fontId="19" fillId="0" borderId="70" xfId="82" applyNumberFormat="1" applyFont="1" applyFill="1" applyBorder="1" applyAlignment="1" applyProtection="1">
      <alignment vertical="center" wrapText="1"/>
      <protection locked="0"/>
    </xf>
    <xf numFmtId="3" fontId="19" fillId="0" borderId="47" xfId="82" applyNumberFormat="1" applyFont="1" applyFill="1" applyBorder="1" applyAlignment="1" applyProtection="1">
      <alignment vertical="center" wrapText="1"/>
      <protection locked="0"/>
    </xf>
    <xf numFmtId="3" fontId="42" fillId="0" borderId="44" xfId="82" applyNumberFormat="1" applyFont="1" applyBorder="1"/>
    <xf numFmtId="0" fontId="97" fillId="0" borderId="13" xfId="87" applyFont="1" applyFill="1" applyBorder="1" applyAlignment="1">
      <alignment horizontal="center" vertical="center" wrapText="1"/>
    </xf>
    <xf numFmtId="0" fontId="97" fillId="0" borderId="25" xfId="87" applyFont="1" applyFill="1" applyBorder="1" applyAlignment="1">
      <alignment horizontal="center" vertical="center" wrapText="1"/>
    </xf>
    <xf numFmtId="164" fontId="70" fillId="0" borderId="48" xfId="85" applyNumberFormat="1" applyFont="1" applyFill="1" applyBorder="1" applyAlignment="1" applyProtection="1">
      <alignment horizontal="right" vertical="center" wrapText="1" indent="1"/>
    </xf>
    <xf numFmtId="0" fontId="51" fillId="25" borderId="20" xfId="98" applyFont="1" applyFill="1" applyBorder="1" applyAlignment="1">
      <alignment horizontal="center" vertical="center"/>
    </xf>
    <xf numFmtId="164" fontId="19" fillId="0" borderId="59" xfId="85" applyNumberFormat="1" applyFill="1" applyBorder="1" applyAlignment="1" applyProtection="1">
      <alignment horizontal="left" vertical="center" wrapText="1" indent="1"/>
    </xf>
    <xf numFmtId="164" fontId="70" fillId="0" borderId="67" xfId="85" applyNumberFormat="1" applyFont="1" applyFill="1" applyBorder="1" applyAlignment="1" applyProtection="1">
      <alignment horizontal="left" vertical="center" wrapText="1" indent="1"/>
    </xf>
    <xf numFmtId="164" fontId="70" fillId="0" borderId="59" xfId="85" applyNumberFormat="1" applyFont="1" applyFill="1" applyBorder="1" applyAlignment="1" applyProtection="1">
      <alignment horizontal="right" vertical="center" wrapText="1" indent="1"/>
      <protection locked="0"/>
    </xf>
    <xf numFmtId="164" fontId="70" fillId="0" borderId="59" xfId="85" applyNumberFormat="1" applyFont="1" applyFill="1" applyBorder="1" applyAlignment="1" applyProtection="1">
      <alignment horizontal="left" vertical="center" wrapText="1" indent="1"/>
    </xf>
    <xf numFmtId="164" fontId="70" fillId="0" borderId="73" xfId="85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3" xfId="85" applyNumberFormat="1" applyFill="1" applyBorder="1" applyAlignment="1" applyProtection="1">
      <alignment horizontal="left" vertical="center" wrapText="1" indent="1"/>
    </xf>
    <xf numFmtId="0" fontId="103" fillId="26" borderId="62" xfId="87" applyFont="1" applyFill="1" applyBorder="1"/>
    <xf numFmtId="0" fontId="51" fillId="25" borderId="21" xfId="98" applyFont="1" applyFill="1" applyBorder="1" applyAlignment="1">
      <alignment horizontal="center" vertical="center" wrapText="1"/>
    </xf>
    <xf numFmtId="0" fontId="51" fillId="25" borderId="19" xfId="98" applyFont="1" applyFill="1" applyBorder="1" applyAlignment="1">
      <alignment horizontal="center" vertical="center"/>
    </xf>
    <xf numFmtId="0" fontId="51" fillId="25" borderId="21" xfId="98" applyFont="1" applyFill="1" applyBorder="1" applyAlignment="1">
      <alignment horizontal="center" vertical="center"/>
    </xf>
    <xf numFmtId="0" fontId="55" fillId="0" borderId="19" xfId="99" applyFont="1" applyBorder="1" applyAlignment="1">
      <alignment vertical="center"/>
    </xf>
    <xf numFmtId="3" fontId="51" fillId="0" borderId="21" xfId="98" applyNumberFormat="1" applyFont="1" applyFill="1" applyBorder="1"/>
    <xf numFmtId="3" fontId="58" fillId="0" borderId="21" xfId="98" applyNumberFormat="1" applyFont="1" applyFill="1" applyBorder="1"/>
    <xf numFmtId="0" fontId="2" fillId="0" borderId="19" xfId="99" applyFont="1" applyBorder="1" applyAlignment="1">
      <alignment vertical="center"/>
    </xf>
    <xf numFmtId="0" fontId="51" fillId="27" borderId="19" xfId="99" applyFont="1" applyFill="1" applyBorder="1" applyAlignment="1">
      <alignment vertical="center"/>
    </xf>
    <xf numFmtId="3" fontId="51" fillId="28" borderId="21" xfId="98" applyNumberFormat="1" applyFont="1" applyFill="1" applyBorder="1"/>
    <xf numFmtId="0" fontId="2" fillId="0" borderId="19" xfId="99" applyFont="1" applyBorder="1" applyAlignment="1">
      <alignment vertical="center" wrapText="1"/>
    </xf>
    <xf numFmtId="0" fontId="80" fillId="25" borderId="19" xfId="98" applyFont="1" applyFill="1" applyBorder="1"/>
    <xf numFmtId="3" fontId="51" fillId="26" borderId="21" xfId="98" applyNumberFormat="1" applyFont="1" applyFill="1" applyBorder="1"/>
    <xf numFmtId="0" fontId="59" fillId="0" borderId="31" xfId="98" applyFont="1" applyFill="1" applyBorder="1"/>
    <xf numFmtId="0" fontId="50" fillId="0" borderId="37" xfId="87" applyFont="1" applyBorder="1"/>
    <xf numFmtId="3" fontId="59" fillId="0" borderId="37" xfId="87" applyNumberFormat="1" applyFont="1" applyBorder="1"/>
    <xf numFmtId="3" fontId="51" fillId="0" borderId="38" xfId="98" applyNumberFormat="1" applyFont="1" applyFill="1" applyBorder="1"/>
    <xf numFmtId="0" fontId="62" fillId="0" borderId="13" xfId="84" applyFont="1" applyFill="1" applyBorder="1" applyAlignment="1" applyProtection="1">
      <alignment horizontal="center" vertical="center" wrapText="1"/>
    </xf>
    <xf numFmtId="0" fontId="42" fillId="0" borderId="66" xfId="84" applyFont="1" applyFill="1" applyBorder="1" applyAlignment="1">
      <alignment horizontal="center" vertical="center" wrapText="1"/>
    </xf>
    <xf numFmtId="164" fontId="94" fillId="0" borderId="0" xfId="84" applyNumberFormat="1" applyFont="1" applyFill="1" applyBorder="1" applyAlignment="1" applyProtection="1">
      <alignment horizontal="left" vertical="center"/>
    </xf>
    <xf numFmtId="0" fontId="70" fillId="0" borderId="32" xfId="84" applyFont="1" applyFill="1" applyBorder="1" applyAlignment="1" applyProtection="1">
      <alignment horizontal="center" vertical="center"/>
    </xf>
    <xf numFmtId="0" fontId="70" fillId="0" borderId="82" xfId="84" applyFont="1" applyFill="1" applyBorder="1" applyAlignment="1" applyProtection="1">
      <alignment horizontal="center" vertical="center"/>
    </xf>
    <xf numFmtId="166" fontId="42" fillId="0" borderId="75" xfId="84" applyNumberFormat="1" applyFont="1" applyFill="1" applyBorder="1" applyAlignment="1">
      <alignment horizontal="center" vertical="center" wrapText="1"/>
    </xf>
    <xf numFmtId="0" fontId="43" fillId="0" borderId="74" xfId="84" applyFont="1" applyFill="1" applyBorder="1" applyAlignment="1">
      <alignment horizontal="center" vertical="center"/>
    </xf>
    <xf numFmtId="165" fontId="43" fillId="0" borderId="23" xfId="54" applyNumberFormat="1" applyFont="1" applyFill="1" applyBorder="1" applyAlignment="1" applyProtection="1">
      <alignment vertical="center"/>
      <protection locked="0"/>
    </xf>
    <xf numFmtId="165" fontId="43" fillId="0" borderId="75" xfId="54" applyNumberFormat="1" applyFont="1" applyFill="1" applyBorder="1" applyAlignment="1" applyProtection="1">
      <alignment vertical="center"/>
      <protection locked="0"/>
    </xf>
    <xf numFmtId="165" fontId="42" fillId="0" borderId="74" xfId="84" applyNumberFormat="1" applyFont="1" applyFill="1" applyBorder="1" applyAlignment="1">
      <alignment vertical="center"/>
    </xf>
    <xf numFmtId="0" fontId="69" fillId="0" borderId="0" xfId="84" applyFont="1" applyFill="1" applyBorder="1" applyAlignment="1">
      <alignment horizontal="center" vertical="center" wrapText="1"/>
    </xf>
    <xf numFmtId="3" fontId="99" fillId="0" borderId="20" xfId="0" applyNumberFormat="1" applyFont="1" applyBorder="1" applyAlignment="1">
      <alignment vertical="center"/>
    </xf>
    <xf numFmtId="0" fontId="99" fillId="0" borderId="20" xfId="0" applyFont="1" applyBorder="1"/>
    <xf numFmtId="0" fontId="99" fillId="0" borderId="16" xfId="0" applyFont="1" applyBorder="1" applyAlignment="1">
      <alignment wrapText="1"/>
    </xf>
    <xf numFmtId="3" fontId="99" fillId="0" borderId="16" xfId="0" applyNumberFormat="1" applyFont="1" applyBorder="1" applyAlignment="1">
      <alignment vertical="center"/>
    </xf>
    <xf numFmtId="0" fontId="59" fillId="0" borderId="0" xfId="87" applyFont="1" applyAlignment="1">
      <alignment horizontal="center"/>
    </xf>
    <xf numFmtId="0" fontId="77" fillId="0" borderId="28" xfId="87" applyFont="1" applyBorder="1" applyAlignment="1">
      <alignment horizontal="left" vertical="center"/>
    </xf>
    <xf numFmtId="0" fontId="77" fillId="0" borderId="50" xfId="87" applyFont="1" applyBorder="1" applyAlignment="1">
      <alignment horizontal="left" vertical="center"/>
    </xf>
    <xf numFmtId="0" fontId="2" fillId="0" borderId="61" xfId="87" applyFont="1" applyBorder="1" applyAlignment="1">
      <alignment horizontal="right"/>
    </xf>
    <xf numFmtId="0" fontId="51" fillId="0" borderId="22" xfId="87" applyFont="1" applyFill="1" applyBorder="1" applyAlignment="1">
      <alignment horizontal="left" vertical="center"/>
    </xf>
    <xf numFmtId="0" fontId="51" fillId="0" borderId="0" xfId="87" applyFont="1" applyFill="1" applyBorder="1" applyAlignment="1">
      <alignment horizontal="left" vertical="center"/>
    </xf>
    <xf numFmtId="0" fontId="51" fillId="0" borderId="51" xfId="87" applyFont="1" applyFill="1" applyBorder="1" applyAlignment="1">
      <alignment horizontal="left" vertical="center"/>
    </xf>
    <xf numFmtId="0" fontId="77" fillId="0" borderId="28" xfId="87" applyFont="1" applyBorder="1" applyAlignment="1">
      <alignment horizontal="left"/>
    </xf>
    <xf numFmtId="0" fontId="77" fillId="0" borderId="50" xfId="87" applyFont="1" applyBorder="1" applyAlignment="1">
      <alignment horizontal="left"/>
    </xf>
    <xf numFmtId="0" fontId="51" fillId="0" borderId="28" xfId="87" applyFont="1" applyFill="1" applyBorder="1" applyAlignment="1">
      <alignment horizontal="left" vertical="center"/>
    </xf>
    <xf numFmtId="0" fontId="51" fillId="0" borderId="50" xfId="87" applyFont="1" applyFill="1" applyBorder="1" applyAlignment="1">
      <alignment horizontal="left" vertical="center"/>
    </xf>
    <xf numFmtId="0" fontId="59" fillId="25" borderId="44" xfId="87" applyFont="1" applyFill="1" applyBorder="1" applyAlignment="1">
      <alignment horizontal="left" vertical="center"/>
    </xf>
    <xf numFmtId="0" fontId="59" fillId="25" borderId="25" xfId="87" applyFont="1" applyFill="1" applyBorder="1" applyAlignment="1">
      <alignment horizontal="left" vertical="center"/>
    </xf>
    <xf numFmtId="0" fontId="79" fillId="25" borderId="28" xfId="87" applyFont="1" applyFill="1" applyBorder="1" applyAlignment="1">
      <alignment horizontal="left" vertical="center"/>
    </xf>
    <xf numFmtId="0" fontId="79" fillId="25" borderId="50" xfId="87" applyFont="1" applyFill="1" applyBorder="1" applyAlignment="1">
      <alignment horizontal="left" vertical="center"/>
    </xf>
    <xf numFmtId="0" fontId="58" fillId="0" borderId="28" xfId="87" applyFont="1" applyFill="1" applyBorder="1" applyAlignment="1">
      <alignment horizontal="left" vertical="center"/>
    </xf>
    <xf numFmtId="0" fontId="58" fillId="0" borderId="50" xfId="87" applyFont="1" applyFill="1" applyBorder="1" applyAlignment="1">
      <alignment horizontal="left" vertical="center"/>
    </xf>
    <xf numFmtId="0" fontId="52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right" wrapText="1"/>
    </xf>
    <xf numFmtId="0" fontId="45" fillId="0" borderId="0" xfId="0" applyFont="1" applyBorder="1" applyAlignment="1">
      <alignment horizontal="right" wrapText="1"/>
    </xf>
    <xf numFmtId="0" fontId="44" fillId="0" borderId="30" xfId="0" applyFont="1" applyBorder="1" applyAlignment="1">
      <alignment wrapText="1"/>
    </xf>
    <xf numFmtId="0" fontId="44" fillId="0" borderId="80" xfId="0" applyFont="1" applyBorder="1" applyAlignment="1">
      <alignment wrapText="1"/>
    </xf>
    <xf numFmtId="0" fontId="50" fillId="0" borderId="27" xfId="0" applyFont="1" applyBorder="1" applyAlignment="1"/>
    <xf numFmtId="0" fontId="50" fillId="0" borderId="75" xfId="0" applyFont="1" applyBorder="1" applyAlignment="1"/>
    <xf numFmtId="0" fontId="57" fillId="0" borderId="0" xfId="87" applyFont="1" applyAlignment="1">
      <alignment horizontal="center"/>
    </xf>
    <xf numFmtId="0" fontId="32" fillId="0" borderId="0" xfId="77" applyAlignment="1"/>
    <xf numFmtId="0" fontId="89" fillId="0" borderId="0" xfId="87" applyFont="1" applyBorder="1" applyAlignment="1">
      <alignment horizontal="right"/>
    </xf>
    <xf numFmtId="0" fontId="51" fillId="25" borderId="30" xfId="98" applyFont="1" applyFill="1" applyBorder="1" applyAlignment="1">
      <alignment horizontal="center" vertical="center"/>
    </xf>
    <xf numFmtId="0" fontId="51" fillId="25" borderId="19" xfId="98" applyFont="1" applyFill="1" applyBorder="1" applyAlignment="1">
      <alignment horizontal="center" vertical="center"/>
    </xf>
    <xf numFmtId="0" fontId="51" fillId="25" borderId="39" xfId="98" applyFont="1" applyFill="1" applyBorder="1" applyAlignment="1">
      <alignment horizontal="center" vertical="center"/>
    </xf>
    <xf numFmtId="164" fontId="67" fillId="0" borderId="57" xfId="85" applyNumberFormat="1" applyFont="1" applyFill="1" applyBorder="1" applyAlignment="1" applyProtection="1">
      <alignment horizontal="center" vertical="center" wrapText="1"/>
    </xf>
    <xf numFmtId="164" fontId="67" fillId="0" borderId="54" xfId="85" applyNumberFormat="1" applyFont="1" applyFill="1" applyBorder="1" applyAlignment="1" applyProtection="1">
      <alignment horizontal="center" vertical="center" wrapText="1"/>
    </xf>
    <xf numFmtId="164" fontId="66" fillId="0" borderId="0" xfId="85" applyNumberFormat="1" applyFont="1" applyFill="1" applyAlignment="1" applyProtection="1">
      <alignment horizontal="center" textRotation="180" wrapText="1"/>
    </xf>
    <xf numFmtId="164" fontId="72" fillId="0" borderId="63" xfId="85" applyNumberFormat="1" applyFont="1" applyFill="1" applyBorder="1" applyAlignment="1" applyProtection="1">
      <alignment horizontal="center" vertical="center" wrapText="1"/>
    </xf>
    <xf numFmtId="164" fontId="67" fillId="0" borderId="32" xfId="85" applyNumberFormat="1" applyFont="1" applyFill="1" applyBorder="1" applyAlignment="1" applyProtection="1">
      <alignment horizontal="center" vertical="center" wrapText="1"/>
    </xf>
    <xf numFmtId="164" fontId="67" fillId="0" borderId="36" xfId="85" applyNumberFormat="1" applyFont="1" applyFill="1" applyBorder="1" applyAlignment="1" applyProtection="1">
      <alignment horizontal="center" vertical="center" wrapText="1"/>
    </xf>
    <xf numFmtId="0" fontId="2" fillId="0" borderId="0" xfId="87" applyFont="1" applyBorder="1" applyAlignment="1">
      <alignment horizontal="right"/>
    </xf>
    <xf numFmtId="164" fontId="66" fillId="0" borderId="22" xfId="85" applyNumberFormat="1" applyFont="1" applyFill="1" applyBorder="1" applyAlignment="1" applyProtection="1">
      <alignment horizontal="center" textRotation="180" wrapText="1"/>
    </xf>
    <xf numFmtId="164" fontId="92" fillId="0" borderId="0" xfId="85" applyNumberFormat="1" applyFont="1" applyFill="1" applyAlignment="1" applyProtection="1">
      <alignment horizontal="center" vertical="center" wrapText="1"/>
    </xf>
    <xf numFmtId="164" fontId="94" fillId="0" borderId="31" xfId="85" applyNumberFormat="1" applyFont="1" applyFill="1" applyBorder="1" applyAlignment="1" applyProtection="1">
      <alignment horizontal="left" vertical="center" wrapText="1" indent="2"/>
    </xf>
    <xf numFmtId="164" fontId="94" fillId="0" borderId="37" xfId="85" applyNumberFormat="1" applyFont="1" applyFill="1" applyBorder="1" applyAlignment="1" applyProtection="1">
      <alignment horizontal="left" vertical="center" wrapText="1" indent="2"/>
    </xf>
    <xf numFmtId="164" fontId="68" fillId="0" borderId="62" xfId="85" applyNumberFormat="1" applyFont="1" applyFill="1" applyBorder="1" applyAlignment="1" applyProtection="1">
      <alignment horizontal="center" vertical="center"/>
    </xf>
    <xf numFmtId="164" fontId="68" fillId="0" borderId="21" xfId="85" applyNumberFormat="1" applyFont="1" applyFill="1" applyBorder="1" applyAlignment="1" applyProtection="1">
      <alignment horizontal="center" vertical="center"/>
    </xf>
    <xf numFmtId="164" fontId="68" fillId="0" borderId="39" xfId="85" applyNumberFormat="1" applyFont="1" applyFill="1" applyBorder="1" applyAlignment="1" applyProtection="1">
      <alignment horizontal="center" vertical="center"/>
    </xf>
    <xf numFmtId="164" fontId="68" fillId="0" borderId="30" xfId="85" applyNumberFormat="1" applyFont="1" applyFill="1" applyBorder="1" applyAlignment="1" applyProtection="1">
      <alignment horizontal="center" vertical="center" wrapText="1"/>
    </xf>
    <xf numFmtId="164" fontId="68" fillId="0" borderId="19" xfId="85" applyNumberFormat="1" applyFont="1" applyFill="1" applyBorder="1" applyAlignment="1" applyProtection="1">
      <alignment horizontal="center" vertical="center" wrapText="1"/>
    </xf>
    <xf numFmtId="164" fontId="68" fillId="0" borderId="20" xfId="85" applyNumberFormat="1" applyFont="1" applyFill="1" applyBorder="1" applyAlignment="1" applyProtection="1">
      <alignment horizontal="center" vertical="center"/>
    </xf>
    <xf numFmtId="164" fontId="68" fillId="0" borderId="39" xfId="85" applyNumberFormat="1" applyFont="1" applyFill="1" applyBorder="1" applyAlignment="1" applyProtection="1">
      <alignment horizontal="center" vertical="center" wrapText="1"/>
    </xf>
    <xf numFmtId="164" fontId="68" fillId="0" borderId="20" xfId="85" applyNumberFormat="1" applyFont="1" applyFill="1" applyBorder="1" applyAlignment="1" applyProtection="1">
      <alignment horizontal="center" vertical="center" wrapText="1"/>
    </xf>
    <xf numFmtId="0" fontId="96" fillId="0" borderId="0" xfId="85" applyFont="1" applyAlignment="1">
      <alignment horizontal="right" wrapText="1"/>
    </xf>
    <xf numFmtId="164" fontId="70" fillId="0" borderId="61" xfId="85" applyNumberFormat="1" applyFont="1" applyFill="1" applyBorder="1" applyAlignment="1">
      <alignment horizontal="right" vertical="center" wrapText="1"/>
    </xf>
    <xf numFmtId="0" fontId="97" fillId="0" borderId="0" xfId="85" applyFont="1" applyAlignment="1">
      <alignment horizontal="right" wrapText="1"/>
    </xf>
    <xf numFmtId="0" fontId="42" fillId="0" borderId="39" xfId="84" applyFont="1" applyFill="1" applyBorder="1" applyAlignment="1">
      <alignment horizontal="center" vertical="center" wrapText="1"/>
    </xf>
    <xf numFmtId="0" fontId="42" fillId="0" borderId="29" xfId="84" applyFont="1" applyFill="1" applyBorder="1" applyAlignment="1">
      <alignment horizontal="center" vertical="center" wrapText="1"/>
    </xf>
    <xf numFmtId="0" fontId="94" fillId="0" borderId="0" xfId="84" applyFont="1" applyFill="1" applyAlignment="1">
      <alignment horizontal="left" wrapText="1"/>
    </xf>
    <xf numFmtId="0" fontId="89" fillId="0" borderId="34" xfId="85" applyFont="1" applyBorder="1" applyAlignment="1">
      <alignment horizontal="left" wrapText="1"/>
    </xf>
    <xf numFmtId="0" fontId="89" fillId="0" borderId="20" xfId="85" applyFont="1" applyBorder="1" applyAlignment="1">
      <alignment horizontal="left" wrapText="1"/>
    </xf>
    <xf numFmtId="0" fontId="89" fillId="0" borderId="23" xfId="85" applyFont="1" applyBorder="1" applyAlignment="1">
      <alignment horizontal="left" wrapText="1"/>
    </xf>
    <xf numFmtId="165" fontId="62" fillId="0" borderId="37" xfId="54" applyNumberFormat="1" applyFont="1" applyFill="1" applyBorder="1" applyAlignment="1" applyProtection="1">
      <alignment horizontal="center"/>
    </xf>
    <xf numFmtId="165" fontId="62" fillId="0" borderId="83" xfId="54" applyNumberFormat="1" applyFont="1" applyFill="1" applyBorder="1" applyAlignment="1" applyProtection="1">
      <alignment horizontal="center"/>
    </xf>
    <xf numFmtId="165" fontId="62" fillId="0" borderId="38" xfId="54" applyNumberFormat="1" applyFont="1" applyFill="1" applyBorder="1" applyAlignment="1" applyProtection="1">
      <alignment horizontal="center"/>
    </xf>
    <xf numFmtId="165" fontId="70" fillId="0" borderId="20" xfId="54" applyNumberFormat="1" applyFont="1" applyFill="1" applyBorder="1" applyAlignment="1" applyProtection="1">
      <alignment horizontal="center"/>
      <protection locked="0"/>
    </xf>
    <xf numFmtId="165" fontId="70" fillId="0" borderId="23" xfId="54" applyNumberFormat="1" applyFont="1" applyFill="1" applyBorder="1" applyAlignment="1" applyProtection="1">
      <alignment horizontal="center"/>
      <protection locked="0"/>
    </xf>
    <xf numFmtId="165" fontId="70" fillId="0" borderId="21" xfId="54" applyNumberFormat="1" applyFont="1" applyFill="1" applyBorder="1" applyAlignment="1" applyProtection="1">
      <alignment horizontal="center"/>
      <protection locked="0"/>
    </xf>
    <xf numFmtId="0" fontId="70" fillId="0" borderId="20" xfId="84" applyFont="1" applyFill="1" applyBorder="1" applyAlignment="1" applyProtection="1">
      <alignment horizontal="center"/>
      <protection locked="0"/>
    </xf>
    <xf numFmtId="0" fontId="42" fillId="0" borderId="30" xfId="84" applyFont="1" applyFill="1" applyBorder="1" applyAlignment="1">
      <alignment horizontal="center" vertical="center" wrapText="1"/>
    </xf>
    <xf numFmtId="0" fontId="42" fillId="0" borderId="27" xfId="84" applyFont="1" applyFill="1" applyBorder="1" applyAlignment="1">
      <alignment horizontal="center" vertical="center" wrapText="1"/>
    </xf>
    <xf numFmtId="0" fontId="62" fillId="0" borderId="37" xfId="84" applyFont="1" applyFill="1" applyBorder="1" applyAlignment="1" applyProtection="1">
      <alignment horizontal="center" vertical="center" wrapText="1"/>
    </xf>
    <xf numFmtId="0" fontId="62" fillId="0" borderId="25" xfId="84" applyFont="1" applyFill="1" applyBorder="1" applyAlignment="1" applyProtection="1">
      <alignment horizontal="center" vertical="center" wrapText="1"/>
    </xf>
    <xf numFmtId="0" fontId="62" fillId="0" borderId="13" xfId="84" applyFont="1" applyFill="1" applyBorder="1" applyAlignment="1" applyProtection="1">
      <alignment horizontal="center" vertical="center" wrapText="1"/>
    </xf>
    <xf numFmtId="0" fontId="42" fillId="0" borderId="80" xfId="84" applyFont="1" applyFill="1" applyBorder="1" applyAlignment="1">
      <alignment horizontal="center" vertical="center" wrapText="1"/>
    </xf>
    <xf numFmtId="0" fontId="42" fillId="0" borderId="66" xfId="84" applyFont="1" applyFill="1" applyBorder="1" applyAlignment="1">
      <alignment horizontal="center" vertical="center" wrapText="1"/>
    </xf>
    <xf numFmtId="0" fontId="42" fillId="0" borderId="40" xfId="84" applyFont="1" applyFill="1" applyBorder="1" applyAlignment="1">
      <alignment horizontal="center" vertical="center" wrapText="1"/>
    </xf>
    <xf numFmtId="0" fontId="42" fillId="0" borderId="62" xfId="84" applyFont="1" applyFill="1" applyBorder="1" applyAlignment="1">
      <alignment horizontal="center" vertical="center" wrapText="1"/>
    </xf>
    <xf numFmtId="0" fontId="42" fillId="0" borderId="76" xfId="84" applyFont="1" applyFill="1" applyBorder="1" applyAlignment="1">
      <alignment horizontal="center" vertical="center" wrapText="1"/>
    </xf>
    <xf numFmtId="164" fontId="94" fillId="0" borderId="0" xfId="84" applyNumberFormat="1" applyFont="1" applyFill="1" applyBorder="1" applyAlignment="1" applyProtection="1">
      <alignment horizontal="left" vertical="center"/>
    </xf>
    <xf numFmtId="0" fontId="69" fillId="0" borderId="63" xfId="84" applyFont="1" applyFill="1" applyBorder="1" applyAlignment="1">
      <alignment horizontal="center" vertical="center" wrapText="1"/>
    </xf>
    <xf numFmtId="0" fontId="70" fillId="0" borderId="81" xfId="84" applyFont="1" applyFill="1" applyBorder="1" applyAlignment="1" applyProtection="1">
      <alignment horizontal="center" vertical="center"/>
    </xf>
    <xf numFmtId="0" fontId="70" fillId="0" borderId="32" xfId="84" applyFont="1" applyFill="1" applyBorder="1" applyAlignment="1" applyProtection="1">
      <alignment horizontal="center" vertical="center"/>
    </xf>
    <xf numFmtId="0" fontId="70" fillId="0" borderId="82" xfId="84" applyFont="1" applyFill="1" applyBorder="1" applyAlignment="1" applyProtection="1">
      <alignment horizontal="center" vertical="center"/>
    </xf>
    <xf numFmtId="0" fontId="89" fillId="0" borderId="53" xfId="85" applyFont="1" applyBorder="1" applyAlignment="1">
      <alignment horizontal="left" wrapText="1"/>
    </xf>
    <xf numFmtId="0" fontId="70" fillId="0" borderId="20" xfId="84" applyFont="1" applyFill="1" applyBorder="1" applyAlignment="1" applyProtection="1">
      <alignment horizontal="center" vertical="center"/>
    </xf>
    <xf numFmtId="0" fontId="70" fillId="0" borderId="23" xfId="84" applyFont="1" applyFill="1" applyBorder="1" applyAlignment="1" applyProtection="1">
      <alignment horizontal="center" vertical="center"/>
    </xf>
    <xf numFmtId="0" fontId="70" fillId="0" borderId="21" xfId="84" applyFont="1" applyFill="1" applyBorder="1" applyAlignment="1" applyProtection="1">
      <alignment horizontal="center" vertical="center"/>
    </xf>
    <xf numFmtId="164" fontId="65" fillId="0" borderId="0" xfId="84" applyNumberFormat="1" applyFont="1" applyFill="1" applyBorder="1" applyAlignment="1" applyProtection="1">
      <alignment horizontal="center" vertical="center" wrapText="1"/>
    </xf>
    <xf numFmtId="0" fontId="62" fillId="0" borderId="39" xfId="84" applyFont="1" applyFill="1" applyBorder="1" applyAlignment="1" applyProtection="1">
      <alignment horizontal="center" vertical="center" wrapText="1"/>
    </xf>
    <xf numFmtId="0" fontId="62" fillId="0" borderId="80" xfId="84" applyFont="1" applyFill="1" applyBorder="1" applyAlignment="1" applyProtection="1">
      <alignment horizontal="center" vertical="center" wrapText="1"/>
    </xf>
    <xf numFmtId="0" fontId="62" fillId="0" borderId="62" xfId="84" applyFont="1" applyFill="1" applyBorder="1" applyAlignment="1" applyProtection="1">
      <alignment horizontal="center" vertical="center" wrapText="1"/>
    </xf>
    <xf numFmtId="164" fontId="70" fillId="0" borderId="0" xfId="85" applyNumberFormat="1" applyFont="1" applyFill="1" applyBorder="1" applyAlignment="1">
      <alignment horizontal="right" vertical="center" wrapText="1"/>
    </xf>
    <xf numFmtId="0" fontId="42" fillId="0" borderId="39" xfId="84" applyFont="1" applyFill="1" applyBorder="1" applyAlignment="1" applyProtection="1">
      <alignment horizontal="center" vertical="center" wrapText="1"/>
    </xf>
    <xf numFmtId="0" fontId="100" fillId="0" borderId="0" xfId="82" applyFont="1" applyAlignment="1">
      <alignment horizontal="center"/>
    </xf>
    <xf numFmtId="0" fontId="56" fillId="0" borderId="0" xfId="87" applyFont="1" applyAlignment="1">
      <alignment horizontal="left"/>
    </xf>
    <xf numFmtId="0" fontId="56" fillId="0" borderId="0" xfId="87" applyFont="1" applyAlignment="1">
      <alignment horizontal="left"/>
    </xf>
    <xf numFmtId="0" fontId="0" fillId="0" borderId="0" xfId="0" applyAlignment="1"/>
  </cellXfs>
  <cellStyles count="101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evitel" xfId="44" builtinId="20" customBuiltin="1"/>
    <cellStyle name="Calculation" xfId="45"/>
    <cellStyle name="Check Cell" xfId="46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/>
    <cellStyle name="Ezres" xfId="54" builtinId="3"/>
    <cellStyle name="Ezres 2" xfId="55"/>
    <cellStyle name="Ezres 3" xfId="56"/>
    <cellStyle name="Figyelmeztetés" xfId="57" builtinId="11" customBuiltin="1"/>
    <cellStyle name="Good" xfId="58"/>
    <cellStyle name="Heading 1" xfId="59"/>
    <cellStyle name="Heading 2" xfId="60"/>
    <cellStyle name="Heading 3" xfId="61"/>
    <cellStyle name="Heading 4" xfId="62"/>
    <cellStyle name="Hivatkozott cella" xfId="63" builtinId="24" customBuiltin="1"/>
    <cellStyle name="Input" xfId="64"/>
    <cellStyle name="Jegyzet" xfId="65" builtinId="10" customBuiltin="1"/>
    <cellStyle name="Jelölőszín (1)" xfId="66" builtinId="29" customBuiltin="1"/>
    <cellStyle name="Jelölőszín (2)" xfId="67" builtinId="33" customBuiltin="1"/>
    <cellStyle name="Jelölőszín (3)" xfId="68" builtinId="37" customBuiltin="1"/>
    <cellStyle name="Jelölőszín (4)" xfId="69" builtinId="41" customBuiltin="1"/>
    <cellStyle name="Jelölőszín (5)" xfId="70" builtinId="45" customBuiltin="1"/>
    <cellStyle name="Jelölőszín (6)" xfId="71" builtinId="49" customBuiltin="1"/>
    <cellStyle name="Jó" xfId="72" builtinId="26" customBuiltin="1"/>
    <cellStyle name="Kimenet" xfId="73" builtinId="21" customBuiltin="1"/>
    <cellStyle name="Linked Cell" xfId="74"/>
    <cellStyle name="Magyarázó szöveg" xfId="75" builtinId="53" customBuiltin="1"/>
    <cellStyle name="Neutral" xfId="76"/>
    <cellStyle name="Normál" xfId="0" builtinId="0"/>
    <cellStyle name="Normál 2" xfId="77"/>
    <cellStyle name="Normál 3" xfId="78"/>
    <cellStyle name="Normál 4" xfId="79"/>
    <cellStyle name="Normál 5" xfId="80"/>
    <cellStyle name="Normál_  3   _2010.évi állami" xfId="99"/>
    <cellStyle name="Normál_11szm" xfId="81"/>
    <cellStyle name="Normál_12.sz.mell.2013.évi fejlesztés" xfId="82"/>
    <cellStyle name="Normál_2004.évi normatívák" xfId="98"/>
    <cellStyle name="Normál_3aszm" xfId="83"/>
    <cellStyle name="Normál_költségvetés módosítás I." xfId="100"/>
    <cellStyle name="Normál_KVRENMUNKA" xfId="84"/>
    <cellStyle name="Normál_Másolat eredetijeKVIREND" xfId="85"/>
    <cellStyle name="Normal_tanusitv" xfId="86"/>
    <cellStyle name="Normál_Zalakaros" xfId="87"/>
    <cellStyle name="Note" xfId="88"/>
    <cellStyle name="Output" xfId="89"/>
    <cellStyle name="Összesen" xfId="90" builtinId="25" customBuiltin="1"/>
    <cellStyle name="Rossz" xfId="91" builtinId="27" customBuiltin="1"/>
    <cellStyle name="Semleges" xfId="92" builtinId="28" customBuiltin="1"/>
    <cellStyle name="Számítás" xfId="93" builtinId="22" customBuiltin="1"/>
    <cellStyle name="Százalék 2" xfId="94"/>
    <cellStyle name="Title" xfId="95"/>
    <cellStyle name="Total" xfId="96"/>
    <cellStyle name="Warning Text" xfId="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O226"/>
  <sheetViews>
    <sheetView tabSelected="1" zoomScale="80" zoomScaleNormal="80" zoomScaleSheetLayoutView="100" zoomScalePageLayoutView="80" workbookViewId="0">
      <selection activeCell="A3" sqref="A3:A4"/>
    </sheetView>
  </sheetViews>
  <sheetFormatPr defaultRowHeight="12.75"/>
  <cols>
    <col min="1" max="1" width="4.5703125" style="24" customWidth="1"/>
    <col min="2" max="2" width="43.42578125" style="24" customWidth="1"/>
    <col min="3" max="4" width="13.85546875" style="24" customWidth="1"/>
    <col min="5" max="5" width="14" style="24" customWidth="1"/>
    <col min="6" max="6" width="14.42578125" style="24" customWidth="1"/>
    <col min="7" max="7" width="5.7109375" style="24" customWidth="1"/>
    <col min="8" max="8" width="42.85546875" style="24" customWidth="1"/>
    <col min="9" max="11" width="14.28515625" style="24" customWidth="1"/>
    <col min="12" max="12" width="14.7109375" style="24" customWidth="1"/>
    <col min="13" max="16384" width="9.140625" style="24"/>
  </cols>
  <sheetData>
    <row r="1" spans="1:15" ht="18.75">
      <c r="A1" s="556" t="s">
        <v>419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</row>
    <row r="2" spans="1:15" ht="18.75">
      <c r="A2" s="556" t="s">
        <v>409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</row>
    <row r="3" spans="1:15" ht="18.75">
      <c r="A3" s="648" t="s">
        <v>533</v>
      </c>
      <c r="B3" s="118"/>
      <c r="C3" s="118"/>
      <c r="D3" s="118"/>
      <c r="E3" s="118"/>
      <c r="F3" s="118"/>
      <c r="G3" s="118"/>
      <c r="H3" s="118"/>
      <c r="I3" s="119"/>
      <c r="J3" s="119"/>
      <c r="K3" s="119"/>
      <c r="L3" s="117" t="s">
        <v>408</v>
      </c>
    </row>
    <row r="4" spans="1:15" ht="16.5" thickBot="1">
      <c r="A4" s="648" t="s">
        <v>532</v>
      </c>
      <c r="I4" s="138"/>
      <c r="J4" s="138"/>
      <c r="K4" s="559" t="s">
        <v>412</v>
      </c>
      <c r="L4" s="559"/>
    </row>
    <row r="5" spans="1:15" ht="74.25" customHeight="1" thickBot="1">
      <c r="A5" s="289"/>
      <c r="B5" s="466" t="s">
        <v>307</v>
      </c>
      <c r="C5" s="388" t="s">
        <v>411</v>
      </c>
      <c r="D5" s="388" t="s">
        <v>468</v>
      </c>
      <c r="E5" s="388" t="s">
        <v>526</v>
      </c>
      <c r="F5" s="387" t="s">
        <v>527</v>
      </c>
      <c r="G5" s="290"/>
      <c r="H5" s="466" t="s">
        <v>307</v>
      </c>
      <c r="I5" s="388" t="s">
        <v>411</v>
      </c>
      <c r="J5" s="388" t="s">
        <v>468</v>
      </c>
      <c r="K5" s="388" t="s">
        <v>526</v>
      </c>
      <c r="L5" s="387" t="s">
        <v>527</v>
      </c>
    </row>
    <row r="6" spans="1:15" ht="15" customHeight="1" thickBot="1">
      <c r="A6" s="560" t="s">
        <v>308</v>
      </c>
      <c r="B6" s="561"/>
      <c r="C6" s="561"/>
      <c r="D6" s="561"/>
      <c r="E6" s="561"/>
      <c r="F6" s="562"/>
      <c r="G6" s="560" t="s">
        <v>309</v>
      </c>
      <c r="H6" s="561"/>
      <c r="I6" s="561"/>
      <c r="J6" s="561"/>
      <c r="K6" s="561"/>
      <c r="L6" s="562"/>
    </row>
    <row r="7" spans="1:15" ht="15" customHeight="1">
      <c r="A7" s="292" t="s">
        <v>100</v>
      </c>
      <c r="B7" s="293" t="s">
        <v>310</v>
      </c>
      <c r="C7" s="310"/>
      <c r="D7" s="310"/>
      <c r="E7" s="310"/>
      <c r="F7" s="310"/>
      <c r="G7" s="324" t="s">
        <v>100</v>
      </c>
      <c r="H7" s="325" t="s">
        <v>310</v>
      </c>
      <c r="I7" s="310"/>
      <c r="J7" s="310"/>
      <c r="K7" s="310"/>
      <c r="L7" s="310"/>
    </row>
    <row r="8" spans="1:15" ht="15" customHeight="1">
      <c r="A8" s="30"/>
      <c r="B8" s="294" t="s">
        <v>311</v>
      </c>
      <c r="C8" s="311">
        <v>19335826</v>
      </c>
      <c r="D8" s="311">
        <v>19836765</v>
      </c>
      <c r="E8" s="311">
        <v>-354795</v>
      </c>
      <c r="F8" s="311">
        <v>19481970</v>
      </c>
      <c r="G8" s="326"/>
      <c r="H8" s="294" t="s">
        <v>344</v>
      </c>
      <c r="I8" s="317">
        <v>6489000</v>
      </c>
      <c r="J8" s="317">
        <v>6409845</v>
      </c>
      <c r="K8" s="317">
        <v>15000</v>
      </c>
      <c r="L8" s="317">
        <v>6424845</v>
      </c>
    </row>
    <row r="9" spans="1:15" ht="35.25" customHeight="1">
      <c r="A9" s="30"/>
      <c r="B9" s="295" t="s">
        <v>312</v>
      </c>
      <c r="C9" s="312">
        <v>1223000</v>
      </c>
      <c r="D9" s="312">
        <v>1223000</v>
      </c>
      <c r="E9" s="312">
        <v>529694</v>
      </c>
      <c r="F9" s="312">
        <v>1752694</v>
      </c>
      <c r="G9" s="327"/>
      <c r="H9" s="328" t="s">
        <v>345</v>
      </c>
      <c r="I9" s="317">
        <v>1600000</v>
      </c>
      <c r="J9" s="317">
        <v>1589314</v>
      </c>
      <c r="K9" s="317">
        <v>0</v>
      </c>
      <c r="L9" s="317">
        <v>1589314</v>
      </c>
      <c r="O9" s="288"/>
    </row>
    <row r="10" spans="1:15" ht="15" customHeight="1">
      <c r="A10" s="30"/>
      <c r="B10" s="294" t="s">
        <v>313</v>
      </c>
      <c r="C10" s="312">
        <v>773000</v>
      </c>
      <c r="D10" s="312">
        <v>773000</v>
      </c>
      <c r="E10" s="312">
        <v>-34397</v>
      </c>
      <c r="F10" s="312">
        <v>738603</v>
      </c>
      <c r="G10" s="327"/>
      <c r="H10" s="294" t="s">
        <v>346</v>
      </c>
      <c r="I10" s="317">
        <v>10647826</v>
      </c>
      <c r="J10" s="317">
        <v>8430497</v>
      </c>
      <c r="K10" s="317">
        <v>914546</v>
      </c>
      <c r="L10" s="317">
        <v>9345043</v>
      </c>
    </row>
    <row r="11" spans="1:15" ht="15" customHeight="1">
      <c r="A11" s="30"/>
      <c r="B11" s="294" t="s">
        <v>314</v>
      </c>
      <c r="C11" s="312">
        <v>0</v>
      </c>
      <c r="D11" s="312">
        <v>0</v>
      </c>
      <c r="E11" s="312">
        <v>0</v>
      </c>
      <c r="F11" s="312">
        <v>0</v>
      </c>
      <c r="G11" s="327"/>
      <c r="H11" s="294" t="s">
        <v>347</v>
      </c>
      <c r="I11" s="317">
        <v>853487</v>
      </c>
      <c r="J11" s="317">
        <v>1333547</v>
      </c>
      <c r="K11" s="317">
        <v>-18200</v>
      </c>
      <c r="L11" s="317">
        <v>1315347</v>
      </c>
    </row>
    <row r="12" spans="1:15" ht="15" customHeight="1">
      <c r="A12" s="30"/>
      <c r="B12" s="296"/>
      <c r="C12" s="313"/>
      <c r="D12" s="313"/>
      <c r="E12" s="313"/>
      <c r="F12" s="313"/>
      <c r="G12" s="327"/>
      <c r="H12" s="294" t="s">
        <v>348</v>
      </c>
      <c r="I12" s="317">
        <v>615000</v>
      </c>
      <c r="J12" s="317">
        <v>615000</v>
      </c>
      <c r="K12" s="317">
        <v>680000</v>
      </c>
      <c r="L12" s="317">
        <v>1295000</v>
      </c>
    </row>
    <row r="13" spans="1:15" ht="15" customHeight="1">
      <c r="A13" s="30"/>
      <c r="B13" s="297"/>
      <c r="C13" s="312"/>
      <c r="D13" s="312"/>
      <c r="E13" s="312"/>
      <c r="F13" s="312"/>
      <c r="G13" s="327"/>
      <c r="H13" s="294" t="s">
        <v>315</v>
      </c>
      <c r="I13" s="317">
        <v>0</v>
      </c>
      <c r="J13" s="317">
        <v>0</v>
      </c>
      <c r="K13" s="317">
        <v>0</v>
      </c>
      <c r="L13" s="317">
        <v>0</v>
      </c>
    </row>
    <row r="14" spans="1:15" ht="15" customHeight="1">
      <c r="A14" s="557" t="s">
        <v>316</v>
      </c>
      <c r="B14" s="558"/>
      <c r="C14" s="313">
        <f>SUM(C8:C13)</f>
        <v>21331826</v>
      </c>
      <c r="D14" s="313">
        <f>SUM(D8:D13)</f>
        <v>21832765</v>
      </c>
      <c r="E14" s="313">
        <f>SUM(E8:E13)</f>
        <v>140502</v>
      </c>
      <c r="F14" s="313">
        <f>SUM(F8:F13)</f>
        <v>21973267</v>
      </c>
      <c r="G14" s="563" t="s">
        <v>317</v>
      </c>
      <c r="H14" s="564"/>
      <c r="I14" s="335">
        <f>SUM(I8:I13)</f>
        <v>20205313</v>
      </c>
      <c r="J14" s="335">
        <f>SUM(J8:J13)</f>
        <v>18378203</v>
      </c>
      <c r="K14" s="335">
        <f>SUM(K8:K13)</f>
        <v>1591346</v>
      </c>
      <c r="L14" s="335">
        <f>SUM(L8:L13)</f>
        <v>19969549</v>
      </c>
    </row>
    <row r="15" spans="1:15" ht="15" customHeight="1">
      <c r="A15" s="31"/>
      <c r="B15" s="298"/>
      <c r="C15" s="314"/>
      <c r="D15" s="314"/>
      <c r="E15" s="314"/>
      <c r="F15" s="314"/>
      <c r="G15" s="329"/>
      <c r="H15" s="330"/>
      <c r="I15" s="323"/>
      <c r="J15" s="323"/>
      <c r="K15" s="323"/>
      <c r="L15" s="323"/>
    </row>
    <row r="16" spans="1:15" ht="15" customHeight="1">
      <c r="A16" s="557" t="s">
        <v>339</v>
      </c>
      <c r="B16" s="558"/>
      <c r="C16" s="313">
        <v>0</v>
      </c>
      <c r="D16" s="313">
        <v>0</v>
      </c>
      <c r="E16" s="313">
        <v>715186</v>
      </c>
      <c r="F16" s="313">
        <v>715186</v>
      </c>
      <c r="G16" s="557" t="s">
        <v>343</v>
      </c>
      <c r="H16" s="558"/>
      <c r="I16" s="335">
        <v>703513</v>
      </c>
      <c r="J16" s="335">
        <v>703513</v>
      </c>
      <c r="K16" s="335">
        <v>0</v>
      </c>
      <c r="L16" s="335">
        <v>703513</v>
      </c>
    </row>
    <row r="17" spans="1:12" ht="15" customHeight="1">
      <c r="A17" s="32"/>
      <c r="B17" s="297"/>
      <c r="C17" s="312"/>
      <c r="D17" s="312"/>
      <c r="E17" s="312"/>
      <c r="F17" s="312"/>
      <c r="G17" s="32"/>
      <c r="H17" s="297"/>
      <c r="I17" s="323"/>
      <c r="J17" s="323"/>
      <c r="K17" s="323"/>
      <c r="L17" s="323"/>
    </row>
    <row r="18" spans="1:12" ht="15" customHeight="1">
      <c r="A18" s="569" t="s">
        <v>318</v>
      </c>
      <c r="B18" s="570"/>
      <c r="C18" s="315">
        <f>C14+C16</f>
        <v>21331826</v>
      </c>
      <c r="D18" s="315">
        <f>D14+D16</f>
        <v>21832765</v>
      </c>
      <c r="E18" s="315">
        <f>E14+E16</f>
        <v>855688</v>
      </c>
      <c r="F18" s="315">
        <f>F14+F16</f>
        <v>22688453</v>
      </c>
      <c r="G18" s="129" t="s">
        <v>319</v>
      </c>
      <c r="H18" s="299" t="s">
        <v>319</v>
      </c>
      <c r="I18" s="336">
        <f>I14+I16</f>
        <v>20908826</v>
      </c>
      <c r="J18" s="336">
        <f>J14+J16</f>
        <v>19081716</v>
      </c>
      <c r="K18" s="336">
        <f>K14+K16</f>
        <v>1591346</v>
      </c>
      <c r="L18" s="336">
        <f>L14+L16</f>
        <v>20673062</v>
      </c>
    </row>
    <row r="19" spans="1:12" ht="15" customHeight="1">
      <c r="A19" s="129"/>
      <c r="B19" s="299"/>
      <c r="C19" s="315"/>
      <c r="D19" s="315"/>
      <c r="E19" s="315"/>
      <c r="F19" s="315"/>
      <c r="G19" s="129"/>
      <c r="H19" s="299"/>
      <c r="I19" s="336"/>
      <c r="J19" s="336"/>
      <c r="K19" s="336"/>
      <c r="L19" s="336"/>
    </row>
    <row r="20" spans="1:12" ht="15" customHeight="1">
      <c r="A20" s="565" t="s">
        <v>320</v>
      </c>
      <c r="B20" s="566"/>
      <c r="C20" s="316"/>
      <c r="D20" s="316"/>
      <c r="E20" s="316"/>
      <c r="F20" s="316"/>
      <c r="G20" s="565" t="s">
        <v>338</v>
      </c>
      <c r="H20" s="566"/>
      <c r="I20" s="337"/>
      <c r="J20" s="337"/>
      <c r="K20" s="337"/>
      <c r="L20" s="337"/>
    </row>
    <row r="21" spans="1:12" ht="15" customHeight="1">
      <c r="A21" s="565" t="s">
        <v>321</v>
      </c>
      <c r="B21" s="566"/>
      <c r="C21" s="316"/>
      <c r="D21" s="316"/>
      <c r="E21" s="316"/>
      <c r="F21" s="316"/>
      <c r="G21" s="565" t="s">
        <v>322</v>
      </c>
      <c r="H21" s="566"/>
      <c r="I21" s="337"/>
      <c r="J21" s="337"/>
      <c r="K21" s="337"/>
      <c r="L21" s="337"/>
    </row>
    <row r="22" spans="1:12" ht="15" customHeight="1">
      <c r="A22" s="30" t="s">
        <v>100</v>
      </c>
      <c r="B22" s="300" t="s">
        <v>310</v>
      </c>
      <c r="C22" s="317"/>
      <c r="D22" s="317"/>
      <c r="E22" s="317"/>
      <c r="F22" s="317"/>
      <c r="G22" s="30" t="s">
        <v>100</v>
      </c>
      <c r="H22" s="331" t="s">
        <v>310</v>
      </c>
      <c r="I22" s="317"/>
      <c r="J22" s="317"/>
      <c r="K22" s="317"/>
      <c r="L22" s="317"/>
    </row>
    <row r="23" spans="1:12" ht="15" customHeight="1">
      <c r="A23" s="33"/>
      <c r="B23" s="301" t="s">
        <v>323</v>
      </c>
      <c r="C23" s="317">
        <v>0</v>
      </c>
      <c r="D23" s="317">
        <v>16142276</v>
      </c>
      <c r="E23" s="317">
        <v>0</v>
      </c>
      <c r="F23" s="317">
        <v>16142276</v>
      </c>
      <c r="G23" s="30"/>
      <c r="H23" s="294" t="s">
        <v>324</v>
      </c>
      <c r="I23" s="317">
        <v>2468000</v>
      </c>
      <c r="J23" s="317">
        <v>2468000</v>
      </c>
      <c r="K23" s="317">
        <v>-990658</v>
      </c>
      <c r="L23" s="317">
        <v>1477342</v>
      </c>
    </row>
    <row r="24" spans="1:12" ht="15" customHeight="1">
      <c r="A24" s="33"/>
      <c r="B24" s="301" t="s">
        <v>325</v>
      </c>
      <c r="C24" s="317">
        <v>0</v>
      </c>
      <c r="D24" s="317">
        <v>0</v>
      </c>
      <c r="E24" s="317">
        <v>0</v>
      </c>
      <c r="F24" s="317">
        <v>0</v>
      </c>
      <c r="G24" s="30"/>
      <c r="H24" s="332" t="s">
        <v>326</v>
      </c>
      <c r="I24" s="317">
        <v>0</v>
      </c>
      <c r="J24" s="317">
        <v>18470325</v>
      </c>
      <c r="K24" s="317">
        <v>255000</v>
      </c>
      <c r="L24" s="317">
        <v>18725325</v>
      </c>
    </row>
    <row r="25" spans="1:12" ht="15" customHeight="1">
      <c r="A25" s="33"/>
      <c r="B25" s="301" t="s">
        <v>327</v>
      </c>
      <c r="C25" s="317">
        <v>0</v>
      </c>
      <c r="D25" s="317">
        <v>0</v>
      </c>
      <c r="E25" s="317">
        <v>0</v>
      </c>
      <c r="F25" s="317">
        <v>0</v>
      </c>
      <c r="G25" s="30"/>
      <c r="H25" s="332" t="s">
        <v>328</v>
      </c>
      <c r="I25" s="317">
        <v>0</v>
      </c>
      <c r="J25" s="317">
        <v>0</v>
      </c>
      <c r="K25" s="317">
        <v>0</v>
      </c>
      <c r="L25" s="317">
        <v>0</v>
      </c>
    </row>
    <row r="26" spans="1:12" ht="15" customHeight="1">
      <c r="A26" s="33"/>
      <c r="B26" s="301" t="s">
        <v>329</v>
      </c>
      <c r="C26" s="317">
        <v>0</v>
      </c>
      <c r="D26" s="317">
        <v>0</v>
      </c>
      <c r="E26" s="317">
        <v>0</v>
      </c>
      <c r="F26" s="317">
        <v>0</v>
      </c>
      <c r="G26" s="30"/>
      <c r="H26" s="294" t="s">
        <v>330</v>
      </c>
      <c r="I26" s="317">
        <v>0</v>
      </c>
      <c r="J26" s="317">
        <v>0</v>
      </c>
      <c r="K26" s="317">
        <v>0</v>
      </c>
      <c r="L26" s="317">
        <v>0</v>
      </c>
    </row>
    <row r="27" spans="1:12" s="130" customFormat="1" ht="15" customHeight="1">
      <c r="A27" s="33"/>
      <c r="B27" s="302"/>
      <c r="C27" s="318"/>
      <c r="D27" s="318"/>
      <c r="E27" s="318"/>
      <c r="F27" s="318"/>
      <c r="G27" s="30"/>
      <c r="H27" s="294" t="s">
        <v>404</v>
      </c>
      <c r="I27" s="317">
        <v>0</v>
      </c>
      <c r="J27" s="317">
        <v>0</v>
      </c>
      <c r="K27" s="317">
        <v>0</v>
      </c>
      <c r="L27" s="317">
        <v>0</v>
      </c>
    </row>
    <row r="28" spans="1:12" s="130" customFormat="1" ht="15" customHeight="1">
      <c r="A28" s="34" t="s">
        <v>331</v>
      </c>
      <c r="B28" s="303"/>
      <c r="C28" s="313">
        <f>SUM(C23:C27)</f>
        <v>0</v>
      </c>
      <c r="D28" s="313">
        <f>SUM(D23:D27)</f>
        <v>16142276</v>
      </c>
      <c r="E28" s="313">
        <f>SUM(E23:E27)</f>
        <v>0</v>
      </c>
      <c r="F28" s="313">
        <f>SUM(F23:F27)</f>
        <v>16142276</v>
      </c>
      <c r="G28" s="571" t="s">
        <v>332</v>
      </c>
      <c r="H28" s="572"/>
      <c r="I28" s="335">
        <f>SUM(I23:I27)</f>
        <v>2468000</v>
      </c>
      <c r="J28" s="335">
        <f>SUM(J23:J27)</f>
        <v>20938325</v>
      </c>
      <c r="K28" s="335">
        <f>SUM(K23:K27)</f>
        <v>-735658</v>
      </c>
      <c r="L28" s="335">
        <f>SUM(L23:L27)</f>
        <v>20202667</v>
      </c>
    </row>
    <row r="29" spans="1:12" ht="15" customHeight="1">
      <c r="A29" s="35"/>
      <c r="B29" s="304"/>
      <c r="C29" s="314"/>
      <c r="D29" s="314"/>
      <c r="E29" s="314"/>
      <c r="F29" s="314"/>
      <c r="G29" s="286"/>
      <c r="H29" s="287"/>
      <c r="I29" s="323"/>
      <c r="J29" s="323"/>
      <c r="K29" s="323"/>
      <c r="L29" s="323"/>
    </row>
    <row r="30" spans="1:12" ht="15" customHeight="1">
      <c r="A30" s="34" t="s">
        <v>340</v>
      </c>
      <c r="B30" s="304"/>
      <c r="C30" s="314"/>
      <c r="D30" s="314"/>
      <c r="E30" s="314"/>
      <c r="F30" s="314"/>
      <c r="G30" s="565" t="s">
        <v>333</v>
      </c>
      <c r="H30" s="566"/>
      <c r="I30" s="323"/>
      <c r="J30" s="323"/>
      <c r="K30" s="323"/>
      <c r="L30" s="323"/>
    </row>
    <row r="31" spans="1:12" ht="15" customHeight="1">
      <c r="A31" s="30" t="s">
        <v>100</v>
      </c>
      <c r="B31" s="300" t="s">
        <v>310</v>
      </c>
      <c r="C31" s="314"/>
      <c r="D31" s="314"/>
      <c r="E31" s="314"/>
      <c r="F31" s="314"/>
      <c r="G31" s="30" t="s">
        <v>100</v>
      </c>
      <c r="H31" s="300" t="s">
        <v>310</v>
      </c>
      <c r="I31" s="317"/>
      <c r="J31" s="317"/>
      <c r="K31" s="317"/>
      <c r="L31" s="317"/>
    </row>
    <row r="32" spans="1:12" ht="15" customHeight="1">
      <c r="A32" s="33"/>
      <c r="B32" s="305" t="s">
        <v>341</v>
      </c>
      <c r="C32" s="319">
        <v>2045000</v>
      </c>
      <c r="D32" s="319">
        <v>2045000</v>
      </c>
      <c r="E32" s="319">
        <v>0</v>
      </c>
      <c r="F32" s="319">
        <v>2045000</v>
      </c>
      <c r="G32" s="30"/>
      <c r="H32" s="294"/>
      <c r="I32" s="338"/>
      <c r="J32" s="338"/>
      <c r="K32" s="338"/>
      <c r="L32" s="338"/>
    </row>
    <row r="33" spans="1:12" ht="36.75" customHeight="1">
      <c r="A33" s="30"/>
      <c r="B33" s="306" t="s">
        <v>415</v>
      </c>
      <c r="C33" s="317">
        <v>0</v>
      </c>
      <c r="D33" s="317">
        <v>0</v>
      </c>
      <c r="E33" s="323">
        <v>0</v>
      </c>
      <c r="F33" s="323"/>
      <c r="G33" s="30"/>
      <c r="H33" s="306" t="s">
        <v>416</v>
      </c>
      <c r="I33" s="317">
        <v>0</v>
      </c>
      <c r="J33" s="317">
        <v>0</v>
      </c>
      <c r="K33" s="338">
        <v>0</v>
      </c>
      <c r="L33" s="338">
        <v>0</v>
      </c>
    </row>
    <row r="34" spans="1:12" ht="15" customHeight="1">
      <c r="A34" s="33"/>
      <c r="B34" s="307"/>
      <c r="C34" s="312"/>
      <c r="D34" s="312"/>
      <c r="E34" s="312"/>
      <c r="F34" s="312"/>
      <c r="G34" s="30"/>
      <c r="H34" s="297"/>
      <c r="I34" s="317"/>
      <c r="J34" s="317"/>
      <c r="K34" s="317"/>
      <c r="L34" s="317"/>
    </row>
    <row r="35" spans="1:12" ht="15" customHeight="1">
      <c r="A35" s="557" t="s">
        <v>334</v>
      </c>
      <c r="B35" s="558"/>
      <c r="C35" s="313">
        <f>SUM(C32:C34)</f>
        <v>2045000</v>
      </c>
      <c r="D35" s="313">
        <f>SUM(D32:D34)</f>
        <v>2045000</v>
      </c>
      <c r="E35" s="313">
        <f>SUM(E32:E34)</f>
        <v>0</v>
      </c>
      <c r="F35" s="313">
        <f>SUM(F32:F34)</f>
        <v>2045000</v>
      </c>
      <c r="G35" s="557" t="s">
        <v>333</v>
      </c>
      <c r="H35" s="558"/>
      <c r="I35" s="335">
        <f>SUM(I33:I34)</f>
        <v>0</v>
      </c>
      <c r="J35" s="335">
        <f>SUM(J33:J34)</f>
        <v>0</v>
      </c>
      <c r="K35" s="335">
        <f>SUM(K33:K34)</f>
        <v>0</v>
      </c>
      <c r="L35" s="335">
        <f>SUM(L33:L34)</f>
        <v>0</v>
      </c>
    </row>
    <row r="36" spans="1:12" ht="15" customHeight="1">
      <c r="A36" s="36"/>
      <c r="B36" s="308"/>
      <c r="C36" s="314"/>
      <c r="D36" s="314"/>
      <c r="E36" s="314"/>
      <c r="F36" s="314"/>
      <c r="G36" s="36"/>
      <c r="H36" s="308"/>
      <c r="I36" s="323"/>
      <c r="J36" s="323"/>
      <c r="K36" s="323"/>
      <c r="L36" s="323"/>
    </row>
    <row r="37" spans="1:12" s="25" customFormat="1" ht="17.25">
      <c r="A37" s="569" t="s">
        <v>335</v>
      </c>
      <c r="B37" s="570"/>
      <c r="C37" s="320">
        <f>C28+C35</f>
        <v>2045000</v>
      </c>
      <c r="D37" s="320">
        <f>D28+D35</f>
        <v>18187276</v>
      </c>
      <c r="E37" s="320">
        <f>E28+E35</f>
        <v>0</v>
      </c>
      <c r="F37" s="320">
        <f>F28+F35</f>
        <v>18187276</v>
      </c>
      <c r="G37" s="569" t="s">
        <v>342</v>
      </c>
      <c r="H37" s="570"/>
      <c r="I37" s="336">
        <f>I28+I35</f>
        <v>2468000</v>
      </c>
      <c r="J37" s="336">
        <f>J28+J35</f>
        <v>20938325</v>
      </c>
      <c r="K37" s="336">
        <f>K28+K35</f>
        <v>-735658</v>
      </c>
      <c r="L37" s="336">
        <f>L28+L35</f>
        <v>20202667</v>
      </c>
    </row>
    <row r="38" spans="1:12" s="25" customFormat="1" ht="16.5" thickBot="1">
      <c r="A38" s="291"/>
      <c r="B38" s="309"/>
      <c r="C38" s="321"/>
      <c r="D38" s="321"/>
      <c r="E38" s="321"/>
      <c r="F38" s="321"/>
      <c r="G38" s="291"/>
      <c r="H38" s="309"/>
      <c r="I38" s="339"/>
      <c r="J38" s="339"/>
      <c r="K38" s="339"/>
      <c r="L38" s="339"/>
    </row>
    <row r="39" spans="1:12" s="25" customFormat="1" ht="19.5" thickBot="1">
      <c r="A39" s="567" t="s">
        <v>336</v>
      </c>
      <c r="B39" s="568"/>
      <c r="C39" s="322">
        <f>C18+C37</f>
        <v>23376826</v>
      </c>
      <c r="D39" s="322">
        <f>D18+D37</f>
        <v>40020041</v>
      </c>
      <c r="E39" s="322">
        <f>E18+E37</f>
        <v>855688</v>
      </c>
      <c r="F39" s="322">
        <f>F18+F37</f>
        <v>40875729</v>
      </c>
      <c r="G39" s="333"/>
      <c r="H39" s="334" t="s">
        <v>337</v>
      </c>
      <c r="I39" s="322">
        <f>I18+I37</f>
        <v>23376826</v>
      </c>
      <c r="J39" s="322">
        <f>J18+J37</f>
        <v>40020041</v>
      </c>
      <c r="K39" s="322">
        <f>K18+K37</f>
        <v>855688</v>
      </c>
      <c r="L39" s="322">
        <f>L18+L37</f>
        <v>40875729</v>
      </c>
    </row>
    <row r="40" spans="1:12" s="25" customFormat="1" ht="14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1:12" s="25" customFormat="1" ht="14.25">
      <c r="A41" s="28"/>
      <c r="B41" s="29"/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spans="1:12" s="25" customFormat="1" ht="14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2" ht="1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1:12" ht="1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2" ht="1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1:12" ht="15" customHeight="1">
      <c r="A46" s="26"/>
      <c r="B46" s="26"/>
      <c r="C46" s="26"/>
      <c r="D46" s="26"/>
      <c r="E46" s="26"/>
      <c r="F46" s="26"/>
      <c r="G46" s="26"/>
      <c r="H46" s="27"/>
      <c r="I46" s="26"/>
      <c r="J46" s="26"/>
      <c r="K46" s="26"/>
      <c r="L46" s="26"/>
    </row>
    <row r="47" spans="1:12" ht="1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</row>
    <row r="48" spans="1:12" ht="1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</row>
    <row r="49" spans="1:12" ht="1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</row>
    <row r="50" spans="1:12" ht="1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1:12" ht="1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12" s="130" customFormat="1" ht="1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</row>
    <row r="53" spans="1:12" ht="1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</row>
    <row r="54" spans="1:12" s="130" customFormat="1" ht="1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1:12" s="26" customFormat="1"/>
    <row r="56" spans="1:12" ht="1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</row>
    <row r="57" spans="1:12" s="26" customFormat="1"/>
    <row r="58" spans="1:12" s="26" customFormat="1"/>
    <row r="59" spans="1:12" s="26" customFormat="1"/>
    <row r="60" spans="1:12" s="26" customFormat="1"/>
    <row r="61" spans="1:12" s="26" customFormat="1"/>
    <row r="62" spans="1:12" s="26" customFormat="1"/>
    <row r="63" spans="1:12" s="26" customFormat="1"/>
    <row r="64" spans="1:12" s="26" customFormat="1"/>
    <row r="65" s="26" customFormat="1"/>
    <row r="66" s="26" customFormat="1"/>
    <row r="67" s="26" customFormat="1"/>
    <row r="68" s="26" customFormat="1"/>
    <row r="69" s="26" customFormat="1"/>
    <row r="70" s="26" customFormat="1"/>
    <row r="71" s="26" customFormat="1"/>
    <row r="72" s="26" customFormat="1"/>
    <row r="73" s="26" customFormat="1"/>
    <row r="74" s="26" customFormat="1"/>
    <row r="75" s="26" customFormat="1"/>
    <row r="76" s="26" customFormat="1"/>
    <row r="77" s="26" customFormat="1"/>
    <row r="78" s="26" customFormat="1"/>
    <row r="79" s="26" customFormat="1"/>
    <row r="80" s="26" customFormat="1"/>
    <row r="81" s="26" customFormat="1"/>
    <row r="82" s="26" customFormat="1"/>
    <row r="83" s="26" customFormat="1"/>
    <row r="84" s="26" customFormat="1"/>
    <row r="85" s="26" customFormat="1"/>
    <row r="86" s="26" customFormat="1"/>
    <row r="87" s="26" customFormat="1"/>
    <row r="88" s="26" customFormat="1"/>
    <row r="89" s="26" customFormat="1"/>
    <row r="90" s="26" customFormat="1"/>
    <row r="91" s="26" customFormat="1"/>
    <row r="92" s="26" customFormat="1"/>
    <row r="93" s="26" customFormat="1"/>
    <row r="94" s="26" customFormat="1"/>
    <row r="95" s="26" customFormat="1"/>
    <row r="96" s="26" customFormat="1"/>
    <row r="97" s="26" customFormat="1"/>
    <row r="98" s="26" customFormat="1"/>
    <row r="99" s="26" customFormat="1"/>
    <row r="100" s="26" customFormat="1"/>
    <row r="101" s="26" customFormat="1"/>
    <row r="102" s="26" customFormat="1"/>
    <row r="103" s="26" customFormat="1"/>
    <row r="104" s="26" customFormat="1"/>
    <row r="105" s="26" customFormat="1"/>
    <row r="106" s="26" customFormat="1"/>
    <row r="107" s="26" customFormat="1"/>
    <row r="108" s="26" customFormat="1"/>
    <row r="109" s="26" customFormat="1"/>
    <row r="110" s="26" customFormat="1"/>
    <row r="111" s="26" customFormat="1"/>
    <row r="112" s="26" customFormat="1"/>
    <row r="113" s="26" customFormat="1"/>
    <row r="114" s="26" customFormat="1"/>
    <row r="115" s="26" customFormat="1"/>
    <row r="116" s="26" customFormat="1"/>
    <row r="117" s="26" customFormat="1"/>
    <row r="118" s="26" customFormat="1"/>
    <row r="119" s="26" customFormat="1"/>
    <row r="120" s="26" customFormat="1"/>
    <row r="121" s="26" customFormat="1"/>
    <row r="122" s="26" customFormat="1"/>
    <row r="123" s="26" customFormat="1"/>
    <row r="124" s="26" customFormat="1"/>
    <row r="125" s="26" customFormat="1"/>
    <row r="126" s="26" customFormat="1"/>
    <row r="127" s="26" customFormat="1"/>
    <row r="128" s="26" customFormat="1"/>
    <row r="129" s="26" customFormat="1"/>
    <row r="130" s="26" customFormat="1"/>
    <row r="131" s="26" customFormat="1"/>
    <row r="132" s="26" customFormat="1"/>
    <row r="133" s="26" customFormat="1"/>
    <row r="134" s="26" customFormat="1"/>
    <row r="135" s="26" customFormat="1"/>
    <row r="136" s="26" customFormat="1"/>
    <row r="137" s="26" customFormat="1"/>
    <row r="138" s="26" customFormat="1"/>
    <row r="139" s="26" customFormat="1"/>
    <row r="140" s="26" customFormat="1"/>
    <row r="141" s="26" customFormat="1"/>
    <row r="142" s="26" customFormat="1"/>
    <row r="143" s="26" customFormat="1"/>
    <row r="144" s="26" customFormat="1"/>
    <row r="145" s="26" customFormat="1"/>
    <row r="146" s="26" customFormat="1"/>
    <row r="147" s="26" customFormat="1"/>
    <row r="148" s="26" customFormat="1"/>
    <row r="149" s="26" customFormat="1"/>
    <row r="150" s="26" customFormat="1"/>
    <row r="151" s="26" customFormat="1"/>
    <row r="152" s="26" customFormat="1"/>
    <row r="153" s="26" customFormat="1"/>
    <row r="154" s="26" customFormat="1"/>
    <row r="155" s="26" customFormat="1"/>
    <row r="156" s="26" customFormat="1"/>
    <row r="157" s="26" customFormat="1"/>
    <row r="158" s="26" customFormat="1"/>
    <row r="159" s="26" customFormat="1"/>
    <row r="160" s="26" customFormat="1"/>
    <row r="161" s="26" customFormat="1"/>
    <row r="162" s="26" customFormat="1"/>
    <row r="163" s="26" customFormat="1"/>
    <row r="164" s="26" customFormat="1"/>
    <row r="165" s="26" customFormat="1"/>
    <row r="166" s="26" customFormat="1"/>
    <row r="167" s="26" customFormat="1"/>
    <row r="168" s="26" customFormat="1"/>
    <row r="169" s="26" customFormat="1"/>
    <row r="170" s="26" customFormat="1"/>
    <row r="171" s="26" customFormat="1"/>
    <row r="172" s="26" customFormat="1"/>
    <row r="173" s="26" customFormat="1"/>
    <row r="174" s="26" customFormat="1"/>
    <row r="175" s="26" customFormat="1"/>
    <row r="176" s="26" customFormat="1"/>
    <row r="177" s="26" customFormat="1"/>
    <row r="178" s="26" customFormat="1"/>
    <row r="179" s="26" customFormat="1"/>
    <row r="180" s="26" customFormat="1"/>
    <row r="181" s="26" customFormat="1"/>
    <row r="182" s="26" customFormat="1"/>
    <row r="183" s="26" customFormat="1"/>
    <row r="184" s="26" customFormat="1"/>
    <row r="185" s="26" customFormat="1"/>
    <row r="186" s="26" customFormat="1"/>
    <row r="187" s="26" customFormat="1"/>
    <row r="188" s="26" customFormat="1"/>
    <row r="189" s="26" customFormat="1"/>
    <row r="190" s="26" customFormat="1"/>
    <row r="191" s="26" customFormat="1"/>
    <row r="192" s="26" customFormat="1"/>
    <row r="193" s="26" customFormat="1"/>
    <row r="194" s="26" customFormat="1"/>
    <row r="195" s="26" customFormat="1"/>
    <row r="196" s="26" customFormat="1"/>
    <row r="197" s="26" customFormat="1"/>
    <row r="198" s="26" customFormat="1"/>
    <row r="199" s="26" customFormat="1"/>
    <row r="200" s="26" customFormat="1"/>
    <row r="201" s="26" customFormat="1"/>
    <row r="202" s="26" customFormat="1"/>
    <row r="203" s="26" customFormat="1"/>
    <row r="204" s="26" customFormat="1"/>
    <row r="205" s="26" customFormat="1"/>
    <row r="206" s="26" customFormat="1"/>
    <row r="207" s="26" customFormat="1"/>
    <row r="208" s="26" customFormat="1"/>
    <row r="209" spans="1:12" s="26" customFormat="1"/>
    <row r="210" spans="1:12" s="26" customFormat="1"/>
    <row r="211" spans="1:12" s="26" customFormat="1"/>
    <row r="212" spans="1:12" s="26" customForma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</row>
    <row r="213" spans="1:12" s="26" customForma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</row>
    <row r="214" spans="1:12" s="26" customForma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</row>
    <row r="215" spans="1:12" s="26" customForma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</row>
    <row r="216" spans="1:12" s="26" customForma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</row>
    <row r="217" spans="1:12" s="26" customForma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</row>
    <row r="218" spans="1:12" s="26" customForma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</row>
    <row r="219" spans="1:12" s="26" customForma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</row>
    <row r="220" spans="1:12" s="26" customForma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</row>
    <row r="221" spans="1:12" s="26" customForma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</row>
    <row r="222" spans="1:12" s="26" customForma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</row>
    <row r="223" spans="1:12" s="26" customForma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</row>
    <row r="224" spans="1:12" s="26" customForma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</row>
    <row r="225" spans="1:12" s="26" customForma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</row>
    <row r="226" spans="1:12" s="26" customForma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</row>
  </sheetData>
  <sheetProtection selectLockedCells="1" selectUnlockedCells="1"/>
  <mergeCells count="21">
    <mergeCell ref="A20:B20"/>
    <mergeCell ref="G6:L6"/>
    <mergeCell ref="A39:B39"/>
    <mergeCell ref="A37:B37"/>
    <mergeCell ref="A18:B18"/>
    <mergeCell ref="A21:B21"/>
    <mergeCell ref="G21:H21"/>
    <mergeCell ref="A35:B35"/>
    <mergeCell ref="G28:H28"/>
    <mergeCell ref="G30:H30"/>
    <mergeCell ref="G37:H37"/>
    <mergeCell ref="G35:H35"/>
    <mergeCell ref="G20:H20"/>
    <mergeCell ref="A1:L1"/>
    <mergeCell ref="A2:L2"/>
    <mergeCell ref="G16:H16"/>
    <mergeCell ref="K4:L4"/>
    <mergeCell ref="A6:F6"/>
    <mergeCell ref="A14:B14"/>
    <mergeCell ref="A16:B16"/>
    <mergeCell ref="G14:H14"/>
  </mergeCells>
  <phoneticPr fontId="18" type="noConversion"/>
  <printOptions horizontalCentered="1"/>
  <pageMargins left="0.23622047244094491" right="0.23622047244094491" top="0" bottom="0" header="0.27559055118110237" footer="0.19685039370078741"/>
  <pageSetup paperSize="9" scale="69" orientation="landscape" horizontalDpi="4294967294" r:id="rId1"/>
  <headerFooter alignWithMargins="0"/>
  <rowBreaks count="1" manualBreakCount="1">
    <brk id="1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opLeftCell="D1" workbookViewId="0">
      <selection activeCell="D6" sqref="D6"/>
    </sheetView>
  </sheetViews>
  <sheetFormatPr defaultColWidth="8" defaultRowHeight="12.75"/>
  <cols>
    <col min="1" max="1" width="9.85546875" style="142" hidden="1" customWidth="1"/>
    <col min="2" max="2" width="3.28515625" style="142" hidden="1" customWidth="1"/>
    <col min="3" max="3" width="54.28515625" style="142" customWidth="1"/>
    <col min="4" max="7" width="13.5703125" style="142" customWidth="1"/>
    <col min="8" max="8" width="51.42578125" style="142" customWidth="1"/>
    <col min="9" max="12" width="12.7109375" style="142" customWidth="1"/>
    <col min="13" max="16384" width="8" style="142"/>
  </cols>
  <sheetData>
    <row r="1" spans="1:12" ht="30" customHeight="1">
      <c r="C1" s="647" t="s">
        <v>456</v>
      </c>
      <c r="D1" s="647"/>
      <c r="E1" s="647"/>
      <c r="F1" s="647"/>
      <c r="G1" s="647"/>
      <c r="H1" s="647"/>
      <c r="I1" s="647"/>
      <c r="J1" s="647"/>
      <c r="K1" s="647"/>
      <c r="L1" s="647"/>
    </row>
    <row r="2" spans="1:12" ht="30" customHeight="1">
      <c r="C2" s="647" t="s">
        <v>438</v>
      </c>
      <c r="D2" s="647"/>
      <c r="E2" s="647"/>
      <c r="F2" s="647"/>
      <c r="G2" s="647"/>
      <c r="H2" s="647"/>
      <c r="I2" s="647"/>
      <c r="J2" s="647"/>
      <c r="K2" s="647"/>
      <c r="L2" s="647"/>
    </row>
    <row r="3" spans="1:12" ht="17.25" customHeight="1">
      <c r="C3" s="647" t="s">
        <v>410</v>
      </c>
      <c r="D3" s="647"/>
      <c r="E3" s="647"/>
      <c r="F3" s="647"/>
      <c r="G3" s="647"/>
      <c r="H3" s="647"/>
      <c r="I3" s="647"/>
      <c r="J3" s="647"/>
      <c r="K3" s="647"/>
      <c r="L3" s="647"/>
    </row>
    <row r="4" spans="1:12" ht="17.25" customHeight="1">
      <c r="C4" s="143"/>
      <c r="D4" s="649" t="s">
        <v>550</v>
      </c>
      <c r="E4" s="650"/>
      <c r="F4" s="650"/>
      <c r="G4" s="650"/>
      <c r="H4" s="143"/>
      <c r="I4" s="386"/>
      <c r="J4" s="386"/>
      <c r="K4" s="386"/>
      <c r="L4" s="144"/>
    </row>
    <row r="5" spans="1:12" ht="19.5" customHeight="1" thickBot="1">
      <c r="D5" s="648" t="s">
        <v>551</v>
      </c>
      <c r="E5" s="69"/>
      <c r="F5" s="70"/>
      <c r="G5" s="124"/>
      <c r="H5" s="145"/>
      <c r="I5" s="145"/>
      <c r="J5" s="145"/>
      <c r="K5" s="145"/>
      <c r="L5" s="146" t="s">
        <v>439</v>
      </c>
    </row>
    <row r="6" spans="1:12" ht="42" customHeight="1" thickBot="1">
      <c r="A6" s="147" t="s">
        <v>440</v>
      </c>
      <c r="B6" s="389" t="s">
        <v>441</v>
      </c>
      <c r="C6" s="394" t="s">
        <v>442</v>
      </c>
      <c r="D6" s="177" t="s">
        <v>422</v>
      </c>
      <c r="E6" s="514" t="s">
        <v>468</v>
      </c>
      <c r="F6" s="514" t="s">
        <v>526</v>
      </c>
      <c r="G6" s="515" t="s">
        <v>527</v>
      </c>
      <c r="H6" s="412" t="s">
        <v>443</v>
      </c>
      <c r="I6" s="177" t="s">
        <v>422</v>
      </c>
      <c r="J6" s="514" t="s">
        <v>468</v>
      </c>
      <c r="K6" s="514" t="s">
        <v>526</v>
      </c>
      <c r="L6" s="515" t="s">
        <v>527</v>
      </c>
    </row>
    <row r="7" spans="1:12" s="149" customFormat="1" ht="10.5">
      <c r="A7" s="148">
        <v>1</v>
      </c>
      <c r="B7" s="391">
        <v>2</v>
      </c>
      <c r="C7" s="395" t="s">
        <v>100</v>
      </c>
      <c r="D7" s="402" t="s">
        <v>101</v>
      </c>
      <c r="E7" s="508" t="s">
        <v>102</v>
      </c>
      <c r="F7" s="395" t="s">
        <v>103</v>
      </c>
      <c r="G7" s="395" t="s">
        <v>104</v>
      </c>
      <c r="H7" s="402" t="s">
        <v>375</v>
      </c>
      <c r="I7" s="395" t="s">
        <v>392</v>
      </c>
      <c r="J7" s="402" t="s">
        <v>462</v>
      </c>
      <c r="K7" s="395" t="s">
        <v>463</v>
      </c>
      <c r="L7" s="395" t="s">
        <v>464</v>
      </c>
    </row>
    <row r="8" spans="1:12" ht="27.75" customHeight="1">
      <c r="A8" s="150" t="s">
        <v>444</v>
      </c>
      <c r="B8" s="392" t="s">
        <v>445</v>
      </c>
      <c r="C8" s="396" t="s">
        <v>460</v>
      </c>
      <c r="D8" s="403">
        <v>2468000</v>
      </c>
      <c r="E8" s="509">
        <v>2468000</v>
      </c>
      <c r="F8" s="407">
        <v>-990658</v>
      </c>
      <c r="G8" s="407">
        <v>1477342</v>
      </c>
      <c r="H8" s="413" t="s">
        <v>466</v>
      </c>
      <c r="I8" s="419">
        <v>0</v>
      </c>
      <c r="J8" s="407">
        <v>13192276</v>
      </c>
      <c r="K8" s="407">
        <v>0</v>
      </c>
      <c r="L8" s="407">
        <v>13192276</v>
      </c>
    </row>
    <row r="9" spans="1:12" ht="29.25" customHeight="1">
      <c r="A9" s="150" t="s">
        <v>444</v>
      </c>
      <c r="B9" s="392" t="s">
        <v>445</v>
      </c>
      <c r="C9" s="397" t="s">
        <v>467</v>
      </c>
      <c r="D9" s="404">
        <v>0</v>
      </c>
      <c r="E9" s="510">
        <v>15520325</v>
      </c>
      <c r="F9" s="408">
        <v>0</v>
      </c>
      <c r="G9" s="408">
        <v>15520325</v>
      </c>
      <c r="H9" s="413" t="s">
        <v>469</v>
      </c>
      <c r="I9" s="419">
        <v>0</v>
      </c>
      <c r="J9" s="469">
        <v>2950000</v>
      </c>
      <c r="K9" s="469">
        <v>0</v>
      </c>
      <c r="L9" s="469">
        <v>2950000</v>
      </c>
    </row>
    <row r="10" spans="1:12" ht="25.5" customHeight="1">
      <c r="A10" s="150" t="s">
        <v>446</v>
      </c>
      <c r="B10" s="392" t="s">
        <v>447</v>
      </c>
      <c r="C10" s="470" t="s">
        <v>529</v>
      </c>
      <c r="D10" s="405">
        <v>0</v>
      </c>
      <c r="E10" s="469">
        <v>2950000</v>
      </c>
      <c r="F10" s="469">
        <v>255000</v>
      </c>
      <c r="G10" s="469">
        <v>3205000</v>
      </c>
      <c r="H10" s="414"/>
      <c r="I10" s="419"/>
      <c r="J10" s="414"/>
      <c r="K10" s="419"/>
      <c r="L10" s="409" t="s">
        <v>470</v>
      </c>
    </row>
    <row r="11" spans="1:12" ht="17.25" customHeight="1">
      <c r="A11" s="150" t="s">
        <v>448</v>
      </c>
      <c r="B11" s="392" t="s">
        <v>449</v>
      </c>
      <c r="C11" s="399"/>
      <c r="D11" s="405"/>
      <c r="E11" s="507"/>
      <c r="F11" s="471"/>
      <c r="G11" s="471"/>
      <c r="H11" s="414"/>
      <c r="I11" s="419"/>
      <c r="J11" s="414"/>
      <c r="K11" s="419"/>
      <c r="L11" s="409"/>
    </row>
    <row r="12" spans="1:12" ht="15" customHeight="1">
      <c r="A12" s="150" t="s">
        <v>444</v>
      </c>
      <c r="B12" s="392" t="s">
        <v>450</v>
      </c>
      <c r="C12" s="399"/>
      <c r="D12" s="405"/>
      <c r="E12" s="507"/>
      <c r="F12" s="409"/>
      <c r="G12" s="409"/>
      <c r="H12" s="414"/>
      <c r="I12" s="419"/>
      <c r="J12" s="414"/>
      <c r="K12" s="419"/>
      <c r="L12" s="409"/>
    </row>
    <row r="13" spans="1:12">
      <c r="A13" s="150" t="s">
        <v>448</v>
      </c>
      <c r="B13" s="392" t="s">
        <v>449</v>
      </c>
      <c r="C13" s="398"/>
      <c r="D13" s="403"/>
      <c r="E13" s="509"/>
      <c r="F13" s="407"/>
      <c r="G13" s="407"/>
      <c r="H13" s="414"/>
      <c r="I13" s="419"/>
      <c r="J13" s="414"/>
      <c r="K13" s="419"/>
      <c r="L13" s="409"/>
    </row>
    <row r="14" spans="1:12" ht="16.5" customHeight="1">
      <c r="A14" s="151">
        <v>999000</v>
      </c>
      <c r="B14" s="392" t="s">
        <v>450</v>
      </c>
      <c r="C14" s="398"/>
      <c r="D14" s="403"/>
      <c r="E14" s="509"/>
      <c r="F14" s="407"/>
      <c r="G14" s="407"/>
      <c r="H14" s="415"/>
      <c r="I14" s="420"/>
      <c r="J14" s="415"/>
      <c r="K14" s="420"/>
      <c r="L14" s="409"/>
    </row>
    <row r="15" spans="1:12">
      <c r="A15" s="150" t="s">
        <v>451</v>
      </c>
      <c r="B15" s="392" t="s">
        <v>452</v>
      </c>
      <c r="C15" s="398"/>
      <c r="D15" s="403"/>
      <c r="E15" s="509"/>
      <c r="F15" s="407"/>
      <c r="G15" s="407"/>
      <c r="H15" s="414"/>
      <c r="I15" s="419"/>
      <c r="J15" s="414"/>
      <c r="K15" s="419"/>
      <c r="L15" s="407"/>
    </row>
    <row r="16" spans="1:12">
      <c r="A16" s="150" t="s">
        <v>453</v>
      </c>
      <c r="B16" s="392" t="s">
        <v>454</v>
      </c>
      <c r="C16" s="398"/>
      <c r="D16" s="403"/>
      <c r="E16" s="509"/>
      <c r="F16" s="407"/>
      <c r="G16" s="407"/>
      <c r="H16" s="414"/>
      <c r="I16" s="419"/>
      <c r="J16" s="414"/>
      <c r="K16" s="419"/>
      <c r="L16" s="407"/>
    </row>
    <row r="17" spans="1:12" ht="15" customHeight="1">
      <c r="A17" s="150" t="s">
        <v>444</v>
      </c>
      <c r="B17" s="392" t="s">
        <v>455</v>
      </c>
      <c r="C17" s="399"/>
      <c r="D17" s="405"/>
      <c r="E17" s="511"/>
      <c r="F17" s="410"/>
      <c r="G17" s="410"/>
      <c r="H17" s="416"/>
      <c r="I17" s="421"/>
      <c r="J17" s="416"/>
      <c r="K17" s="421"/>
      <c r="L17" s="407"/>
    </row>
    <row r="18" spans="1:12" ht="15" customHeight="1" thickBot="1">
      <c r="A18" s="152"/>
      <c r="B18" s="393"/>
      <c r="C18" s="400"/>
      <c r="D18" s="406"/>
      <c r="E18" s="512"/>
      <c r="F18" s="410"/>
      <c r="G18" s="411"/>
      <c r="H18" s="416"/>
      <c r="I18" s="421"/>
      <c r="J18" s="416"/>
      <c r="K18" s="421"/>
      <c r="L18" s="464"/>
    </row>
    <row r="19" spans="1:12" ht="13.5" thickBot="1">
      <c r="A19" s="153"/>
      <c r="B19" s="390"/>
      <c r="C19" s="401"/>
      <c r="D19" s="423">
        <f>SUM(D8:D17)</f>
        <v>2468000</v>
      </c>
      <c r="E19" s="513">
        <f t="shared" ref="E19:G19" si="0">SUM(E8:E17)</f>
        <v>20938325</v>
      </c>
      <c r="F19" s="422">
        <f t="shared" si="0"/>
        <v>-735658</v>
      </c>
      <c r="G19" s="422">
        <f t="shared" si="0"/>
        <v>20202667</v>
      </c>
      <c r="H19" s="417"/>
      <c r="I19" s="422">
        <f t="shared" ref="I19:K19" si="1">SUM(I8:I17)</f>
        <v>0</v>
      </c>
      <c r="J19" s="423">
        <f t="shared" si="1"/>
        <v>16142276</v>
      </c>
      <c r="K19" s="422">
        <f t="shared" si="1"/>
        <v>0</v>
      </c>
      <c r="L19" s="418">
        <f>SUM(L8:L17)</f>
        <v>16142276</v>
      </c>
    </row>
    <row r="20" spans="1:12">
      <c r="A20" s="153"/>
      <c r="B20" s="154"/>
    </row>
    <row r="21" spans="1:12">
      <c r="A21" s="153"/>
      <c r="B21" s="154"/>
    </row>
    <row r="22" spans="1:12" ht="13.5" thickBot="1">
      <c r="A22" s="156" t="s">
        <v>433</v>
      </c>
      <c r="B22" s="155"/>
    </row>
  </sheetData>
  <mergeCells count="4">
    <mergeCell ref="C1:L1"/>
    <mergeCell ref="C2:L2"/>
    <mergeCell ref="C3:L3"/>
    <mergeCell ref="D4:G4"/>
  </mergeCells>
  <phoneticPr fontId="47" type="noConversion"/>
  <printOptions horizontalCentered="1"/>
  <pageMargins left="0.39370078740157483" right="0.39370078740157483" top="0.59055118110236227" bottom="0.59055118110236227" header="0" footer="0"/>
  <pageSetup paperSize="9" scale="67" orientation="landscape" r:id="rId1"/>
  <headerFooter alignWithMargins="0">
    <oddHeader xml:space="preserve">&amp;C&amp;"Times New Roman CE,Félkövér"&amp;12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view="pageBreakPreview" zoomScaleSheetLayoutView="100" workbookViewId="0">
      <selection activeCell="A3" sqref="A3:A4"/>
    </sheetView>
  </sheetViews>
  <sheetFormatPr defaultRowHeight="12.75"/>
  <cols>
    <col min="1" max="1" width="6.7109375" customWidth="1"/>
    <col min="2" max="2" width="47.5703125" customWidth="1"/>
    <col min="3" max="4" width="13.28515625" customWidth="1"/>
    <col min="5" max="5" width="13.140625" customWidth="1"/>
    <col min="6" max="6" width="13.42578125" customWidth="1"/>
  </cols>
  <sheetData>
    <row r="1" spans="1:6" ht="30" customHeight="1">
      <c r="A1" s="573" t="s">
        <v>420</v>
      </c>
      <c r="B1" s="573"/>
      <c r="C1" s="573"/>
      <c r="D1" s="573"/>
      <c r="E1" s="573"/>
      <c r="F1" s="573"/>
    </row>
    <row r="2" spans="1:6" ht="18" customHeight="1">
      <c r="A2" s="574" t="s">
        <v>410</v>
      </c>
      <c r="B2" s="574"/>
      <c r="C2" s="574"/>
      <c r="D2" s="574"/>
      <c r="E2" s="574"/>
      <c r="F2" s="574"/>
    </row>
    <row r="3" spans="1:6" ht="17.25" customHeight="1">
      <c r="A3" s="648" t="s">
        <v>534</v>
      </c>
      <c r="B3" s="2"/>
      <c r="C3" s="139"/>
      <c r="D3" s="139"/>
      <c r="E3" s="575"/>
      <c r="F3" s="575"/>
    </row>
    <row r="4" spans="1:6" ht="16.5" thickBot="1">
      <c r="A4" s="648" t="s">
        <v>535</v>
      </c>
      <c r="B4" s="3"/>
      <c r="C4" s="140"/>
      <c r="D4" s="140"/>
      <c r="E4" s="576" t="s">
        <v>412</v>
      </c>
      <c r="F4" s="576"/>
    </row>
    <row r="5" spans="1:6" ht="44.25" customHeight="1" thickBot="1">
      <c r="A5" s="256" t="s">
        <v>0</v>
      </c>
      <c r="B5" s="267" t="s">
        <v>1</v>
      </c>
      <c r="C5" s="236" t="s">
        <v>411</v>
      </c>
      <c r="D5" s="467" t="s">
        <v>468</v>
      </c>
      <c r="E5" s="467" t="s">
        <v>526</v>
      </c>
      <c r="F5" s="468" t="s">
        <v>527</v>
      </c>
    </row>
    <row r="6" spans="1:6" ht="12.75" customHeight="1" thickTop="1">
      <c r="A6" s="257" t="s">
        <v>100</v>
      </c>
      <c r="B6" s="210" t="s">
        <v>101</v>
      </c>
      <c r="C6" s="237" t="s">
        <v>102</v>
      </c>
      <c r="D6" s="210" t="s">
        <v>103</v>
      </c>
      <c r="E6" s="210" t="s">
        <v>104</v>
      </c>
      <c r="F6" s="374" t="s">
        <v>375</v>
      </c>
    </row>
    <row r="7" spans="1:6" ht="21.95" customHeight="1">
      <c r="A7" s="258" t="s">
        <v>2</v>
      </c>
      <c r="B7" s="268" t="s">
        <v>3</v>
      </c>
      <c r="C7" s="238">
        <f>C8+C15</f>
        <v>19335826</v>
      </c>
      <c r="D7" s="211">
        <f>D8+D15</f>
        <v>19836765</v>
      </c>
      <c r="E7" s="211">
        <f>E8+E15</f>
        <v>-354795</v>
      </c>
      <c r="F7" s="375">
        <f>F8+F15</f>
        <v>19481970</v>
      </c>
    </row>
    <row r="8" spans="1:6" s="8" customFormat="1" ht="21.95" customHeight="1">
      <c r="A8" s="259" t="s">
        <v>4</v>
      </c>
      <c r="B8" s="217" t="s">
        <v>5</v>
      </c>
      <c r="C8" s="239">
        <v>17904826</v>
      </c>
      <c r="D8" s="212">
        <v>18495606</v>
      </c>
      <c r="E8" s="212">
        <v>-36686</v>
      </c>
      <c r="F8" s="376">
        <v>18458920</v>
      </c>
    </row>
    <row r="9" spans="1:6" s="8" customFormat="1" ht="21.95" hidden="1" customHeight="1">
      <c r="A9" s="259" t="s">
        <v>125</v>
      </c>
      <c r="B9" s="217" t="s">
        <v>6</v>
      </c>
      <c r="C9" s="239"/>
      <c r="D9" s="212"/>
      <c r="E9" s="212"/>
      <c r="F9" s="376"/>
    </row>
    <row r="10" spans="1:6" s="8" customFormat="1" ht="21.95" hidden="1" customHeight="1">
      <c r="A10" s="259" t="s">
        <v>126</v>
      </c>
      <c r="B10" s="217" t="s">
        <v>7</v>
      </c>
      <c r="C10" s="239"/>
      <c r="D10" s="212"/>
      <c r="E10" s="212"/>
      <c r="F10" s="376"/>
    </row>
    <row r="11" spans="1:6" s="8" customFormat="1" ht="21.95" hidden="1" customHeight="1">
      <c r="A11" s="259" t="s">
        <v>127</v>
      </c>
      <c r="B11" s="217" t="s">
        <v>8</v>
      </c>
      <c r="C11" s="239"/>
      <c r="D11" s="212"/>
      <c r="E11" s="212"/>
      <c r="F11" s="376"/>
    </row>
    <row r="12" spans="1:6" s="8" customFormat="1" ht="21.95" hidden="1" customHeight="1">
      <c r="A12" s="259" t="s">
        <v>128</v>
      </c>
      <c r="B12" s="217" t="s">
        <v>9</v>
      </c>
      <c r="C12" s="239"/>
      <c r="D12" s="212"/>
      <c r="E12" s="212"/>
      <c r="F12" s="376"/>
    </row>
    <row r="13" spans="1:6" s="8" customFormat="1" ht="21.95" hidden="1" customHeight="1">
      <c r="A13" s="259" t="s">
        <v>129</v>
      </c>
      <c r="B13" s="252" t="s">
        <v>10</v>
      </c>
      <c r="C13" s="240"/>
      <c r="D13" s="251"/>
      <c r="E13" s="212"/>
      <c r="F13" s="377"/>
    </row>
    <row r="14" spans="1:6" s="8" customFormat="1" ht="21.95" hidden="1" customHeight="1">
      <c r="A14" s="259" t="s">
        <v>130</v>
      </c>
      <c r="B14" s="252" t="s">
        <v>11</v>
      </c>
      <c r="C14" s="241"/>
      <c r="D14" s="252"/>
      <c r="E14" s="212"/>
      <c r="F14" s="378"/>
    </row>
    <row r="15" spans="1:6" s="8" customFormat="1" ht="21.95" customHeight="1">
      <c r="A15" s="259" t="s">
        <v>12</v>
      </c>
      <c r="B15" s="217" t="s">
        <v>13</v>
      </c>
      <c r="C15" s="239">
        <v>1431000</v>
      </c>
      <c r="D15" s="212">
        <v>1341159</v>
      </c>
      <c r="E15" s="212">
        <v>-318109</v>
      </c>
      <c r="F15" s="376">
        <v>1023050</v>
      </c>
    </row>
    <row r="16" spans="1:6" ht="21.95" customHeight="1">
      <c r="A16" s="260" t="s">
        <v>14</v>
      </c>
      <c r="B16" s="253" t="s">
        <v>15</v>
      </c>
      <c r="C16" s="242">
        <v>0</v>
      </c>
      <c r="D16" s="213">
        <v>16142276</v>
      </c>
      <c r="E16" s="213">
        <v>0</v>
      </c>
      <c r="F16" s="379">
        <v>16142276</v>
      </c>
    </row>
    <row r="17" spans="1:6" ht="21.95" hidden="1" customHeight="1">
      <c r="A17" s="259" t="s">
        <v>159</v>
      </c>
      <c r="B17" s="252" t="s">
        <v>296</v>
      </c>
      <c r="C17" s="240">
        <v>0</v>
      </c>
      <c r="D17" s="251"/>
      <c r="E17" s="212"/>
      <c r="F17" s="377"/>
    </row>
    <row r="18" spans="1:6" ht="21.95" hidden="1" customHeight="1">
      <c r="A18" s="259" t="s">
        <v>160</v>
      </c>
      <c r="B18" s="217" t="s">
        <v>188</v>
      </c>
      <c r="C18" s="239">
        <v>14220</v>
      </c>
      <c r="D18" s="212"/>
      <c r="E18" s="212"/>
      <c r="F18" s="376"/>
    </row>
    <row r="19" spans="1:6" ht="21.95" customHeight="1">
      <c r="A19" s="260" t="s">
        <v>16</v>
      </c>
      <c r="B19" s="253" t="s">
        <v>17</v>
      </c>
      <c r="C19" s="242">
        <f>C21+C26+C20</f>
        <v>1223000</v>
      </c>
      <c r="D19" s="213">
        <f>D21+D26+D20</f>
        <v>1223000</v>
      </c>
      <c r="E19" s="213">
        <f>E21+E26+E20</f>
        <v>529694</v>
      </c>
      <c r="F19" s="379">
        <f>F21+F26+F20</f>
        <v>1752694</v>
      </c>
    </row>
    <row r="20" spans="1:6" ht="21.95" customHeight="1">
      <c r="A20" s="259" t="s">
        <v>414</v>
      </c>
      <c r="B20" s="217" t="s">
        <v>413</v>
      </c>
      <c r="C20" s="239">
        <v>0</v>
      </c>
      <c r="D20" s="212">
        <v>0</v>
      </c>
      <c r="E20" s="221">
        <v>0</v>
      </c>
      <c r="F20" s="379">
        <v>0</v>
      </c>
    </row>
    <row r="21" spans="1:6" s="8" customFormat="1" ht="23.25" customHeight="1">
      <c r="A21" s="259" t="s">
        <v>18</v>
      </c>
      <c r="B21" s="217" t="s">
        <v>19</v>
      </c>
      <c r="C21" s="239">
        <v>1215000</v>
      </c>
      <c r="D21" s="212">
        <v>1215000</v>
      </c>
      <c r="E21" s="212">
        <v>527152</v>
      </c>
      <c r="F21" s="376">
        <v>1742152</v>
      </c>
    </row>
    <row r="22" spans="1:6" s="8" customFormat="1" ht="21.95" hidden="1" customHeight="1">
      <c r="A22" s="259" t="s">
        <v>20</v>
      </c>
      <c r="B22" s="217" t="s">
        <v>21</v>
      </c>
      <c r="C22" s="239"/>
      <c r="D22" s="212"/>
      <c r="E22" s="212"/>
      <c r="F22" s="376"/>
    </row>
    <row r="23" spans="1:6" s="8" customFormat="1" ht="21.95" hidden="1" customHeight="1">
      <c r="A23" s="259"/>
      <c r="B23" s="217" t="s">
        <v>22</v>
      </c>
      <c r="C23" s="239"/>
      <c r="D23" s="212"/>
      <c r="E23" s="212"/>
      <c r="F23" s="376"/>
    </row>
    <row r="24" spans="1:6" s="8" customFormat="1" ht="21.95" hidden="1" customHeight="1">
      <c r="A24" s="259" t="s">
        <v>23</v>
      </c>
      <c r="B24" s="217" t="s">
        <v>24</v>
      </c>
      <c r="C24" s="239"/>
      <c r="D24" s="212"/>
      <c r="E24" s="212"/>
      <c r="F24" s="376"/>
    </row>
    <row r="25" spans="1:6" s="8" customFormat="1" ht="21.95" hidden="1" customHeight="1">
      <c r="A25" s="259" t="s">
        <v>25</v>
      </c>
      <c r="B25" s="217" t="s">
        <v>26</v>
      </c>
      <c r="C25" s="239"/>
      <c r="D25" s="212"/>
      <c r="E25" s="212"/>
      <c r="F25" s="376"/>
    </row>
    <row r="26" spans="1:6" s="8" customFormat="1" ht="21.95" customHeight="1">
      <c r="A26" s="259" t="s">
        <v>27</v>
      </c>
      <c r="B26" s="217" t="s">
        <v>28</v>
      </c>
      <c r="C26" s="239">
        <v>8000</v>
      </c>
      <c r="D26" s="212">
        <v>8000</v>
      </c>
      <c r="E26" s="212">
        <v>2542</v>
      </c>
      <c r="F26" s="376">
        <v>10542</v>
      </c>
    </row>
    <row r="27" spans="1:6" ht="21.95" customHeight="1">
      <c r="A27" s="260" t="s">
        <v>29</v>
      </c>
      <c r="B27" s="253" t="s">
        <v>30</v>
      </c>
      <c r="C27" s="242">
        <f>SUM(C28:C35)</f>
        <v>773000</v>
      </c>
      <c r="D27" s="213">
        <f>SUM(D28:D35)</f>
        <v>773000</v>
      </c>
      <c r="E27" s="213">
        <f>SUM(E28:E35)</f>
        <v>-34397</v>
      </c>
      <c r="F27" s="379">
        <f>SUM(F28:F35)</f>
        <v>738603</v>
      </c>
    </row>
    <row r="28" spans="1:6" ht="21.95" customHeight="1">
      <c r="A28" s="259" t="s">
        <v>31</v>
      </c>
      <c r="B28" s="217" t="s">
        <v>120</v>
      </c>
      <c r="C28" s="239">
        <v>0</v>
      </c>
      <c r="D28" s="212">
        <v>0</v>
      </c>
      <c r="E28" s="212">
        <v>39140</v>
      </c>
      <c r="F28" s="376">
        <v>39140</v>
      </c>
    </row>
    <row r="29" spans="1:6" ht="21.95" customHeight="1">
      <c r="A29" s="259" t="s">
        <v>297</v>
      </c>
      <c r="B29" s="217" t="s">
        <v>298</v>
      </c>
      <c r="C29" s="239">
        <v>10000</v>
      </c>
      <c r="D29" s="212">
        <v>10000</v>
      </c>
      <c r="E29" s="212">
        <v>-835</v>
      </c>
      <c r="F29" s="376">
        <v>9165</v>
      </c>
    </row>
    <row r="30" spans="1:6" ht="21.95" customHeight="1">
      <c r="A30" s="259" t="s">
        <v>32</v>
      </c>
      <c r="B30" s="217" t="s">
        <v>33</v>
      </c>
      <c r="C30" s="239">
        <v>0</v>
      </c>
      <c r="D30" s="212">
        <v>0</v>
      </c>
      <c r="E30" s="212">
        <v>0</v>
      </c>
      <c r="F30" s="376">
        <v>0</v>
      </c>
    </row>
    <row r="31" spans="1:6" ht="18.75" customHeight="1">
      <c r="A31" s="259" t="s">
        <v>34</v>
      </c>
      <c r="B31" s="217" t="s">
        <v>35</v>
      </c>
      <c r="C31" s="239">
        <v>756000</v>
      </c>
      <c r="D31" s="212">
        <v>756000</v>
      </c>
      <c r="E31" s="212">
        <v>-68860</v>
      </c>
      <c r="F31" s="376">
        <v>687140</v>
      </c>
    </row>
    <row r="32" spans="1:6" ht="24.75" customHeight="1">
      <c r="A32" s="259" t="s">
        <v>36</v>
      </c>
      <c r="B32" s="217" t="s">
        <v>37</v>
      </c>
      <c r="C32" s="239">
        <v>0</v>
      </c>
      <c r="D32" s="212">
        <v>0</v>
      </c>
      <c r="E32" s="212">
        <v>0</v>
      </c>
      <c r="F32" s="376">
        <v>0</v>
      </c>
    </row>
    <row r="33" spans="1:6" ht="21.95" customHeight="1">
      <c r="A33" s="261" t="s">
        <v>38</v>
      </c>
      <c r="B33" s="269" t="s">
        <v>39</v>
      </c>
      <c r="C33" s="243">
        <v>0</v>
      </c>
      <c r="D33" s="216">
        <v>0</v>
      </c>
      <c r="E33" s="216">
        <v>0</v>
      </c>
      <c r="F33" s="380">
        <v>0</v>
      </c>
    </row>
    <row r="34" spans="1:6" ht="21.95" customHeight="1">
      <c r="A34" s="259" t="s">
        <v>40</v>
      </c>
      <c r="B34" s="217" t="s">
        <v>41</v>
      </c>
      <c r="C34" s="239">
        <v>7000</v>
      </c>
      <c r="D34" s="212">
        <v>7000</v>
      </c>
      <c r="E34" s="215">
        <v>-3846</v>
      </c>
      <c r="F34" s="376">
        <v>3154</v>
      </c>
    </row>
    <row r="35" spans="1:6" ht="21.95" customHeight="1">
      <c r="A35" s="259" t="s">
        <v>42</v>
      </c>
      <c r="B35" s="217" t="s">
        <v>43</v>
      </c>
      <c r="C35" s="244">
        <v>0</v>
      </c>
      <c r="D35" s="217">
        <v>0</v>
      </c>
      <c r="E35" s="217">
        <v>4</v>
      </c>
      <c r="F35" s="381">
        <v>4</v>
      </c>
    </row>
    <row r="36" spans="1:6" ht="21.95" customHeight="1">
      <c r="A36" s="260" t="s">
        <v>44</v>
      </c>
      <c r="B36" s="253" t="s">
        <v>45</v>
      </c>
      <c r="C36" s="242">
        <v>0</v>
      </c>
      <c r="D36" s="213">
        <v>0</v>
      </c>
      <c r="E36" s="222">
        <v>0</v>
      </c>
      <c r="F36" s="382">
        <v>0</v>
      </c>
    </row>
    <row r="37" spans="1:6" ht="21.95" hidden="1" customHeight="1">
      <c r="A37" s="259" t="s">
        <v>299</v>
      </c>
      <c r="B37" s="217" t="s">
        <v>300</v>
      </c>
      <c r="C37" s="244">
        <v>0</v>
      </c>
      <c r="D37" s="217"/>
      <c r="E37" s="217"/>
      <c r="F37" s="381"/>
    </row>
    <row r="38" spans="1:6" ht="21.95" customHeight="1">
      <c r="A38" s="260" t="s">
        <v>46</v>
      </c>
      <c r="B38" s="253" t="s">
        <v>47</v>
      </c>
      <c r="C38" s="242">
        <v>0</v>
      </c>
      <c r="D38" s="213">
        <v>0</v>
      </c>
      <c r="E38" s="221">
        <v>0</v>
      </c>
      <c r="F38" s="379">
        <v>0</v>
      </c>
    </row>
    <row r="39" spans="1:6" ht="21.95" hidden="1" customHeight="1">
      <c r="A39" s="259" t="s">
        <v>121</v>
      </c>
      <c r="B39" s="217" t="s">
        <v>48</v>
      </c>
      <c r="C39" s="239"/>
      <c r="D39" s="212"/>
      <c r="E39" s="212"/>
      <c r="F39" s="376"/>
    </row>
    <row r="40" spans="1:6" ht="21.95" hidden="1" customHeight="1">
      <c r="A40" s="259" t="s">
        <v>303</v>
      </c>
      <c r="B40" s="217" t="s">
        <v>304</v>
      </c>
      <c r="C40" s="239"/>
      <c r="D40" s="212"/>
      <c r="E40" s="212"/>
      <c r="F40" s="376"/>
    </row>
    <row r="41" spans="1:6" ht="21.95" customHeight="1" thickBot="1">
      <c r="A41" s="260" t="s">
        <v>49</v>
      </c>
      <c r="B41" s="253" t="s">
        <v>189</v>
      </c>
      <c r="C41" s="264">
        <v>0</v>
      </c>
      <c r="D41" s="253">
        <v>0</v>
      </c>
      <c r="E41" s="223">
        <v>0</v>
      </c>
      <c r="F41" s="383">
        <v>0</v>
      </c>
    </row>
    <row r="42" spans="1:6" ht="21.95" hidden="1" customHeight="1">
      <c r="A42" s="262" t="s">
        <v>122</v>
      </c>
      <c r="B42" s="270" t="s">
        <v>123</v>
      </c>
      <c r="C42" s="282">
        <v>0</v>
      </c>
      <c r="D42" s="270"/>
      <c r="E42" s="270"/>
      <c r="F42" s="384"/>
    </row>
    <row r="43" spans="1:6" ht="30" customHeight="1" thickBot="1">
      <c r="A43" s="263" t="s">
        <v>186</v>
      </c>
      <c r="B43" s="271" t="s">
        <v>50</v>
      </c>
      <c r="C43" s="266">
        <f>C7+C16+C19+C27+C36+C38+C41</f>
        <v>21331826</v>
      </c>
      <c r="D43" s="255">
        <f>D7+D16+D19+D27+D36+D38+D41</f>
        <v>37975041</v>
      </c>
      <c r="E43" s="255">
        <f>E7+E16+E19+E27+E36+E38+E41</f>
        <v>140502</v>
      </c>
      <c r="F43" s="345">
        <f>F7+F16+F19+F27+F36+F38+F41</f>
        <v>38115543</v>
      </c>
    </row>
    <row r="44" spans="1:6" ht="21.95" customHeight="1" thickBot="1">
      <c r="A44" s="340" t="s">
        <v>51</v>
      </c>
      <c r="B44" s="341" t="s">
        <v>52</v>
      </c>
      <c r="C44" s="342">
        <f>SUM(C45:C47)</f>
        <v>2045000</v>
      </c>
      <c r="D44" s="343">
        <f>SUM(D45:D47)</f>
        <v>2045000</v>
      </c>
      <c r="E44" s="343">
        <f>SUM(E45:E47)</f>
        <v>715186</v>
      </c>
      <c r="F44" s="344">
        <f>SUM(F45:F47)</f>
        <v>2760186</v>
      </c>
    </row>
    <row r="45" spans="1:6" ht="24" customHeight="1">
      <c r="A45" s="261" t="s">
        <v>431</v>
      </c>
      <c r="B45" s="269" t="s">
        <v>417</v>
      </c>
      <c r="C45" s="243">
        <v>0</v>
      </c>
      <c r="D45" s="216">
        <v>0</v>
      </c>
      <c r="E45" s="216">
        <v>0</v>
      </c>
      <c r="F45" s="380">
        <v>0</v>
      </c>
    </row>
    <row r="46" spans="1:6" ht="21.95" customHeight="1">
      <c r="A46" s="259" t="s">
        <v>53</v>
      </c>
      <c r="B46" s="217" t="s">
        <v>54</v>
      </c>
      <c r="C46" s="239">
        <v>2045000</v>
      </c>
      <c r="D46" s="212">
        <v>2045000</v>
      </c>
      <c r="E46" s="212">
        <v>0</v>
      </c>
      <c r="F46" s="376">
        <v>2045000</v>
      </c>
    </row>
    <row r="47" spans="1:6" ht="21.95" customHeight="1" thickBot="1">
      <c r="A47" s="262" t="s">
        <v>301</v>
      </c>
      <c r="B47" s="270" t="s">
        <v>302</v>
      </c>
      <c r="C47" s="265">
        <v>0</v>
      </c>
      <c r="D47" s="254">
        <v>0</v>
      </c>
      <c r="E47" s="254">
        <v>715186</v>
      </c>
      <c r="F47" s="385">
        <v>715186</v>
      </c>
    </row>
    <row r="48" spans="1:6" s="4" customFormat="1" ht="37.5" customHeight="1" thickBot="1">
      <c r="A48" s="263" t="s">
        <v>124</v>
      </c>
      <c r="B48" s="271" t="s">
        <v>55</v>
      </c>
      <c r="C48" s="266">
        <f>C43+C44</f>
        <v>23376826</v>
      </c>
      <c r="D48" s="255">
        <f>D43+D44</f>
        <v>40020041</v>
      </c>
      <c r="E48" s="255">
        <f>E43+E44</f>
        <v>855688</v>
      </c>
      <c r="F48" s="345">
        <f>F43+F44</f>
        <v>40875729</v>
      </c>
    </row>
    <row r="49" spans="1:6" ht="15">
      <c r="A49" s="1"/>
      <c r="B49" s="1"/>
      <c r="C49" s="1"/>
      <c r="D49" s="1"/>
      <c r="E49" s="1"/>
      <c r="F49" s="1"/>
    </row>
  </sheetData>
  <mergeCells count="4">
    <mergeCell ref="A1:F1"/>
    <mergeCell ref="A2:F2"/>
    <mergeCell ref="E3:F3"/>
    <mergeCell ref="E4:F4"/>
  </mergeCells>
  <phoneticPr fontId="47" type="noConversion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/>
  <rowBreaks count="1" manualBreakCount="1">
    <brk id="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workbookViewId="0">
      <selection activeCell="A3" sqref="A3:A4"/>
    </sheetView>
  </sheetViews>
  <sheetFormatPr defaultRowHeight="12.75"/>
  <cols>
    <col min="1" max="1" width="7.140625" customWidth="1"/>
    <col min="2" max="2" width="45.42578125" customWidth="1"/>
    <col min="3" max="4" width="13.5703125" customWidth="1"/>
    <col min="5" max="5" width="12.42578125" customWidth="1"/>
    <col min="6" max="6" width="12.85546875" customWidth="1"/>
  </cols>
  <sheetData>
    <row r="1" spans="1:6" ht="30" customHeight="1">
      <c r="A1" s="573" t="s">
        <v>421</v>
      </c>
      <c r="B1" s="573"/>
      <c r="C1" s="573"/>
      <c r="D1" s="573"/>
      <c r="E1" s="573"/>
      <c r="F1" s="573"/>
    </row>
    <row r="2" spans="1:6" ht="18" customHeight="1">
      <c r="A2" s="574" t="s">
        <v>410</v>
      </c>
      <c r="B2" s="574"/>
      <c r="C2" s="574"/>
      <c r="D2" s="574"/>
      <c r="E2" s="574"/>
      <c r="F2" s="574"/>
    </row>
    <row r="3" spans="1:6" ht="19.5" customHeight="1">
      <c r="A3" s="648" t="s">
        <v>536</v>
      </c>
      <c r="B3" s="2"/>
      <c r="C3" s="137"/>
      <c r="D3" s="137"/>
      <c r="E3" s="575"/>
      <c r="F3" s="575"/>
    </row>
    <row r="4" spans="1:6" ht="16.5" thickBot="1">
      <c r="A4" s="648" t="s">
        <v>537</v>
      </c>
      <c r="B4" s="3"/>
      <c r="C4" s="140"/>
      <c r="D4" s="140"/>
      <c r="E4" s="576" t="s">
        <v>412</v>
      </c>
      <c r="F4" s="576"/>
    </row>
    <row r="5" spans="1:6" ht="38.25" customHeight="1" thickBot="1">
      <c r="A5" s="284" t="s">
        <v>0</v>
      </c>
      <c r="B5" s="277" t="s">
        <v>1</v>
      </c>
      <c r="C5" s="209" t="s">
        <v>411</v>
      </c>
      <c r="D5" s="467" t="s">
        <v>468</v>
      </c>
      <c r="E5" s="467" t="s">
        <v>526</v>
      </c>
      <c r="F5" s="468" t="s">
        <v>527</v>
      </c>
    </row>
    <row r="6" spans="1:6" ht="12.75" customHeight="1" thickTop="1">
      <c r="A6" s="210" t="s">
        <v>100</v>
      </c>
      <c r="B6" s="237" t="s">
        <v>101</v>
      </c>
      <c r="C6" s="210" t="s">
        <v>102</v>
      </c>
      <c r="D6" s="237" t="s">
        <v>103</v>
      </c>
      <c r="E6" s="210" t="s">
        <v>104</v>
      </c>
      <c r="F6" s="210" t="s">
        <v>375</v>
      </c>
    </row>
    <row r="7" spans="1:6" s="6" customFormat="1" ht="21.95" customHeight="1">
      <c r="A7" s="268" t="s">
        <v>56</v>
      </c>
      <c r="B7" s="278" t="s">
        <v>57</v>
      </c>
      <c r="C7" s="211">
        <f>C8+C16</f>
        <v>6489000</v>
      </c>
      <c r="D7" s="238">
        <f>D8+D16</f>
        <v>6409845</v>
      </c>
      <c r="E7" s="211">
        <f>E8+E16</f>
        <v>15000</v>
      </c>
      <c r="F7" s="211">
        <f>F8+F16</f>
        <v>6424845</v>
      </c>
    </row>
    <row r="8" spans="1:6" s="5" customFormat="1" ht="21.95" customHeight="1">
      <c r="A8" s="217" t="s">
        <v>58</v>
      </c>
      <c r="B8" s="244" t="s">
        <v>59</v>
      </c>
      <c r="C8" s="212">
        <v>3954000</v>
      </c>
      <c r="D8" s="239">
        <v>3874845</v>
      </c>
      <c r="E8" s="212">
        <v>0</v>
      </c>
      <c r="F8" s="212">
        <v>3874845</v>
      </c>
    </row>
    <row r="9" spans="1:6" s="5" customFormat="1" ht="22.5" hidden="1" customHeight="1">
      <c r="A9" s="217" t="s">
        <v>131</v>
      </c>
      <c r="B9" s="244" t="s">
        <v>60</v>
      </c>
      <c r="C9" s="212"/>
      <c r="D9" s="239"/>
      <c r="E9" s="212"/>
      <c r="F9" s="212"/>
    </row>
    <row r="10" spans="1:6" s="5" customFormat="1" ht="22.5" hidden="1" customHeight="1">
      <c r="A10" s="217" t="s">
        <v>191</v>
      </c>
      <c r="B10" s="244" t="s">
        <v>192</v>
      </c>
      <c r="C10" s="212"/>
      <c r="D10" s="239"/>
      <c r="E10" s="212"/>
      <c r="F10" s="212"/>
    </row>
    <row r="11" spans="1:6" s="5" customFormat="1" ht="22.5" hidden="1" customHeight="1">
      <c r="A11" s="217" t="s">
        <v>288</v>
      </c>
      <c r="B11" s="244" t="s">
        <v>289</v>
      </c>
      <c r="C11" s="212"/>
      <c r="D11" s="239"/>
      <c r="E11" s="212"/>
      <c r="F11" s="212"/>
    </row>
    <row r="12" spans="1:6" s="5" customFormat="1" ht="21.95" hidden="1" customHeight="1">
      <c r="A12" s="217" t="s">
        <v>132</v>
      </c>
      <c r="B12" s="244" t="s">
        <v>61</v>
      </c>
      <c r="C12" s="212"/>
      <c r="D12" s="239"/>
      <c r="E12" s="212"/>
      <c r="F12" s="212"/>
    </row>
    <row r="13" spans="1:6" s="5" customFormat="1" ht="21.95" hidden="1" customHeight="1">
      <c r="A13" s="217" t="s">
        <v>133</v>
      </c>
      <c r="B13" s="244" t="s">
        <v>62</v>
      </c>
      <c r="C13" s="251"/>
      <c r="D13" s="240"/>
      <c r="E13" s="212"/>
      <c r="F13" s="251"/>
    </row>
    <row r="14" spans="1:6" s="5" customFormat="1" ht="21.95" hidden="1" customHeight="1">
      <c r="A14" s="217" t="s">
        <v>134</v>
      </c>
      <c r="B14" s="244" t="s">
        <v>63</v>
      </c>
      <c r="C14" s="252"/>
      <c r="D14" s="241"/>
      <c r="E14" s="212"/>
      <c r="F14" s="252"/>
    </row>
    <row r="15" spans="1:6" s="5" customFormat="1" ht="21.95" hidden="1" customHeight="1">
      <c r="A15" s="217" t="s">
        <v>135</v>
      </c>
      <c r="B15" s="244" t="s">
        <v>64</v>
      </c>
      <c r="C15" s="252"/>
      <c r="D15" s="241"/>
      <c r="E15" s="212"/>
      <c r="F15" s="252"/>
    </row>
    <row r="16" spans="1:6" s="5" customFormat="1" ht="21.95" customHeight="1">
      <c r="A16" s="217" t="s">
        <v>65</v>
      </c>
      <c r="B16" s="244" t="s">
        <v>66</v>
      </c>
      <c r="C16" s="212">
        <v>2535000</v>
      </c>
      <c r="D16" s="239">
        <v>2535000</v>
      </c>
      <c r="E16" s="212">
        <v>15000</v>
      </c>
      <c r="F16" s="212">
        <v>2550000</v>
      </c>
    </row>
    <row r="17" spans="1:6" s="5" customFormat="1" ht="21.95" hidden="1" customHeight="1">
      <c r="A17" s="217" t="s">
        <v>136</v>
      </c>
      <c r="B17" s="244" t="s">
        <v>67</v>
      </c>
      <c r="C17" s="212">
        <v>2800</v>
      </c>
      <c r="D17" s="239"/>
      <c r="E17" s="212"/>
      <c r="F17" s="212"/>
    </row>
    <row r="18" spans="1:6" s="5" customFormat="1" ht="28.5" hidden="1" customHeight="1">
      <c r="A18" s="217" t="s">
        <v>137</v>
      </c>
      <c r="B18" s="244" t="s">
        <v>68</v>
      </c>
      <c r="C18" s="212">
        <v>2730</v>
      </c>
      <c r="D18" s="239"/>
      <c r="E18" s="212"/>
      <c r="F18" s="212"/>
    </row>
    <row r="19" spans="1:6" s="5" customFormat="1" ht="21.95" hidden="1" customHeight="1">
      <c r="A19" s="217" t="s">
        <v>138</v>
      </c>
      <c r="B19" s="244" t="s">
        <v>69</v>
      </c>
      <c r="C19" s="212">
        <v>900</v>
      </c>
      <c r="D19" s="239"/>
      <c r="E19" s="212"/>
      <c r="F19" s="212"/>
    </row>
    <row r="20" spans="1:6" s="6" customFormat="1" ht="34.5" customHeight="1">
      <c r="A20" s="253" t="s">
        <v>70</v>
      </c>
      <c r="B20" s="279" t="s">
        <v>157</v>
      </c>
      <c r="C20" s="213">
        <v>1600000</v>
      </c>
      <c r="D20" s="242">
        <v>1589314</v>
      </c>
      <c r="E20" s="213">
        <v>0</v>
      </c>
      <c r="F20" s="213">
        <v>1589314</v>
      </c>
    </row>
    <row r="21" spans="1:6" s="6" customFormat="1" ht="21.95" customHeight="1">
      <c r="A21" s="253" t="s">
        <v>71</v>
      </c>
      <c r="B21" s="280" t="s">
        <v>72</v>
      </c>
      <c r="C21" s="214">
        <f>C22+C25+C28+C34+C35</f>
        <v>10647826</v>
      </c>
      <c r="D21" s="245">
        <f>D22+D25+D28+D34+D35</f>
        <v>8430497</v>
      </c>
      <c r="E21" s="214">
        <f>E22+E25+E28+E34+E35</f>
        <v>914546</v>
      </c>
      <c r="F21" s="214">
        <f>F22+F25+F28+F34+F35</f>
        <v>9345043</v>
      </c>
    </row>
    <row r="22" spans="1:6" s="5" customFormat="1" ht="21.95" customHeight="1">
      <c r="A22" s="217" t="s">
        <v>73</v>
      </c>
      <c r="B22" s="244" t="s">
        <v>74</v>
      </c>
      <c r="C22" s="212">
        <v>1400000</v>
      </c>
      <c r="D22" s="239">
        <v>865000</v>
      </c>
      <c r="E22" s="212">
        <v>713662</v>
      </c>
      <c r="F22" s="212">
        <v>1578662</v>
      </c>
    </row>
    <row r="23" spans="1:6" s="5" customFormat="1" ht="21.95" hidden="1" customHeight="1">
      <c r="A23" s="217" t="s">
        <v>143</v>
      </c>
      <c r="B23" s="244" t="s">
        <v>145</v>
      </c>
      <c r="C23" s="212"/>
      <c r="D23" s="239"/>
      <c r="E23" s="212"/>
      <c r="F23" s="212"/>
    </row>
    <row r="24" spans="1:6" s="5" customFormat="1" ht="21.95" hidden="1" customHeight="1">
      <c r="A24" s="217" t="s">
        <v>144</v>
      </c>
      <c r="B24" s="244" t="s">
        <v>146</v>
      </c>
      <c r="C24" s="212"/>
      <c r="D24" s="239"/>
      <c r="E24" s="212"/>
      <c r="F24" s="212"/>
    </row>
    <row r="25" spans="1:6" s="5" customFormat="1" ht="21.95" customHeight="1">
      <c r="A25" s="217" t="s">
        <v>75</v>
      </c>
      <c r="B25" s="244" t="s">
        <v>76</v>
      </c>
      <c r="C25" s="212">
        <v>350000</v>
      </c>
      <c r="D25" s="239">
        <v>350000</v>
      </c>
      <c r="E25" s="212">
        <v>20000</v>
      </c>
      <c r="F25" s="212">
        <v>370000</v>
      </c>
    </row>
    <row r="26" spans="1:6" s="5" customFormat="1" ht="21.95" hidden="1" customHeight="1">
      <c r="A26" s="217" t="s">
        <v>139</v>
      </c>
      <c r="B26" s="244" t="s">
        <v>141</v>
      </c>
      <c r="C26" s="215"/>
      <c r="D26" s="246"/>
      <c r="E26" s="215"/>
      <c r="F26" s="215"/>
    </row>
    <row r="27" spans="1:6" s="5" customFormat="1" ht="21.95" hidden="1" customHeight="1">
      <c r="A27" s="217" t="s">
        <v>140</v>
      </c>
      <c r="B27" s="244" t="s">
        <v>142</v>
      </c>
      <c r="C27" s="212"/>
      <c r="D27" s="239"/>
      <c r="E27" s="212"/>
      <c r="F27" s="212"/>
    </row>
    <row r="28" spans="1:6" s="5" customFormat="1" ht="21.95" customHeight="1">
      <c r="A28" s="217" t="s">
        <v>77</v>
      </c>
      <c r="B28" s="244" t="s">
        <v>78</v>
      </c>
      <c r="C28" s="212">
        <v>6510000</v>
      </c>
      <c r="D28" s="239">
        <v>5305720</v>
      </c>
      <c r="E28" s="212">
        <v>115884</v>
      </c>
      <c r="F28" s="212">
        <v>5421604</v>
      </c>
    </row>
    <row r="29" spans="1:6" s="5" customFormat="1" ht="21.95" hidden="1" customHeight="1">
      <c r="A29" s="217" t="s">
        <v>147</v>
      </c>
      <c r="B29" s="241" t="s">
        <v>79</v>
      </c>
      <c r="C29" s="212"/>
      <c r="D29" s="239"/>
      <c r="E29" s="212"/>
      <c r="F29" s="212"/>
    </row>
    <row r="30" spans="1:6" s="5" customFormat="1" ht="21.95" hidden="1" customHeight="1">
      <c r="A30" s="217" t="s">
        <v>148</v>
      </c>
      <c r="B30" s="241" t="s">
        <v>149</v>
      </c>
      <c r="C30" s="212"/>
      <c r="D30" s="239"/>
      <c r="E30" s="212"/>
      <c r="F30" s="212"/>
    </row>
    <row r="31" spans="1:6" s="5" customFormat="1" ht="21.95" hidden="1" customHeight="1">
      <c r="A31" s="217" t="s">
        <v>150</v>
      </c>
      <c r="B31" s="244" t="s">
        <v>151</v>
      </c>
      <c r="C31" s="212"/>
      <c r="D31" s="239"/>
      <c r="E31" s="212"/>
      <c r="F31" s="212"/>
    </row>
    <row r="32" spans="1:6" s="5" customFormat="1" ht="21.95" hidden="1" customHeight="1">
      <c r="A32" s="217" t="s">
        <v>152</v>
      </c>
      <c r="B32" s="244" t="s">
        <v>154</v>
      </c>
      <c r="C32" s="212"/>
      <c r="D32" s="239"/>
      <c r="E32" s="212"/>
      <c r="F32" s="212"/>
    </row>
    <row r="33" spans="1:6" s="5" customFormat="1" ht="21.95" hidden="1" customHeight="1">
      <c r="A33" s="217" t="s">
        <v>153</v>
      </c>
      <c r="B33" s="244" t="s">
        <v>80</v>
      </c>
      <c r="C33" s="212"/>
      <c r="D33" s="239"/>
      <c r="E33" s="212"/>
      <c r="F33" s="212"/>
    </row>
    <row r="34" spans="1:6" s="5" customFormat="1" ht="21.95" customHeight="1">
      <c r="A34" s="269" t="s">
        <v>81</v>
      </c>
      <c r="B34" s="281" t="s">
        <v>82</v>
      </c>
      <c r="C34" s="216">
        <v>0</v>
      </c>
      <c r="D34" s="243">
        <v>15000</v>
      </c>
      <c r="E34" s="216">
        <v>0</v>
      </c>
      <c r="F34" s="216">
        <v>15000</v>
      </c>
    </row>
    <row r="35" spans="1:6" s="5" customFormat="1" ht="21.95" customHeight="1">
      <c r="A35" s="217" t="s">
        <v>83</v>
      </c>
      <c r="B35" s="244" t="s">
        <v>84</v>
      </c>
      <c r="C35" s="212">
        <v>2387826</v>
      </c>
      <c r="D35" s="239">
        <v>1894777</v>
      </c>
      <c r="E35" s="212">
        <v>65000</v>
      </c>
      <c r="F35" s="212">
        <v>1959777</v>
      </c>
    </row>
    <row r="36" spans="1:6" s="5" customFormat="1" ht="21.95" hidden="1" customHeight="1">
      <c r="A36" s="217" t="s">
        <v>155</v>
      </c>
      <c r="B36" s="244" t="s">
        <v>85</v>
      </c>
      <c r="C36" s="217">
        <v>12112</v>
      </c>
      <c r="D36" s="244"/>
      <c r="E36" s="217"/>
      <c r="F36" s="217"/>
    </row>
    <row r="37" spans="1:6" s="5" customFormat="1" ht="21.95" hidden="1" customHeight="1">
      <c r="A37" s="217" t="s">
        <v>290</v>
      </c>
      <c r="B37" s="244" t="s">
        <v>291</v>
      </c>
      <c r="C37" s="217">
        <v>0</v>
      </c>
      <c r="D37" s="244"/>
      <c r="E37" s="217"/>
      <c r="F37" s="217"/>
    </row>
    <row r="38" spans="1:6" s="5" customFormat="1" ht="21.95" hidden="1" customHeight="1">
      <c r="A38" s="217" t="s">
        <v>292</v>
      </c>
      <c r="B38" s="244" t="s">
        <v>293</v>
      </c>
      <c r="C38" s="217">
        <v>0</v>
      </c>
      <c r="D38" s="244"/>
      <c r="E38" s="217"/>
      <c r="F38" s="217"/>
    </row>
    <row r="39" spans="1:6" s="5" customFormat="1" ht="21.95" hidden="1" customHeight="1">
      <c r="A39" s="217" t="s">
        <v>156</v>
      </c>
      <c r="B39" s="244" t="s">
        <v>86</v>
      </c>
      <c r="C39" s="217">
        <v>1050</v>
      </c>
      <c r="D39" s="244"/>
      <c r="E39" s="217"/>
      <c r="F39" s="217"/>
    </row>
    <row r="40" spans="1:6" s="6" customFormat="1" ht="21" customHeight="1">
      <c r="A40" s="253" t="s">
        <v>87</v>
      </c>
      <c r="B40" s="280" t="s">
        <v>88</v>
      </c>
      <c r="C40" s="213">
        <v>853487</v>
      </c>
      <c r="D40" s="242">
        <v>1333547</v>
      </c>
      <c r="E40" s="213">
        <v>-18200</v>
      </c>
      <c r="F40" s="213">
        <v>1315347</v>
      </c>
    </row>
    <row r="41" spans="1:6" s="6" customFormat="1" ht="21.95" hidden="1" customHeight="1">
      <c r="A41" s="217" t="s">
        <v>158</v>
      </c>
      <c r="B41" s="244" t="s">
        <v>116</v>
      </c>
      <c r="C41" s="212">
        <v>100</v>
      </c>
      <c r="D41" s="239"/>
      <c r="E41" s="212"/>
      <c r="F41" s="212"/>
    </row>
    <row r="42" spans="1:6" s="6" customFormat="1" ht="32.25" hidden="1" customHeight="1">
      <c r="A42" s="217" t="s">
        <v>161</v>
      </c>
      <c r="B42" s="244" t="s">
        <v>162</v>
      </c>
      <c r="C42" s="217">
        <v>1800</v>
      </c>
      <c r="D42" s="244"/>
      <c r="E42" s="217"/>
      <c r="F42" s="217"/>
    </row>
    <row r="43" spans="1:6" s="6" customFormat="1" ht="20.25" hidden="1" customHeight="1">
      <c r="A43" s="217" t="s">
        <v>163</v>
      </c>
      <c r="B43" s="244" t="s">
        <v>117</v>
      </c>
      <c r="C43" s="217">
        <v>1600</v>
      </c>
      <c r="D43" s="244"/>
      <c r="E43" s="217"/>
      <c r="F43" s="217"/>
    </row>
    <row r="44" spans="1:6" s="6" customFormat="1" ht="24" hidden="1" customHeight="1">
      <c r="A44" s="217" t="s">
        <v>164</v>
      </c>
      <c r="B44" s="244" t="s">
        <v>118</v>
      </c>
      <c r="C44" s="217">
        <v>3700</v>
      </c>
      <c r="D44" s="244"/>
      <c r="E44" s="217"/>
      <c r="F44" s="217"/>
    </row>
    <row r="45" spans="1:6" s="6" customFormat="1" ht="21.95" customHeight="1">
      <c r="A45" s="253" t="s">
        <v>89</v>
      </c>
      <c r="B45" s="280" t="s">
        <v>119</v>
      </c>
      <c r="C45" s="214">
        <f>SUM(C46:C50)</f>
        <v>615000</v>
      </c>
      <c r="D45" s="245">
        <f>SUM(D46:D50)</f>
        <v>615000</v>
      </c>
      <c r="E45" s="214">
        <f>SUM(E46:E50)</f>
        <v>680000</v>
      </c>
      <c r="F45" s="214">
        <f>SUM(F46:F50)</f>
        <v>1295000</v>
      </c>
    </row>
    <row r="46" spans="1:6" s="6" customFormat="1" ht="21.95" customHeight="1">
      <c r="A46" s="217" t="s">
        <v>165</v>
      </c>
      <c r="B46" s="244" t="s">
        <v>166</v>
      </c>
      <c r="C46" s="212">
        <v>0</v>
      </c>
      <c r="D46" s="239">
        <v>0</v>
      </c>
      <c r="E46" s="212">
        <v>0</v>
      </c>
      <c r="F46" s="212">
        <v>0</v>
      </c>
    </row>
    <row r="47" spans="1:6" s="6" customFormat="1" ht="21.95" customHeight="1">
      <c r="A47" s="217" t="s">
        <v>167</v>
      </c>
      <c r="B47" s="244" t="s">
        <v>193</v>
      </c>
      <c r="C47" s="212">
        <v>505000</v>
      </c>
      <c r="D47" s="239">
        <v>505000</v>
      </c>
      <c r="E47" s="212">
        <v>680000</v>
      </c>
      <c r="F47" s="212">
        <v>1185000</v>
      </c>
    </row>
    <row r="48" spans="1:6" s="6" customFormat="1" ht="30.75" customHeight="1">
      <c r="A48" s="217" t="s">
        <v>168</v>
      </c>
      <c r="B48" s="244" t="s">
        <v>170</v>
      </c>
      <c r="C48" s="212">
        <v>0</v>
      </c>
      <c r="D48" s="239">
        <v>0</v>
      </c>
      <c r="E48" s="212">
        <v>0</v>
      </c>
      <c r="F48" s="212">
        <v>0</v>
      </c>
    </row>
    <row r="49" spans="1:6" s="6" customFormat="1" ht="21.95" customHeight="1">
      <c r="A49" s="217" t="s">
        <v>169</v>
      </c>
      <c r="B49" s="244" t="s">
        <v>171</v>
      </c>
      <c r="C49" s="212">
        <v>110000</v>
      </c>
      <c r="D49" s="239">
        <v>110000</v>
      </c>
      <c r="E49" s="212">
        <v>0</v>
      </c>
      <c r="F49" s="212">
        <v>110000</v>
      </c>
    </row>
    <row r="50" spans="1:6" s="6" customFormat="1" ht="21.95" customHeight="1">
      <c r="A50" s="217" t="s">
        <v>284</v>
      </c>
      <c r="B50" s="244" t="s">
        <v>285</v>
      </c>
      <c r="C50" s="212">
        <v>0</v>
      </c>
      <c r="D50" s="239">
        <v>0</v>
      </c>
      <c r="E50" s="212">
        <v>0</v>
      </c>
      <c r="F50" s="212">
        <v>0</v>
      </c>
    </row>
    <row r="51" spans="1:6" s="6" customFormat="1" ht="21.95" customHeight="1">
      <c r="A51" s="253" t="s">
        <v>90</v>
      </c>
      <c r="B51" s="280" t="s">
        <v>91</v>
      </c>
      <c r="C51" s="214">
        <v>2468000</v>
      </c>
      <c r="D51" s="245">
        <v>2468000</v>
      </c>
      <c r="E51" s="214">
        <v>-990658</v>
      </c>
      <c r="F51" s="214">
        <v>1477342</v>
      </c>
    </row>
    <row r="52" spans="1:6" s="6" customFormat="1" ht="21.95" hidden="1" customHeight="1">
      <c r="A52" s="217" t="s">
        <v>286</v>
      </c>
      <c r="B52" s="244" t="s">
        <v>287</v>
      </c>
      <c r="C52" s="212"/>
      <c r="D52" s="239"/>
      <c r="E52" s="212"/>
      <c r="F52" s="212"/>
    </row>
    <row r="53" spans="1:6" s="6" customFormat="1" ht="21.95" hidden="1" customHeight="1">
      <c r="A53" s="217" t="s">
        <v>172</v>
      </c>
      <c r="B53" s="244" t="s">
        <v>175</v>
      </c>
      <c r="C53" s="212"/>
      <c r="D53" s="239"/>
      <c r="E53" s="212"/>
      <c r="F53" s="212"/>
    </row>
    <row r="54" spans="1:6" s="5" customFormat="1" ht="21.95" hidden="1" customHeight="1">
      <c r="A54" s="217" t="s">
        <v>173</v>
      </c>
      <c r="B54" s="244" t="s">
        <v>176</v>
      </c>
      <c r="C54" s="216"/>
      <c r="D54" s="243"/>
      <c r="E54" s="216"/>
      <c r="F54" s="216"/>
    </row>
    <row r="55" spans="1:6" s="6" customFormat="1" ht="21.95" hidden="1" customHeight="1">
      <c r="A55" s="217" t="s">
        <v>174</v>
      </c>
      <c r="B55" s="244" t="s">
        <v>177</v>
      </c>
      <c r="C55" s="212"/>
      <c r="D55" s="239"/>
      <c r="E55" s="212"/>
      <c r="F55" s="212"/>
    </row>
    <row r="56" spans="1:6" s="6" customFormat="1" ht="21.95" customHeight="1">
      <c r="A56" s="253" t="s">
        <v>92</v>
      </c>
      <c r="B56" s="280" t="s">
        <v>93</v>
      </c>
      <c r="C56" s="214">
        <v>0</v>
      </c>
      <c r="D56" s="245">
        <v>18470325</v>
      </c>
      <c r="E56" s="214">
        <v>255000</v>
      </c>
      <c r="F56" s="214">
        <v>18725325</v>
      </c>
    </row>
    <row r="57" spans="1:6" s="6" customFormat="1" ht="21.95" hidden="1" customHeight="1">
      <c r="A57" s="217" t="s">
        <v>178</v>
      </c>
      <c r="B57" s="244" t="s">
        <v>180</v>
      </c>
      <c r="C57" s="212"/>
      <c r="D57" s="239"/>
      <c r="E57" s="212"/>
      <c r="F57" s="212"/>
    </row>
    <row r="58" spans="1:6" s="6" customFormat="1" ht="21.95" hidden="1" customHeight="1">
      <c r="A58" s="217" t="s">
        <v>294</v>
      </c>
      <c r="B58" s="244" t="s">
        <v>295</v>
      </c>
      <c r="C58" s="212"/>
      <c r="D58" s="239"/>
      <c r="E58" s="212"/>
      <c r="F58" s="212"/>
    </row>
    <row r="59" spans="1:6" s="6" customFormat="1" ht="21.95" hidden="1" customHeight="1">
      <c r="A59" s="217" t="s">
        <v>179</v>
      </c>
      <c r="B59" s="244" t="s">
        <v>181</v>
      </c>
      <c r="C59" s="212"/>
      <c r="D59" s="239"/>
      <c r="E59" s="212"/>
      <c r="F59" s="212"/>
    </row>
    <row r="60" spans="1:6" s="6" customFormat="1" ht="21.95" customHeight="1" thickBot="1">
      <c r="A60" s="346" t="s">
        <v>94</v>
      </c>
      <c r="B60" s="347" t="s">
        <v>183</v>
      </c>
      <c r="C60" s="348">
        <v>0</v>
      </c>
      <c r="D60" s="349">
        <v>0</v>
      </c>
      <c r="E60" s="348">
        <v>0</v>
      </c>
      <c r="F60" s="348">
        <v>0</v>
      </c>
    </row>
    <row r="61" spans="1:6" s="7" customFormat="1" ht="36" customHeight="1" thickBot="1">
      <c r="A61" s="285" t="s">
        <v>185</v>
      </c>
      <c r="B61" s="354" t="s">
        <v>95</v>
      </c>
      <c r="C61" s="273">
        <f>C7+C20+C21+C40+C45+C51+C56+C60</f>
        <v>22673313</v>
      </c>
      <c r="D61" s="272">
        <f>D7+D20+D21+D40+D45+D51+D56+D60</f>
        <v>39316528</v>
      </c>
      <c r="E61" s="273">
        <f>E7+E20+E21+E40+E45+E51+E56+E60</f>
        <v>855688</v>
      </c>
      <c r="F61" s="273">
        <f>F7+F20+F21+F40+F45+F51+F56+F60</f>
        <v>40172216</v>
      </c>
    </row>
    <row r="62" spans="1:6" s="5" customFormat="1" ht="21.95" customHeight="1" thickBot="1">
      <c r="A62" s="285" t="s">
        <v>96</v>
      </c>
      <c r="B62" s="354" t="s">
        <v>97</v>
      </c>
      <c r="C62" s="255">
        <f>SUM(C63:C65)</f>
        <v>703513</v>
      </c>
      <c r="D62" s="266">
        <f>SUM(D63:D65)</f>
        <v>703513</v>
      </c>
      <c r="E62" s="255">
        <f>SUM(E63:E65)</f>
        <v>0</v>
      </c>
      <c r="F62" s="255">
        <f>SUM(F63:F65)</f>
        <v>703513</v>
      </c>
    </row>
    <row r="63" spans="1:6" s="5" customFormat="1" ht="27.75" customHeight="1">
      <c r="A63" s="350" t="s">
        <v>432</v>
      </c>
      <c r="B63" s="278" t="s">
        <v>418</v>
      </c>
      <c r="C63" s="352">
        <v>0</v>
      </c>
      <c r="D63" s="353">
        <v>0</v>
      </c>
      <c r="E63" s="351">
        <v>0</v>
      </c>
      <c r="F63" s="351">
        <v>0</v>
      </c>
    </row>
    <row r="64" spans="1:6" s="5" customFormat="1" ht="21.95" customHeight="1">
      <c r="A64" s="217" t="s">
        <v>194</v>
      </c>
      <c r="B64" s="244" t="s">
        <v>195</v>
      </c>
      <c r="C64" s="212">
        <v>703513</v>
      </c>
      <c r="D64" s="239">
        <v>703513</v>
      </c>
      <c r="E64" s="212">
        <v>0</v>
      </c>
      <c r="F64" s="212">
        <v>703513</v>
      </c>
    </row>
    <row r="65" spans="1:6" s="7" customFormat="1" ht="21.75" customHeight="1" thickBot="1">
      <c r="A65" s="270" t="s">
        <v>182</v>
      </c>
      <c r="B65" s="282" t="s">
        <v>98</v>
      </c>
      <c r="C65" s="254">
        <v>0</v>
      </c>
      <c r="D65" s="265">
        <v>0</v>
      </c>
      <c r="E65" s="254">
        <v>0</v>
      </c>
      <c r="F65" s="254">
        <v>0</v>
      </c>
    </row>
    <row r="66" spans="1:6" ht="30" thickBot="1">
      <c r="A66" s="285" t="s">
        <v>187</v>
      </c>
      <c r="B66" s="283" t="s">
        <v>99</v>
      </c>
      <c r="C66" s="273">
        <f>C61+C62</f>
        <v>23376826</v>
      </c>
      <c r="D66" s="272">
        <f>D61+D62</f>
        <v>40020041</v>
      </c>
      <c r="E66" s="273">
        <f>E61+E62</f>
        <v>855688</v>
      </c>
      <c r="F66" s="273">
        <f>F61+F62</f>
        <v>40875729</v>
      </c>
    </row>
    <row r="67" spans="1:6" ht="15">
      <c r="A67" s="577" t="s">
        <v>457</v>
      </c>
      <c r="B67" s="578"/>
      <c r="C67" s="274">
        <v>7</v>
      </c>
      <c r="D67" s="247">
        <v>7</v>
      </c>
      <c r="E67" s="218">
        <v>-1</v>
      </c>
      <c r="F67" s="218">
        <v>6</v>
      </c>
    </row>
    <row r="68" spans="1:6" ht="15">
      <c r="A68" s="157"/>
      <c r="B68" s="158" t="s">
        <v>459</v>
      </c>
      <c r="C68" s="275">
        <v>1</v>
      </c>
      <c r="D68" s="248">
        <v>1</v>
      </c>
      <c r="E68" s="219">
        <v>-1</v>
      </c>
      <c r="F68" s="219">
        <v>0</v>
      </c>
    </row>
    <row r="69" spans="1:6" ht="15.75" thickBot="1">
      <c r="A69" s="579" t="s">
        <v>458</v>
      </c>
      <c r="B69" s="580"/>
      <c r="C69" s="276">
        <v>1</v>
      </c>
      <c r="D69" s="249">
        <v>1</v>
      </c>
      <c r="E69" s="220">
        <v>0</v>
      </c>
      <c r="F69" s="220">
        <v>1</v>
      </c>
    </row>
    <row r="70" spans="1:6" ht="13.5" thickBot="1">
      <c r="A70" s="355"/>
      <c r="B70" s="356" t="s">
        <v>433</v>
      </c>
      <c r="C70" s="357">
        <v>8</v>
      </c>
      <c r="D70" s="358">
        <v>8</v>
      </c>
      <c r="E70" s="357">
        <v>-1</v>
      </c>
      <c r="F70" s="357">
        <v>7</v>
      </c>
    </row>
  </sheetData>
  <mergeCells count="6">
    <mergeCell ref="A67:B67"/>
    <mergeCell ref="A69:B69"/>
    <mergeCell ref="A1:F1"/>
    <mergeCell ref="A2:F2"/>
    <mergeCell ref="E3:F3"/>
    <mergeCell ref="E4:F4"/>
  </mergeCells>
  <phoneticPr fontId="47" type="noConversion"/>
  <pageMargins left="0.74803149606299213" right="0.74803149606299213" top="0.59055118110236227" bottom="0.59055118110236227" header="0.51181102362204722" footer="0.51181102362204722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O52"/>
  <sheetViews>
    <sheetView view="pageBreakPreview" zoomScaleSheetLayoutView="100" workbookViewId="0">
      <selection activeCell="A2" sqref="A2:A3"/>
    </sheetView>
  </sheetViews>
  <sheetFormatPr defaultRowHeight="15"/>
  <cols>
    <col min="1" max="1" width="83.5703125" style="475" customWidth="1"/>
    <col min="2" max="2" width="8.28515625" style="475" customWidth="1"/>
    <col min="3" max="3" width="11.85546875" style="475" customWidth="1"/>
    <col min="4" max="4" width="13.85546875" style="475" customWidth="1"/>
    <col min="5" max="5" width="10.7109375" style="475" hidden="1" customWidth="1"/>
    <col min="6" max="6" width="11.28515625" style="475" hidden="1" customWidth="1"/>
    <col min="7" max="7" width="13" style="475" hidden="1" customWidth="1"/>
    <col min="8" max="8" width="7.7109375" style="475" customWidth="1"/>
    <col min="9" max="9" width="11.85546875" style="475" customWidth="1"/>
    <col min="10" max="10" width="13.85546875" style="475" customWidth="1"/>
    <col min="11" max="11" width="8" style="475" customWidth="1"/>
    <col min="12" max="12" width="11.85546875" style="475" customWidth="1"/>
    <col min="13" max="13" width="13.85546875" style="475" customWidth="1"/>
    <col min="14" max="14" width="22.42578125" style="475" customWidth="1"/>
    <col min="15" max="256" width="9.140625" style="472"/>
    <col min="257" max="257" width="83.5703125" style="472" customWidth="1"/>
    <col min="258" max="258" width="8.28515625" style="472" customWidth="1"/>
    <col min="259" max="259" width="11.85546875" style="472" customWidth="1"/>
    <col min="260" max="260" width="13.85546875" style="472" customWidth="1"/>
    <col min="261" max="263" width="0" style="472" hidden="1" customWidth="1"/>
    <col min="264" max="264" width="7.7109375" style="472" customWidth="1"/>
    <col min="265" max="265" width="11.85546875" style="472" customWidth="1"/>
    <col min="266" max="266" width="13.85546875" style="472" customWidth="1"/>
    <col min="267" max="267" width="8" style="472" customWidth="1"/>
    <col min="268" max="268" width="11.85546875" style="472" customWidth="1"/>
    <col min="269" max="269" width="13.85546875" style="472" customWidth="1"/>
    <col min="270" max="270" width="22.42578125" style="472" customWidth="1"/>
    <col min="271" max="512" width="9.140625" style="472"/>
    <col min="513" max="513" width="83.5703125" style="472" customWidth="1"/>
    <col min="514" max="514" width="8.28515625" style="472" customWidth="1"/>
    <col min="515" max="515" width="11.85546875" style="472" customWidth="1"/>
    <col min="516" max="516" width="13.85546875" style="472" customWidth="1"/>
    <col min="517" max="519" width="0" style="472" hidden="1" customWidth="1"/>
    <col min="520" max="520" width="7.7109375" style="472" customWidth="1"/>
    <col min="521" max="521" width="11.85546875" style="472" customWidth="1"/>
    <col min="522" max="522" width="13.85546875" style="472" customWidth="1"/>
    <col min="523" max="523" width="8" style="472" customWidth="1"/>
    <col min="524" max="524" width="11.85546875" style="472" customWidth="1"/>
    <col min="525" max="525" width="13.85546875" style="472" customWidth="1"/>
    <col min="526" max="526" width="22.42578125" style="472" customWidth="1"/>
    <col min="527" max="768" width="9.140625" style="472"/>
    <col min="769" max="769" width="83.5703125" style="472" customWidth="1"/>
    <col min="770" max="770" width="8.28515625" style="472" customWidth="1"/>
    <col min="771" max="771" width="11.85546875" style="472" customWidth="1"/>
    <col min="772" max="772" width="13.85546875" style="472" customWidth="1"/>
    <col min="773" max="775" width="0" style="472" hidden="1" customWidth="1"/>
    <col min="776" max="776" width="7.7109375" style="472" customWidth="1"/>
    <col min="777" max="777" width="11.85546875" style="472" customWidth="1"/>
    <col min="778" max="778" width="13.85546875" style="472" customWidth="1"/>
    <col min="779" max="779" width="8" style="472" customWidth="1"/>
    <col min="780" max="780" width="11.85546875" style="472" customWidth="1"/>
    <col min="781" max="781" width="13.85546875" style="472" customWidth="1"/>
    <col min="782" max="782" width="22.42578125" style="472" customWidth="1"/>
    <col min="783" max="1024" width="9.140625" style="472"/>
    <col min="1025" max="1025" width="83.5703125" style="472" customWidth="1"/>
    <col min="1026" max="1026" width="8.28515625" style="472" customWidth="1"/>
    <col min="1027" max="1027" width="11.85546875" style="472" customWidth="1"/>
    <col min="1028" max="1028" width="13.85546875" style="472" customWidth="1"/>
    <col min="1029" max="1031" width="0" style="472" hidden="1" customWidth="1"/>
    <col min="1032" max="1032" width="7.7109375" style="472" customWidth="1"/>
    <col min="1033" max="1033" width="11.85546875" style="472" customWidth="1"/>
    <col min="1034" max="1034" width="13.85546875" style="472" customWidth="1"/>
    <col min="1035" max="1035" width="8" style="472" customWidth="1"/>
    <col min="1036" max="1036" width="11.85546875" style="472" customWidth="1"/>
    <col min="1037" max="1037" width="13.85546875" style="472" customWidth="1"/>
    <col min="1038" max="1038" width="22.42578125" style="472" customWidth="1"/>
    <col min="1039" max="1280" width="9.140625" style="472"/>
    <col min="1281" max="1281" width="83.5703125" style="472" customWidth="1"/>
    <col min="1282" max="1282" width="8.28515625" style="472" customWidth="1"/>
    <col min="1283" max="1283" width="11.85546875" style="472" customWidth="1"/>
    <col min="1284" max="1284" width="13.85546875" style="472" customWidth="1"/>
    <col min="1285" max="1287" width="0" style="472" hidden="1" customWidth="1"/>
    <col min="1288" max="1288" width="7.7109375" style="472" customWidth="1"/>
    <col min="1289" max="1289" width="11.85546875" style="472" customWidth="1"/>
    <col min="1290" max="1290" width="13.85546875" style="472" customWidth="1"/>
    <col min="1291" max="1291" width="8" style="472" customWidth="1"/>
    <col min="1292" max="1292" width="11.85546875" style="472" customWidth="1"/>
    <col min="1293" max="1293" width="13.85546875" style="472" customWidth="1"/>
    <col min="1294" max="1294" width="22.42578125" style="472" customWidth="1"/>
    <col min="1295" max="1536" width="9.140625" style="472"/>
    <col min="1537" max="1537" width="83.5703125" style="472" customWidth="1"/>
    <col min="1538" max="1538" width="8.28515625" style="472" customWidth="1"/>
    <col min="1539" max="1539" width="11.85546875" style="472" customWidth="1"/>
    <col min="1540" max="1540" width="13.85546875" style="472" customWidth="1"/>
    <col min="1541" max="1543" width="0" style="472" hidden="1" customWidth="1"/>
    <col min="1544" max="1544" width="7.7109375" style="472" customWidth="1"/>
    <col min="1545" max="1545" width="11.85546875" style="472" customWidth="1"/>
    <col min="1546" max="1546" width="13.85546875" style="472" customWidth="1"/>
    <col min="1547" max="1547" width="8" style="472" customWidth="1"/>
    <col min="1548" max="1548" width="11.85546875" style="472" customWidth="1"/>
    <col min="1549" max="1549" width="13.85546875" style="472" customWidth="1"/>
    <col min="1550" max="1550" width="22.42578125" style="472" customWidth="1"/>
    <col min="1551" max="1792" width="9.140625" style="472"/>
    <col min="1793" max="1793" width="83.5703125" style="472" customWidth="1"/>
    <col min="1794" max="1794" width="8.28515625" style="472" customWidth="1"/>
    <col min="1795" max="1795" width="11.85546875" style="472" customWidth="1"/>
    <col min="1796" max="1796" width="13.85546875" style="472" customWidth="1"/>
    <col min="1797" max="1799" width="0" style="472" hidden="1" customWidth="1"/>
    <col min="1800" max="1800" width="7.7109375" style="472" customWidth="1"/>
    <col min="1801" max="1801" width="11.85546875" style="472" customWidth="1"/>
    <col min="1802" max="1802" width="13.85546875" style="472" customWidth="1"/>
    <col min="1803" max="1803" width="8" style="472" customWidth="1"/>
    <col min="1804" max="1804" width="11.85546875" style="472" customWidth="1"/>
    <col min="1805" max="1805" width="13.85546875" style="472" customWidth="1"/>
    <col min="1806" max="1806" width="22.42578125" style="472" customWidth="1"/>
    <col min="1807" max="2048" width="9.140625" style="472"/>
    <col min="2049" max="2049" width="83.5703125" style="472" customWidth="1"/>
    <col min="2050" max="2050" width="8.28515625" style="472" customWidth="1"/>
    <col min="2051" max="2051" width="11.85546875" style="472" customWidth="1"/>
    <col min="2052" max="2052" width="13.85546875" style="472" customWidth="1"/>
    <col min="2053" max="2055" width="0" style="472" hidden="1" customWidth="1"/>
    <col min="2056" max="2056" width="7.7109375" style="472" customWidth="1"/>
    <col min="2057" max="2057" width="11.85546875" style="472" customWidth="1"/>
    <col min="2058" max="2058" width="13.85546875" style="472" customWidth="1"/>
    <col min="2059" max="2059" width="8" style="472" customWidth="1"/>
    <col min="2060" max="2060" width="11.85546875" style="472" customWidth="1"/>
    <col min="2061" max="2061" width="13.85546875" style="472" customWidth="1"/>
    <col min="2062" max="2062" width="22.42578125" style="472" customWidth="1"/>
    <col min="2063" max="2304" width="9.140625" style="472"/>
    <col min="2305" max="2305" width="83.5703125" style="472" customWidth="1"/>
    <col min="2306" max="2306" width="8.28515625" style="472" customWidth="1"/>
    <col min="2307" max="2307" width="11.85546875" style="472" customWidth="1"/>
    <col min="2308" max="2308" width="13.85546875" style="472" customWidth="1"/>
    <col min="2309" max="2311" width="0" style="472" hidden="1" customWidth="1"/>
    <col min="2312" max="2312" width="7.7109375" style="472" customWidth="1"/>
    <col min="2313" max="2313" width="11.85546875" style="472" customWidth="1"/>
    <col min="2314" max="2314" width="13.85546875" style="472" customWidth="1"/>
    <col min="2315" max="2315" width="8" style="472" customWidth="1"/>
    <col min="2316" max="2316" width="11.85546875" style="472" customWidth="1"/>
    <col min="2317" max="2317" width="13.85546875" style="472" customWidth="1"/>
    <col min="2318" max="2318" width="22.42578125" style="472" customWidth="1"/>
    <col min="2319" max="2560" width="9.140625" style="472"/>
    <col min="2561" max="2561" width="83.5703125" style="472" customWidth="1"/>
    <col min="2562" max="2562" width="8.28515625" style="472" customWidth="1"/>
    <col min="2563" max="2563" width="11.85546875" style="472" customWidth="1"/>
    <col min="2564" max="2564" width="13.85546875" style="472" customWidth="1"/>
    <col min="2565" max="2567" width="0" style="472" hidden="1" customWidth="1"/>
    <col min="2568" max="2568" width="7.7109375" style="472" customWidth="1"/>
    <col min="2569" max="2569" width="11.85546875" style="472" customWidth="1"/>
    <col min="2570" max="2570" width="13.85546875" style="472" customWidth="1"/>
    <col min="2571" max="2571" width="8" style="472" customWidth="1"/>
    <col min="2572" max="2572" width="11.85546875" style="472" customWidth="1"/>
    <col min="2573" max="2573" width="13.85546875" style="472" customWidth="1"/>
    <col min="2574" max="2574" width="22.42578125" style="472" customWidth="1"/>
    <col min="2575" max="2816" width="9.140625" style="472"/>
    <col min="2817" max="2817" width="83.5703125" style="472" customWidth="1"/>
    <col min="2818" max="2818" width="8.28515625" style="472" customWidth="1"/>
    <col min="2819" max="2819" width="11.85546875" style="472" customWidth="1"/>
    <col min="2820" max="2820" width="13.85546875" style="472" customWidth="1"/>
    <col min="2821" max="2823" width="0" style="472" hidden="1" customWidth="1"/>
    <col min="2824" max="2824" width="7.7109375" style="472" customWidth="1"/>
    <col min="2825" max="2825" width="11.85546875" style="472" customWidth="1"/>
    <col min="2826" max="2826" width="13.85546875" style="472" customWidth="1"/>
    <col min="2827" max="2827" width="8" style="472" customWidth="1"/>
    <col min="2828" max="2828" width="11.85546875" style="472" customWidth="1"/>
    <col min="2829" max="2829" width="13.85546875" style="472" customWidth="1"/>
    <col min="2830" max="2830" width="22.42578125" style="472" customWidth="1"/>
    <col min="2831" max="3072" width="9.140625" style="472"/>
    <col min="3073" max="3073" width="83.5703125" style="472" customWidth="1"/>
    <col min="3074" max="3074" width="8.28515625" style="472" customWidth="1"/>
    <col min="3075" max="3075" width="11.85546875" style="472" customWidth="1"/>
    <col min="3076" max="3076" width="13.85546875" style="472" customWidth="1"/>
    <col min="3077" max="3079" width="0" style="472" hidden="1" customWidth="1"/>
    <col min="3080" max="3080" width="7.7109375" style="472" customWidth="1"/>
    <col min="3081" max="3081" width="11.85546875" style="472" customWidth="1"/>
    <col min="3082" max="3082" width="13.85546875" style="472" customWidth="1"/>
    <col min="3083" max="3083" width="8" style="472" customWidth="1"/>
    <col min="3084" max="3084" width="11.85546875" style="472" customWidth="1"/>
    <col min="3085" max="3085" width="13.85546875" style="472" customWidth="1"/>
    <col min="3086" max="3086" width="22.42578125" style="472" customWidth="1"/>
    <col min="3087" max="3328" width="9.140625" style="472"/>
    <col min="3329" max="3329" width="83.5703125" style="472" customWidth="1"/>
    <col min="3330" max="3330" width="8.28515625" style="472" customWidth="1"/>
    <col min="3331" max="3331" width="11.85546875" style="472" customWidth="1"/>
    <col min="3332" max="3332" width="13.85546875" style="472" customWidth="1"/>
    <col min="3333" max="3335" width="0" style="472" hidden="1" customWidth="1"/>
    <col min="3336" max="3336" width="7.7109375" style="472" customWidth="1"/>
    <col min="3337" max="3337" width="11.85546875" style="472" customWidth="1"/>
    <col min="3338" max="3338" width="13.85546875" style="472" customWidth="1"/>
    <col min="3339" max="3339" width="8" style="472" customWidth="1"/>
    <col min="3340" max="3340" width="11.85546875" style="472" customWidth="1"/>
    <col min="3341" max="3341" width="13.85546875" style="472" customWidth="1"/>
    <col min="3342" max="3342" width="22.42578125" style="472" customWidth="1"/>
    <col min="3343" max="3584" width="9.140625" style="472"/>
    <col min="3585" max="3585" width="83.5703125" style="472" customWidth="1"/>
    <col min="3586" max="3586" width="8.28515625" style="472" customWidth="1"/>
    <col min="3587" max="3587" width="11.85546875" style="472" customWidth="1"/>
    <col min="3588" max="3588" width="13.85546875" style="472" customWidth="1"/>
    <col min="3589" max="3591" width="0" style="472" hidden="1" customWidth="1"/>
    <col min="3592" max="3592" width="7.7109375" style="472" customWidth="1"/>
    <col min="3593" max="3593" width="11.85546875" style="472" customWidth="1"/>
    <col min="3594" max="3594" width="13.85546875" style="472" customWidth="1"/>
    <col min="3595" max="3595" width="8" style="472" customWidth="1"/>
    <col min="3596" max="3596" width="11.85546875" style="472" customWidth="1"/>
    <col min="3597" max="3597" width="13.85546875" style="472" customWidth="1"/>
    <col min="3598" max="3598" width="22.42578125" style="472" customWidth="1"/>
    <col min="3599" max="3840" width="9.140625" style="472"/>
    <col min="3841" max="3841" width="83.5703125" style="472" customWidth="1"/>
    <col min="3842" max="3842" width="8.28515625" style="472" customWidth="1"/>
    <col min="3843" max="3843" width="11.85546875" style="472" customWidth="1"/>
    <col min="3844" max="3844" width="13.85546875" style="472" customWidth="1"/>
    <col min="3845" max="3847" width="0" style="472" hidden="1" customWidth="1"/>
    <col min="3848" max="3848" width="7.7109375" style="472" customWidth="1"/>
    <col min="3849" max="3849" width="11.85546875" style="472" customWidth="1"/>
    <col min="3850" max="3850" width="13.85546875" style="472" customWidth="1"/>
    <col min="3851" max="3851" width="8" style="472" customWidth="1"/>
    <col min="3852" max="3852" width="11.85546875" style="472" customWidth="1"/>
    <col min="3853" max="3853" width="13.85546875" style="472" customWidth="1"/>
    <col min="3854" max="3854" width="22.42578125" style="472" customWidth="1"/>
    <col min="3855" max="4096" width="9.140625" style="472"/>
    <col min="4097" max="4097" width="83.5703125" style="472" customWidth="1"/>
    <col min="4098" max="4098" width="8.28515625" style="472" customWidth="1"/>
    <col min="4099" max="4099" width="11.85546875" style="472" customWidth="1"/>
    <col min="4100" max="4100" width="13.85546875" style="472" customWidth="1"/>
    <col min="4101" max="4103" width="0" style="472" hidden="1" customWidth="1"/>
    <col min="4104" max="4104" width="7.7109375" style="472" customWidth="1"/>
    <col min="4105" max="4105" width="11.85546875" style="472" customWidth="1"/>
    <col min="4106" max="4106" width="13.85546875" style="472" customWidth="1"/>
    <col min="4107" max="4107" width="8" style="472" customWidth="1"/>
    <col min="4108" max="4108" width="11.85546875" style="472" customWidth="1"/>
    <col min="4109" max="4109" width="13.85546875" style="472" customWidth="1"/>
    <col min="4110" max="4110" width="22.42578125" style="472" customWidth="1"/>
    <col min="4111" max="4352" width="9.140625" style="472"/>
    <col min="4353" max="4353" width="83.5703125" style="472" customWidth="1"/>
    <col min="4354" max="4354" width="8.28515625" style="472" customWidth="1"/>
    <col min="4355" max="4355" width="11.85546875" style="472" customWidth="1"/>
    <col min="4356" max="4356" width="13.85546875" style="472" customWidth="1"/>
    <col min="4357" max="4359" width="0" style="472" hidden="1" customWidth="1"/>
    <col min="4360" max="4360" width="7.7109375" style="472" customWidth="1"/>
    <col min="4361" max="4361" width="11.85546875" style="472" customWidth="1"/>
    <col min="4362" max="4362" width="13.85546875" style="472" customWidth="1"/>
    <col min="4363" max="4363" width="8" style="472" customWidth="1"/>
    <col min="4364" max="4364" width="11.85546875" style="472" customWidth="1"/>
    <col min="4365" max="4365" width="13.85546875" style="472" customWidth="1"/>
    <col min="4366" max="4366" width="22.42578125" style="472" customWidth="1"/>
    <col min="4367" max="4608" width="9.140625" style="472"/>
    <col min="4609" max="4609" width="83.5703125" style="472" customWidth="1"/>
    <col min="4610" max="4610" width="8.28515625" style="472" customWidth="1"/>
    <col min="4611" max="4611" width="11.85546875" style="472" customWidth="1"/>
    <col min="4612" max="4612" width="13.85546875" style="472" customWidth="1"/>
    <col min="4613" max="4615" width="0" style="472" hidden="1" customWidth="1"/>
    <col min="4616" max="4616" width="7.7109375" style="472" customWidth="1"/>
    <col min="4617" max="4617" width="11.85546875" style="472" customWidth="1"/>
    <col min="4618" max="4618" width="13.85546875" style="472" customWidth="1"/>
    <col min="4619" max="4619" width="8" style="472" customWidth="1"/>
    <col min="4620" max="4620" width="11.85546875" style="472" customWidth="1"/>
    <col min="4621" max="4621" width="13.85546875" style="472" customWidth="1"/>
    <col min="4622" max="4622" width="22.42578125" style="472" customWidth="1"/>
    <col min="4623" max="4864" width="9.140625" style="472"/>
    <col min="4865" max="4865" width="83.5703125" style="472" customWidth="1"/>
    <col min="4866" max="4866" width="8.28515625" style="472" customWidth="1"/>
    <col min="4867" max="4867" width="11.85546875" style="472" customWidth="1"/>
    <col min="4868" max="4868" width="13.85546875" style="472" customWidth="1"/>
    <col min="4869" max="4871" width="0" style="472" hidden="1" customWidth="1"/>
    <col min="4872" max="4872" width="7.7109375" style="472" customWidth="1"/>
    <col min="4873" max="4873" width="11.85546875" style="472" customWidth="1"/>
    <col min="4874" max="4874" width="13.85546875" style="472" customWidth="1"/>
    <col min="4875" max="4875" width="8" style="472" customWidth="1"/>
    <col min="4876" max="4876" width="11.85546875" style="472" customWidth="1"/>
    <col min="4877" max="4877" width="13.85546875" style="472" customWidth="1"/>
    <col min="4878" max="4878" width="22.42578125" style="472" customWidth="1"/>
    <col min="4879" max="5120" width="9.140625" style="472"/>
    <col min="5121" max="5121" width="83.5703125" style="472" customWidth="1"/>
    <col min="5122" max="5122" width="8.28515625" style="472" customWidth="1"/>
    <col min="5123" max="5123" width="11.85546875" style="472" customWidth="1"/>
    <col min="5124" max="5124" width="13.85546875" style="472" customWidth="1"/>
    <col min="5125" max="5127" width="0" style="472" hidden="1" customWidth="1"/>
    <col min="5128" max="5128" width="7.7109375" style="472" customWidth="1"/>
    <col min="5129" max="5129" width="11.85546875" style="472" customWidth="1"/>
    <col min="5130" max="5130" width="13.85546875" style="472" customWidth="1"/>
    <col min="5131" max="5131" width="8" style="472" customWidth="1"/>
    <col min="5132" max="5132" width="11.85546875" style="472" customWidth="1"/>
    <col min="5133" max="5133" width="13.85546875" style="472" customWidth="1"/>
    <col min="5134" max="5134" width="22.42578125" style="472" customWidth="1"/>
    <col min="5135" max="5376" width="9.140625" style="472"/>
    <col min="5377" max="5377" width="83.5703125" style="472" customWidth="1"/>
    <col min="5378" max="5378" width="8.28515625" style="472" customWidth="1"/>
    <col min="5379" max="5379" width="11.85546875" style="472" customWidth="1"/>
    <col min="5380" max="5380" width="13.85546875" style="472" customWidth="1"/>
    <col min="5381" max="5383" width="0" style="472" hidden="1" customWidth="1"/>
    <col min="5384" max="5384" width="7.7109375" style="472" customWidth="1"/>
    <col min="5385" max="5385" width="11.85546875" style="472" customWidth="1"/>
    <col min="5386" max="5386" width="13.85546875" style="472" customWidth="1"/>
    <col min="5387" max="5387" width="8" style="472" customWidth="1"/>
    <col min="5388" max="5388" width="11.85546875" style="472" customWidth="1"/>
    <col min="5389" max="5389" width="13.85546875" style="472" customWidth="1"/>
    <col min="5390" max="5390" width="22.42578125" style="472" customWidth="1"/>
    <col min="5391" max="5632" width="9.140625" style="472"/>
    <col min="5633" max="5633" width="83.5703125" style="472" customWidth="1"/>
    <col min="5634" max="5634" width="8.28515625" style="472" customWidth="1"/>
    <col min="5635" max="5635" width="11.85546875" style="472" customWidth="1"/>
    <col min="5636" max="5636" width="13.85546875" style="472" customWidth="1"/>
    <col min="5637" max="5639" width="0" style="472" hidden="1" customWidth="1"/>
    <col min="5640" max="5640" width="7.7109375" style="472" customWidth="1"/>
    <col min="5641" max="5641" width="11.85546875" style="472" customWidth="1"/>
    <col min="5642" max="5642" width="13.85546875" style="472" customWidth="1"/>
    <col min="5643" max="5643" width="8" style="472" customWidth="1"/>
    <col min="5644" max="5644" width="11.85546875" style="472" customWidth="1"/>
    <col min="5645" max="5645" width="13.85546875" style="472" customWidth="1"/>
    <col min="5646" max="5646" width="22.42578125" style="472" customWidth="1"/>
    <col min="5647" max="5888" width="9.140625" style="472"/>
    <col min="5889" max="5889" width="83.5703125" style="472" customWidth="1"/>
    <col min="5890" max="5890" width="8.28515625" style="472" customWidth="1"/>
    <col min="5891" max="5891" width="11.85546875" style="472" customWidth="1"/>
    <col min="5892" max="5892" width="13.85546875" style="472" customWidth="1"/>
    <col min="5893" max="5895" width="0" style="472" hidden="1" customWidth="1"/>
    <col min="5896" max="5896" width="7.7109375" style="472" customWidth="1"/>
    <col min="5897" max="5897" width="11.85546875" style="472" customWidth="1"/>
    <col min="5898" max="5898" width="13.85546875" style="472" customWidth="1"/>
    <col min="5899" max="5899" width="8" style="472" customWidth="1"/>
    <col min="5900" max="5900" width="11.85546875" style="472" customWidth="1"/>
    <col min="5901" max="5901" width="13.85546875" style="472" customWidth="1"/>
    <col min="5902" max="5902" width="22.42578125" style="472" customWidth="1"/>
    <col min="5903" max="6144" width="9.140625" style="472"/>
    <col min="6145" max="6145" width="83.5703125" style="472" customWidth="1"/>
    <col min="6146" max="6146" width="8.28515625" style="472" customWidth="1"/>
    <col min="6147" max="6147" width="11.85546875" style="472" customWidth="1"/>
    <col min="6148" max="6148" width="13.85546875" style="472" customWidth="1"/>
    <col min="6149" max="6151" width="0" style="472" hidden="1" customWidth="1"/>
    <col min="6152" max="6152" width="7.7109375" style="472" customWidth="1"/>
    <col min="6153" max="6153" width="11.85546875" style="472" customWidth="1"/>
    <col min="6154" max="6154" width="13.85546875" style="472" customWidth="1"/>
    <col min="6155" max="6155" width="8" style="472" customWidth="1"/>
    <col min="6156" max="6156" width="11.85546875" style="472" customWidth="1"/>
    <col min="6157" max="6157" width="13.85546875" style="472" customWidth="1"/>
    <col min="6158" max="6158" width="22.42578125" style="472" customWidth="1"/>
    <col min="6159" max="6400" width="9.140625" style="472"/>
    <col min="6401" max="6401" width="83.5703125" style="472" customWidth="1"/>
    <col min="6402" max="6402" width="8.28515625" style="472" customWidth="1"/>
    <col min="6403" max="6403" width="11.85546875" style="472" customWidth="1"/>
    <col min="6404" max="6404" width="13.85546875" style="472" customWidth="1"/>
    <col min="6405" max="6407" width="0" style="472" hidden="1" customWidth="1"/>
    <col min="6408" max="6408" width="7.7109375" style="472" customWidth="1"/>
    <col min="6409" max="6409" width="11.85546875" style="472" customWidth="1"/>
    <col min="6410" max="6410" width="13.85546875" style="472" customWidth="1"/>
    <col min="6411" max="6411" width="8" style="472" customWidth="1"/>
    <col min="6412" max="6412" width="11.85546875" style="472" customWidth="1"/>
    <col min="6413" max="6413" width="13.85546875" style="472" customWidth="1"/>
    <col min="6414" max="6414" width="22.42578125" style="472" customWidth="1"/>
    <col min="6415" max="6656" width="9.140625" style="472"/>
    <col min="6657" max="6657" width="83.5703125" style="472" customWidth="1"/>
    <col min="6658" max="6658" width="8.28515625" style="472" customWidth="1"/>
    <col min="6659" max="6659" width="11.85546875" style="472" customWidth="1"/>
    <col min="6660" max="6660" width="13.85546875" style="472" customWidth="1"/>
    <col min="6661" max="6663" width="0" style="472" hidden="1" customWidth="1"/>
    <col min="6664" max="6664" width="7.7109375" style="472" customWidth="1"/>
    <col min="6665" max="6665" width="11.85546875" style="472" customWidth="1"/>
    <col min="6666" max="6666" width="13.85546875" style="472" customWidth="1"/>
    <col min="6667" max="6667" width="8" style="472" customWidth="1"/>
    <col min="6668" max="6668" width="11.85546875" style="472" customWidth="1"/>
    <col min="6669" max="6669" width="13.85546875" style="472" customWidth="1"/>
    <col min="6670" max="6670" width="22.42578125" style="472" customWidth="1"/>
    <col min="6671" max="6912" width="9.140625" style="472"/>
    <col min="6913" max="6913" width="83.5703125" style="472" customWidth="1"/>
    <col min="6914" max="6914" width="8.28515625" style="472" customWidth="1"/>
    <col min="6915" max="6915" width="11.85546875" style="472" customWidth="1"/>
    <col min="6916" max="6916" width="13.85546875" style="472" customWidth="1"/>
    <col min="6917" max="6919" width="0" style="472" hidden="1" customWidth="1"/>
    <col min="6920" max="6920" width="7.7109375" style="472" customWidth="1"/>
    <col min="6921" max="6921" width="11.85546875" style="472" customWidth="1"/>
    <col min="6922" max="6922" width="13.85546875" style="472" customWidth="1"/>
    <col min="6923" max="6923" width="8" style="472" customWidth="1"/>
    <col min="6924" max="6924" width="11.85546875" style="472" customWidth="1"/>
    <col min="6925" max="6925" width="13.85546875" style="472" customWidth="1"/>
    <col min="6926" max="6926" width="22.42578125" style="472" customWidth="1"/>
    <col min="6927" max="7168" width="9.140625" style="472"/>
    <col min="7169" max="7169" width="83.5703125" style="472" customWidth="1"/>
    <col min="7170" max="7170" width="8.28515625" style="472" customWidth="1"/>
    <col min="7171" max="7171" width="11.85546875" style="472" customWidth="1"/>
    <col min="7172" max="7172" width="13.85546875" style="472" customWidth="1"/>
    <col min="7173" max="7175" width="0" style="472" hidden="1" customWidth="1"/>
    <col min="7176" max="7176" width="7.7109375" style="472" customWidth="1"/>
    <col min="7177" max="7177" width="11.85546875" style="472" customWidth="1"/>
    <col min="7178" max="7178" width="13.85546875" style="472" customWidth="1"/>
    <col min="7179" max="7179" width="8" style="472" customWidth="1"/>
    <col min="7180" max="7180" width="11.85546875" style="472" customWidth="1"/>
    <col min="7181" max="7181" width="13.85546875" style="472" customWidth="1"/>
    <col min="7182" max="7182" width="22.42578125" style="472" customWidth="1"/>
    <col min="7183" max="7424" width="9.140625" style="472"/>
    <col min="7425" max="7425" width="83.5703125" style="472" customWidth="1"/>
    <col min="7426" max="7426" width="8.28515625" style="472" customWidth="1"/>
    <col min="7427" max="7427" width="11.85546875" style="472" customWidth="1"/>
    <col min="7428" max="7428" width="13.85546875" style="472" customWidth="1"/>
    <col min="7429" max="7431" width="0" style="472" hidden="1" customWidth="1"/>
    <col min="7432" max="7432" width="7.7109375" style="472" customWidth="1"/>
    <col min="7433" max="7433" width="11.85546875" style="472" customWidth="1"/>
    <col min="7434" max="7434" width="13.85546875" style="472" customWidth="1"/>
    <col min="7435" max="7435" width="8" style="472" customWidth="1"/>
    <col min="7436" max="7436" width="11.85546875" style="472" customWidth="1"/>
    <col min="7437" max="7437" width="13.85546875" style="472" customWidth="1"/>
    <col min="7438" max="7438" width="22.42578125" style="472" customWidth="1"/>
    <col min="7439" max="7680" width="9.140625" style="472"/>
    <col min="7681" max="7681" width="83.5703125" style="472" customWidth="1"/>
    <col min="7682" max="7682" width="8.28515625" style="472" customWidth="1"/>
    <col min="7683" max="7683" width="11.85546875" style="472" customWidth="1"/>
    <col min="7684" max="7684" width="13.85546875" style="472" customWidth="1"/>
    <col min="7685" max="7687" width="0" style="472" hidden="1" customWidth="1"/>
    <col min="7688" max="7688" width="7.7109375" style="472" customWidth="1"/>
    <col min="7689" max="7689" width="11.85546875" style="472" customWidth="1"/>
    <col min="7690" max="7690" width="13.85546875" style="472" customWidth="1"/>
    <col min="7691" max="7691" width="8" style="472" customWidth="1"/>
    <col min="7692" max="7692" width="11.85546875" style="472" customWidth="1"/>
    <col min="7693" max="7693" width="13.85546875" style="472" customWidth="1"/>
    <col min="7694" max="7694" width="22.42578125" style="472" customWidth="1"/>
    <col min="7695" max="7936" width="9.140625" style="472"/>
    <col min="7937" max="7937" width="83.5703125" style="472" customWidth="1"/>
    <col min="7938" max="7938" width="8.28515625" style="472" customWidth="1"/>
    <col min="7939" max="7939" width="11.85546875" style="472" customWidth="1"/>
    <col min="7940" max="7940" width="13.85546875" style="472" customWidth="1"/>
    <col min="7941" max="7943" width="0" style="472" hidden="1" customWidth="1"/>
    <col min="7944" max="7944" width="7.7109375" style="472" customWidth="1"/>
    <col min="7945" max="7945" width="11.85546875" style="472" customWidth="1"/>
    <col min="7946" max="7946" width="13.85546875" style="472" customWidth="1"/>
    <col min="7947" max="7947" width="8" style="472" customWidth="1"/>
    <col min="7948" max="7948" width="11.85546875" style="472" customWidth="1"/>
    <col min="7949" max="7949" width="13.85546875" style="472" customWidth="1"/>
    <col min="7950" max="7950" width="22.42578125" style="472" customWidth="1"/>
    <col min="7951" max="8192" width="9.140625" style="472"/>
    <col min="8193" max="8193" width="83.5703125" style="472" customWidth="1"/>
    <col min="8194" max="8194" width="8.28515625" style="472" customWidth="1"/>
    <col min="8195" max="8195" width="11.85546875" style="472" customWidth="1"/>
    <col min="8196" max="8196" width="13.85546875" style="472" customWidth="1"/>
    <col min="8197" max="8199" width="0" style="472" hidden="1" customWidth="1"/>
    <col min="8200" max="8200" width="7.7109375" style="472" customWidth="1"/>
    <col min="8201" max="8201" width="11.85546875" style="472" customWidth="1"/>
    <col min="8202" max="8202" width="13.85546875" style="472" customWidth="1"/>
    <col min="8203" max="8203" width="8" style="472" customWidth="1"/>
    <col min="8204" max="8204" width="11.85546875" style="472" customWidth="1"/>
    <col min="8205" max="8205" width="13.85546875" style="472" customWidth="1"/>
    <col min="8206" max="8206" width="22.42578125" style="472" customWidth="1"/>
    <col min="8207" max="8448" width="9.140625" style="472"/>
    <col min="8449" max="8449" width="83.5703125" style="472" customWidth="1"/>
    <col min="8450" max="8450" width="8.28515625" style="472" customWidth="1"/>
    <col min="8451" max="8451" width="11.85546875" style="472" customWidth="1"/>
    <col min="8452" max="8452" width="13.85546875" style="472" customWidth="1"/>
    <col min="8453" max="8455" width="0" style="472" hidden="1" customWidth="1"/>
    <col min="8456" max="8456" width="7.7109375" style="472" customWidth="1"/>
    <col min="8457" max="8457" width="11.85546875" style="472" customWidth="1"/>
    <col min="8458" max="8458" width="13.85546875" style="472" customWidth="1"/>
    <col min="8459" max="8459" width="8" style="472" customWidth="1"/>
    <col min="8460" max="8460" width="11.85546875" style="472" customWidth="1"/>
    <col min="8461" max="8461" width="13.85546875" style="472" customWidth="1"/>
    <col min="8462" max="8462" width="22.42578125" style="472" customWidth="1"/>
    <col min="8463" max="8704" width="9.140625" style="472"/>
    <col min="8705" max="8705" width="83.5703125" style="472" customWidth="1"/>
    <col min="8706" max="8706" width="8.28515625" style="472" customWidth="1"/>
    <col min="8707" max="8707" width="11.85546875" style="472" customWidth="1"/>
    <col min="8708" max="8708" width="13.85546875" style="472" customWidth="1"/>
    <col min="8709" max="8711" width="0" style="472" hidden="1" customWidth="1"/>
    <col min="8712" max="8712" width="7.7109375" style="472" customWidth="1"/>
    <col min="8713" max="8713" width="11.85546875" style="472" customWidth="1"/>
    <col min="8714" max="8714" width="13.85546875" style="472" customWidth="1"/>
    <col min="8715" max="8715" width="8" style="472" customWidth="1"/>
    <col min="8716" max="8716" width="11.85546875" style="472" customWidth="1"/>
    <col min="8717" max="8717" width="13.85546875" style="472" customWidth="1"/>
    <col min="8718" max="8718" width="22.42578125" style="472" customWidth="1"/>
    <col min="8719" max="8960" width="9.140625" style="472"/>
    <col min="8961" max="8961" width="83.5703125" style="472" customWidth="1"/>
    <col min="8962" max="8962" width="8.28515625" style="472" customWidth="1"/>
    <col min="8963" max="8963" width="11.85546875" style="472" customWidth="1"/>
    <col min="8964" max="8964" width="13.85546875" style="472" customWidth="1"/>
    <col min="8965" max="8967" width="0" style="472" hidden="1" customWidth="1"/>
    <col min="8968" max="8968" width="7.7109375" style="472" customWidth="1"/>
    <col min="8969" max="8969" width="11.85546875" style="472" customWidth="1"/>
    <col min="8970" max="8970" width="13.85546875" style="472" customWidth="1"/>
    <col min="8971" max="8971" width="8" style="472" customWidth="1"/>
    <col min="8972" max="8972" width="11.85546875" style="472" customWidth="1"/>
    <col min="8973" max="8973" width="13.85546875" style="472" customWidth="1"/>
    <col min="8974" max="8974" width="22.42578125" style="472" customWidth="1"/>
    <col min="8975" max="9216" width="9.140625" style="472"/>
    <col min="9217" max="9217" width="83.5703125" style="472" customWidth="1"/>
    <col min="9218" max="9218" width="8.28515625" style="472" customWidth="1"/>
    <col min="9219" max="9219" width="11.85546875" style="472" customWidth="1"/>
    <col min="9220" max="9220" width="13.85546875" style="472" customWidth="1"/>
    <col min="9221" max="9223" width="0" style="472" hidden="1" customWidth="1"/>
    <col min="9224" max="9224" width="7.7109375" style="472" customWidth="1"/>
    <col min="9225" max="9225" width="11.85546875" style="472" customWidth="1"/>
    <col min="9226" max="9226" width="13.85546875" style="472" customWidth="1"/>
    <col min="9227" max="9227" width="8" style="472" customWidth="1"/>
    <col min="9228" max="9228" width="11.85546875" style="472" customWidth="1"/>
    <col min="9229" max="9229" width="13.85546875" style="472" customWidth="1"/>
    <col min="9230" max="9230" width="22.42578125" style="472" customWidth="1"/>
    <col min="9231" max="9472" width="9.140625" style="472"/>
    <col min="9473" max="9473" width="83.5703125" style="472" customWidth="1"/>
    <col min="9474" max="9474" width="8.28515625" style="472" customWidth="1"/>
    <col min="9475" max="9475" width="11.85546875" style="472" customWidth="1"/>
    <col min="9476" max="9476" width="13.85546875" style="472" customWidth="1"/>
    <col min="9477" max="9479" width="0" style="472" hidden="1" customWidth="1"/>
    <col min="9480" max="9480" width="7.7109375" style="472" customWidth="1"/>
    <col min="9481" max="9481" width="11.85546875" style="472" customWidth="1"/>
    <col min="9482" max="9482" width="13.85546875" style="472" customWidth="1"/>
    <col min="9483" max="9483" width="8" style="472" customWidth="1"/>
    <col min="9484" max="9484" width="11.85546875" style="472" customWidth="1"/>
    <col min="9485" max="9485" width="13.85546875" style="472" customWidth="1"/>
    <col min="9486" max="9486" width="22.42578125" style="472" customWidth="1"/>
    <col min="9487" max="9728" width="9.140625" style="472"/>
    <col min="9729" max="9729" width="83.5703125" style="472" customWidth="1"/>
    <col min="9730" max="9730" width="8.28515625" style="472" customWidth="1"/>
    <col min="9731" max="9731" width="11.85546875" style="472" customWidth="1"/>
    <col min="9732" max="9732" width="13.85546875" style="472" customWidth="1"/>
    <col min="9733" max="9735" width="0" style="472" hidden="1" customWidth="1"/>
    <col min="9736" max="9736" width="7.7109375" style="472" customWidth="1"/>
    <col min="9737" max="9737" width="11.85546875" style="472" customWidth="1"/>
    <col min="9738" max="9738" width="13.85546875" style="472" customWidth="1"/>
    <col min="9739" max="9739" width="8" style="472" customWidth="1"/>
    <col min="9740" max="9740" width="11.85546875" style="472" customWidth="1"/>
    <col min="9741" max="9741" width="13.85546875" style="472" customWidth="1"/>
    <col min="9742" max="9742" width="22.42578125" style="472" customWidth="1"/>
    <col min="9743" max="9984" width="9.140625" style="472"/>
    <col min="9985" max="9985" width="83.5703125" style="472" customWidth="1"/>
    <col min="9986" max="9986" width="8.28515625" style="472" customWidth="1"/>
    <col min="9987" max="9987" width="11.85546875" style="472" customWidth="1"/>
    <col min="9988" max="9988" width="13.85546875" style="472" customWidth="1"/>
    <col min="9989" max="9991" width="0" style="472" hidden="1" customWidth="1"/>
    <col min="9992" max="9992" width="7.7109375" style="472" customWidth="1"/>
    <col min="9993" max="9993" width="11.85546875" style="472" customWidth="1"/>
    <col min="9994" max="9994" width="13.85546875" style="472" customWidth="1"/>
    <col min="9995" max="9995" width="8" style="472" customWidth="1"/>
    <col min="9996" max="9996" width="11.85546875" style="472" customWidth="1"/>
    <col min="9997" max="9997" width="13.85546875" style="472" customWidth="1"/>
    <col min="9998" max="9998" width="22.42578125" style="472" customWidth="1"/>
    <col min="9999" max="10240" width="9.140625" style="472"/>
    <col min="10241" max="10241" width="83.5703125" style="472" customWidth="1"/>
    <col min="10242" max="10242" width="8.28515625" style="472" customWidth="1"/>
    <col min="10243" max="10243" width="11.85546875" style="472" customWidth="1"/>
    <col min="10244" max="10244" width="13.85546875" style="472" customWidth="1"/>
    <col min="10245" max="10247" width="0" style="472" hidden="1" customWidth="1"/>
    <col min="10248" max="10248" width="7.7109375" style="472" customWidth="1"/>
    <col min="10249" max="10249" width="11.85546875" style="472" customWidth="1"/>
    <col min="10250" max="10250" width="13.85546875" style="472" customWidth="1"/>
    <col min="10251" max="10251" width="8" style="472" customWidth="1"/>
    <col min="10252" max="10252" width="11.85546875" style="472" customWidth="1"/>
    <col min="10253" max="10253" width="13.85546875" style="472" customWidth="1"/>
    <col min="10254" max="10254" width="22.42578125" style="472" customWidth="1"/>
    <col min="10255" max="10496" width="9.140625" style="472"/>
    <col min="10497" max="10497" width="83.5703125" style="472" customWidth="1"/>
    <col min="10498" max="10498" width="8.28515625" style="472" customWidth="1"/>
    <col min="10499" max="10499" width="11.85546875" style="472" customWidth="1"/>
    <col min="10500" max="10500" width="13.85546875" style="472" customWidth="1"/>
    <col min="10501" max="10503" width="0" style="472" hidden="1" customWidth="1"/>
    <col min="10504" max="10504" width="7.7109375" style="472" customWidth="1"/>
    <col min="10505" max="10505" width="11.85546875" style="472" customWidth="1"/>
    <col min="10506" max="10506" width="13.85546875" style="472" customWidth="1"/>
    <col min="10507" max="10507" width="8" style="472" customWidth="1"/>
    <col min="10508" max="10508" width="11.85546875" style="472" customWidth="1"/>
    <col min="10509" max="10509" width="13.85546875" style="472" customWidth="1"/>
    <col min="10510" max="10510" width="22.42578125" style="472" customWidth="1"/>
    <col min="10511" max="10752" width="9.140625" style="472"/>
    <col min="10753" max="10753" width="83.5703125" style="472" customWidth="1"/>
    <col min="10754" max="10754" width="8.28515625" style="472" customWidth="1"/>
    <col min="10755" max="10755" width="11.85546875" style="472" customWidth="1"/>
    <col min="10756" max="10756" width="13.85546875" style="472" customWidth="1"/>
    <col min="10757" max="10759" width="0" style="472" hidden="1" customWidth="1"/>
    <col min="10760" max="10760" width="7.7109375" style="472" customWidth="1"/>
    <col min="10761" max="10761" width="11.85546875" style="472" customWidth="1"/>
    <col min="10762" max="10762" width="13.85546875" style="472" customWidth="1"/>
    <col min="10763" max="10763" width="8" style="472" customWidth="1"/>
    <col min="10764" max="10764" width="11.85546875" style="472" customWidth="1"/>
    <col min="10765" max="10765" width="13.85546875" style="472" customWidth="1"/>
    <col min="10766" max="10766" width="22.42578125" style="472" customWidth="1"/>
    <col min="10767" max="11008" width="9.140625" style="472"/>
    <col min="11009" max="11009" width="83.5703125" style="472" customWidth="1"/>
    <col min="11010" max="11010" width="8.28515625" style="472" customWidth="1"/>
    <col min="11011" max="11011" width="11.85546875" style="472" customWidth="1"/>
    <col min="11012" max="11012" width="13.85546875" style="472" customWidth="1"/>
    <col min="11013" max="11015" width="0" style="472" hidden="1" customWidth="1"/>
    <col min="11016" max="11016" width="7.7109375" style="472" customWidth="1"/>
    <col min="11017" max="11017" width="11.85546875" style="472" customWidth="1"/>
    <col min="11018" max="11018" width="13.85546875" style="472" customWidth="1"/>
    <col min="11019" max="11019" width="8" style="472" customWidth="1"/>
    <col min="11020" max="11020" width="11.85546875" style="472" customWidth="1"/>
    <col min="11021" max="11021" width="13.85546875" style="472" customWidth="1"/>
    <col min="11022" max="11022" width="22.42578125" style="472" customWidth="1"/>
    <col min="11023" max="11264" width="9.140625" style="472"/>
    <col min="11265" max="11265" width="83.5703125" style="472" customWidth="1"/>
    <col min="11266" max="11266" width="8.28515625" style="472" customWidth="1"/>
    <col min="11267" max="11267" width="11.85546875" style="472" customWidth="1"/>
    <col min="11268" max="11268" width="13.85546875" style="472" customWidth="1"/>
    <col min="11269" max="11271" width="0" style="472" hidden="1" customWidth="1"/>
    <col min="11272" max="11272" width="7.7109375" style="472" customWidth="1"/>
    <col min="11273" max="11273" width="11.85546875" style="472" customWidth="1"/>
    <col min="11274" max="11274" width="13.85546875" style="472" customWidth="1"/>
    <col min="11275" max="11275" width="8" style="472" customWidth="1"/>
    <col min="11276" max="11276" width="11.85546875" style="472" customWidth="1"/>
    <col min="11277" max="11277" width="13.85546875" style="472" customWidth="1"/>
    <col min="11278" max="11278" width="22.42578125" style="472" customWidth="1"/>
    <col min="11279" max="11520" width="9.140625" style="472"/>
    <col min="11521" max="11521" width="83.5703125" style="472" customWidth="1"/>
    <col min="11522" max="11522" width="8.28515625" style="472" customWidth="1"/>
    <col min="11523" max="11523" width="11.85546875" style="472" customWidth="1"/>
    <col min="11524" max="11524" width="13.85546875" style="472" customWidth="1"/>
    <col min="11525" max="11527" width="0" style="472" hidden="1" customWidth="1"/>
    <col min="11528" max="11528" width="7.7109375" style="472" customWidth="1"/>
    <col min="11529" max="11529" width="11.85546875" style="472" customWidth="1"/>
    <col min="11530" max="11530" width="13.85546875" style="472" customWidth="1"/>
    <col min="11531" max="11531" width="8" style="472" customWidth="1"/>
    <col min="11532" max="11532" width="11.85546875" style="472" customWidth="1"/>
    <col min="11533" max="11533" width="13.85546875" style="472" customWidth="1"/>
    <col min="11534" max="11534" width="22.42578125" style="472" customWidth="1"/>
    <col min="11535" max="11776" width="9.140625" style="472"/>
    <col min="11777" max="11777" width="83.5703125" style="472" customWidth="1"/>
    <col min="11778" max="11778" width="8.28515625" style="472" customWidth="1"/>
    <col min="11779" max="11779" width="11.85546875" style="472" customWidth="1"/>
    <col min="11780" max="11780" width="13.85546875" style="472" customWidth="1"/>
    <col min="11781" max="11783" width="0" style="472" hidden="1" customWidth="1"/>
    <col min="11784" max="11784" width="7.7109375" style="472" customWidth="1"/>
    <col min="11785" max="11785" width="11.85546875" style="472" customWidth="1"/>
    <col min="11786" max="11786" width="13.85546875" style="472" customWidth="1"/>
    <col min="11787" max="11787" width="8" style="472" customWidth="1"/>
    <col min="11788" max="11788" width="11.85546875" style="472" customWidth="1"/>
    <col min="11789" max="11789" width="13.85546875" style="472" customWidth="1"/>
    <col min="11790" max="11790" width="22.42578125" style="472" customWidth="1"/>
    <col min="11791" max="12032" width="9.140625" style="472"/>
    <col min="12033" max="12033" width="83.5703125" style="472" customWidth="1"/>
    <col min="12034" max="12034" width="8.28515625" style="472" customWidth="1"/>
    <col min="12035" max="12035" width="11.85546875" style="472" customWidth="1"/>
    <col min="12036" max="12036" width="13.85546875" style="472" customWidth="1"/>
    <col min="12037" max="12039" width="0" style="472" hidden="1" customWidth="1"/>
    <col min="12040" max="12040" width="7.7109375" style="472" customWidth="1"/>
    <col min="12041" max="12041" width="11.85546875" style="472" customWidth="1"/>
    <col min="12042" max="12042" width="13.85546875" style="472" customWidth="1"/>
    <col min="12043" max="12043" width="8" style="472" customWidth="1"/>
    <col min="12044" max="12044" width="11.85546875" style="472" customWidth="1"/>
    <col min="12045" max="12045" width="13.85546875" style="472" customWidth="1"/>
    <col min="12046" max="12046" width="22.42578125" style="472" customWidth="1"/>
    <col min="12047" max="12288" width="9.140625" style="472"/>
    <col min="12289" max="12289" width="83.5703125" style="472" customWidth="1"/>
    <col min="12290" max="12290" width="8.28515625" style="472" customWidth="1"/>
    <col min="12291" max="12291" width="11.85546875" style="472" customWidth="1"/>
    <col min="12292" max="12292" width="13.85546875" style="472" customWidth="1"/>
    <col min="12293" max="12295" width="0" style="472" hidden="1" customWidth="1"/>
    <col min="12296" max="12296" width="7.7109375" style="472" customWidth="1"/>
    <col min="12297" max="12297" width="11.85546875" style="472" customWidth="1"/>
    <col min="12298" max="12298" width="13.85546875" style="472" customWidth="1"/>
    <col min="12299" max="12299" width="8" style="472" customWidth="1"/>
    <col min="12300" max="12300" width="11.85546875" style="472" customWidth="1"/>
    <col min="12301" max="12301" width="13.85546875" style="472" customWidth="1"/>
    <col min="12302" max="12302" width="22.42578125" style="472" customWidth="1"/>
    <col min="12303" max="12544" width="9.140625" style="472"/>
    <col min="12545" max="12545" width="83.5703125" style="472" customWidth="1"/>
    <col min="12546" max="12546" width="8.28515625" style="472" customWidth="1"/>
    <col min="12547" max="12547" width="11.85546875" style="472" customWidth="1"/>
    <col min="12548" max="12548" width="13.85546875" style="472" customWidth="1"/>
    <col min="12549" max="12551" width="0" style="472" hidden="1" customWidth="1"/>
    <col min="12552" max="12552" width="7.7109375" style="472" customWidth="1"/>
    <col min="12553" max="12553" width="11.85546875" style="472" customWidth="1"/>
    <col min="12554" max="12554" width="13.85546875" style="472" customWidth="1"/>
    <col min="12555" max="12555" width="8" style="472" customWidth="1"/>
    <col min="12556" max="12556" width="11.85546875" style="472" customWidth="1"/>
    <col min="12557" max="12557" width="13.85546875" style="472" customWidth="1"/>
    <col min="12558" max="12558" width="22.42578125" style="472" customWidth="1"/>
    <col min="12559" max="12800" width="9.140625" style="472"/>
    <col min="12801" max="12801" width="83.5703125" style="472" customWidth="1"/>
    <col min="12802" max="12802" width="8.28515625" style="472" customWidth="1"/>
    <col min="12803" max="12803" width="11.85546875" style="472" customWidth="1"/>
    <col min="12804" max="12804" width="13.85546875" style="472" customWidth="1"/>
    <col min="12805" max="12807" width="0" style="472" hidden="1" customWidth="1"/>
    <col min="12808" max="12808" width="7.7109375" style="472" customWidth="1"/>
    <col min="12809" max="12809" width="11.85546875" style="472" customWidth="1"/>
    <col min="12810" max="12810" width="13.85546875" style="472" customWidth="1"/>
    <col min="12811" max="12811" width="8" style="472" customWidth="1"/>
    <col min="12812" max="12812" width="11.85546875" style="472" customWidth="1"/>
    <col min="12813" max="12813" width="13.85546875" style="472" customWidth="1"/>
    <col min="12814" max="12814" width="22.42578125" style="472" customWidth="1"/>
    <col min="12815" max="13056" width="9.140625" style="472"/>
    <col min="13057" max="13057" width="83.5703125" style="472" customWidth="1"/>
    <col min="13058" max="13058" width="8.28515625" style="472" customWidth="1"/>
    <col min="13059" max="13059" width="11.85546875" style="472" customWidth="1"/>
    <col min="13060" max="13060" width="13.85546875" style="472" customWidth="1"/>
    <col min="13061" max="13063" width="0" style="472" hidden="1" customWidth="1"/>
    <col min="13064" max="13064" width="7.7109375" style="472" customWidth="1"/>
    <col min="13065" max="13065" width="11.85546875" style="472" customWidth="1"/>
    <col min="13066" max="13066" width="13.85546875" style="472" customWidth="1"/>
    <col min="13067" max="13067" width="8" style="472" customWidth="1"/>
    <col min="13068" max="13068" width="11.85546875" style="472" customWidth="1"/>
    <col min="13069" max="13069" width="13.85546875" style="472" customWidth="1"/>
    <col min="13070" max="13070" width="22.42578125" style="472" customWidth="1"/>
    <col min="13071" max="13312" width="9.140625" style="472"/>
    <col min="13313" max="13313" width="83.5703125" style="472" customWidth="1"/>
    <col min="13314" max="13314" width="8.28515625" style="472" customWidth="1"/>
    <col min="13315" max="13315" width="11.85546875" style="472" customWidth="1"/>
    <col min="13316" max="13316" width="13.85546875" style="472" customWidth="1"/>
    <col min="13317" max="13319" width="0" style="472" hidden="1" customWidth="1"/>
    <col min="13320" max="13320" width="7.7109375" style="472" customWidth="1"/>
    <col min="13321" max="13321" width="11.85546875" style="472" customWidth="1"/>
    <col min="13322" max="13322" width="13.85546875" style="472" customWidth="1"/>
    <col min="13323" max="13323" width="8" style="472" customWidth="1"/>
    <col min="13324" max="13324" width="11.85546875" style="472" customWidth="1"/>
    <col min="13325" max="13325" width="13.85546875" style="472" customWidth="1"/>
    <col min="13326" max="13326" width="22.42578125" style="472" customWidth="1"/>
    <col min="13327" max="13568" width="9.140625" style="472"/>
    <col min="13569" max="13569" width="83.5703125" style="472" customWidth="1"/>
    <col min="13570" max="13570" width="8.28515625" style="472" customWidth="1"/>
    <col min="13571" max="13571" width="11.85546875" style="472" customWidth="1"/>
    <col min="13572" max="13572" width="13.85546875" style="472" customWidth="1"/>
    <col min="13573" max="13575" width="0" style="472" hidden="1" customWidth="1"/>
    <col min="13576" max="13576" width="7.7109375" style="472" customWidth="1"/>
    <col min="13577" max="13577" width="11.85546875" style="472" customWidth="1"/>
    <col min="13578" max="13578" width="13.85546875" style="472" customWidth="1"/>
    <col min="13579" max="13579" width="8" style="472" customWidth="1"/>
    <col min="13580" max="13580" width="11.85546875" style="472" customWidth="1"/>
    <col min="13581" max="13581" width="13.85546875" style="472" customWidth="1"/>
    <col min="13582" max="13582" width="22.42578125" style="472" customWidth="1"/>
    <col min="13583" max="13824" width="9.140625" style="472"/>
    <col min="13825" max="13825" width="83.5703125" style="472" customWidth="1"/>
    <col min="13826" max="13826" width="8.28515625" style="472" customWidth="1"/>
    <col min="13827" max="13827" width="11.85546875" style="472" customWidth="1"/>
    <col min="13828" max="13828" width="13.85546875" style="472" customWidth="1"/>
    <col min="13829" max="13831" width="0" style="472" hidden="1" customWidth="1"/>
    <col min="13832" max="13832" width="7.7109375" style="472" customWidth="1"/>
    <col min="13833" max="13833" width="11.85546875" style="472" customWidth="1"/>
    <col min="13834" max="13834" width="13.85546875" style="472" customWidth="1"/>
    <col min="13835" max="13835" width="8" style="472" customWidth="1"/>
    <col min="13836" max="13836" width="11.85546875" style="472" customWidth="1"/>
    <col min="13837" max="13837" width="13.85546875" style="472" customWidth="1"/>
    <col min="13838" max="13838" width="22.42578125" style="472" customWidth="1"/>
    <col min="13839" max="14080" width="9.140625" style="472"/>
    <col min="14081" max="14081" width="83.5703125" style="472" customWidth="1"/>
    <col min="14082" max="14082" width="8.28515625" style="472" customWidth="1"/>
    <col min="14083" max="14083" width="11.85546875" style="472" customWidth="1"/>
    <col min="14084" max="14084" width="13.85546875" style="472" customWidth="1"/>
    <col min="14085" max="14087" width="0" style="472" hidden="1" customWidth="1"/>
    <col min="14088" max="14088" width="7.7109375" style="472" customWidth="1"/>
    <col min="14089" max="14089" width="11.85546875" style="472" customWidth="1"/>
    <col min="14090" max="14090" width="13.85546875" style="472" customWidth="1"/>
    <col min="14091" max="14091" width="8" style="472" customWidth="1"/>
    <col min="14092" max="14092" width="11.85546875" style="472" customWidth="1"/>
    <col min="14093" max="14093" width="13.85546875" style="472" customWidth="1"/>
    <col min="14094" max="14094" width="22.42578125" style="472" customWidth="1"/>
    <col min="14095" max="14336" width="9.140625" style="472"/>
    <col min="14337" max="14337" width="83.5703125" style="472" customWidth="1"/>
    <col min="14338" max="14338" width="8.28515625" style="472" customWidth="1"/>
    <col min="14339" max="14339" width="11.85546875" style="472" customWidth="1"/>
    <col min="14340" max="14340" width="13.85546875" style="472" customWidth="1"/>
    <col min="14341" max="14343" width="0" style="472" hidden="1" customWidth="1"/>
    <col min="14344" max="14344" width="7.7109375" style="472" customWidth="1"/>
    <col min="14345" max="14345" width="11.85546875" style="472" customWidth="1"/>
    <col min="14346" max="14346" width="13.85546875" style="472" customWidth="1"/>
    <col min="14347" max="14347" width="8" style="472" customWidth="1"/>
    <col min="14348" max="14348" width="11.85546875" style="472" customWidth="1"/>
    <col min="14349" max="14349" width="13.85546875" style="472" customWidth="1"/>
    <col min="14350" max="14350" width="22.42578125" style="472" customWidth="1"/>
    <col min="14351" max="14592" width="9.140625" style="472"/>
    <col min="14593" max="14593" width="83.5703125" style="472" customWidth="1"/>
    <col min="14594" max="14594" width="8.28515625" style="472" customWidth="1"/>
    <col min="14595" max="14595" width="11.85546875" style="472" customWidth="1"/>
    <col min="14596" max="14596" width="13.85546875" style="472" customWidth="1"/>
    <col min="14597" max="14599" width="0" style="472" hidden="1" customWidth="1"/>
    <col min="14600" max="14600" width="7.7109375" style="472" customWidth="1"/>
    <col min="14601" max="14601" width="11.85546875" style="472" customWidth="1"/>
    <col min="14602" max="14602" width="13.85546875" style="472" customWidth="1"/>
    <col min="14603" max="14603" width="8" style="472" customWidth="1"/>
    <col min="14604" max="14604" width="11.85546875" style="472" customWidth="1"/>
    <col min="14605" max="14605" width="13.85546875" style="472" customWidth="1"/>
    <col min="14606" max="14606" width="22.42578125" style="472" customWidth="1"/>
    <col min="14607" max="14848" width="9.140625" style="472"/>
    <col min="14849" max="14849" width="83.5703125" style="472" customWidth="1"/>
    <col min="14850" max="14850" width="8.28515625" style="472" customWidth="1"/>
    <col min="14851" max="14851" width="11.85546875" style="472" customWidth="1"/>
    <col min="14852" max="14852" width="13.85546875" style="472" customWidth="1"/>
    <col min="14853" max="14855" width="0" style="472" hidden="1" customWidth="1"/>
    <col min="14856" max="14856" width="7.7109375" style="472" customWidth="1"/>
    <col min="14857" max="14857" width="11.85546875" style="472" customWidth="1"/>
    <col min="14858" max="14858" width="13.85546875" style="472" customWidth="1"/>
    <col min="14859" max="14859" width="8" style="472" customWidth="1"/>
    <col min="14860" max="14860" width="11.85546875" style="472" customWidth="1"/>
    <col min="14861" max="14861" width="13.85546875" style="472" customWidth="1"/>
    <col min="14862" max="14862" width="22.42578125" style="472" customWidth="1"/>
    <col min="14863" max="15104" width="9.140625" style="472"/>
    <col min="15105" max="15105" width="83.5703125" style="472" customWidth="1"/>
    <col min="15106" max="15106" width="8.28515625" style="472" customWidth="1"/>
    <col min="15107" max="15107" width="11.85546875" style="472" customWidth="1"/>
    <col min="15108" max="15108" width="13.85546875" style="472" customWidth="1"/>
    <col min="15109" max="15111" width="0" style="472" hidden="1" customWidth="1"/>
    <col min="15112" max="15112" width="7.7109375" style="472" customWidth="1"/>
    <col min="15113" max="15113" width="11.85546875" style="472" customWidth="1"/>
    <col min="15114" max="15114" width="13.85546875" style="472" customWidth="1"/>
    <col min="15115" max="15115" width="8" style="472" customWidth="1"/>
    <col min="15116" max="15116" width="11.85546875" style="472" customWidth="1"/>
    <col min="15117" max="15117" width="13.85546875" style="472" customWidth="1"/>
    <col min="15118" max="15118" width="22.42578125" style="472" customWidth="1"/>
    <col min="15119" max="15360" width="9.140625" style="472"/>
    <col min="15361" max="15361" width="83.5703125" style="472" customWidth="1"/>
    <col min="15362" max="15362" width="8.28515625" style="472" customWidth="1"/>
    <col min="15363" max="15363" width="11.85546875" style="472" customWidth="1"/>
    <col min="15364" max="15364" width="13.85546875" style="472" customWidth="1"/>
    <col min="15365" max="15367" width="0" style="472" hidden="1" customWidth="1"/>
    <col min="15368" max="15368" width="7.7109375" style="472" customWidth="1"/>
    <col min="15369" max="15369" width="11.85546875" style="472" customWidth="1"/>
    <col min="15370" max="15370" width="13.85546875" style="472" customWidth="1"/>
    <col min="15371" max="15371" width="8" style="472" customWidth="1"/>
    <col min="15372" max="15372" width="11.85546875" style="472" customWidth="1"/>
    <col min="15373" max="15373" width="13.85546875" style="472" customWidth="1"/>
    <col min="15374" max="15374" width="22.42578125" style="472" customWidth="1"/>
    <col min="15375" max="15616" width="9.140625" style="472"/>
    <col min="15617" max="15617" width="83.5703125" style="472" customWidth="1"/>
    <col min="15618" max="15618" width="8.28515625" style="472" customWidth="1"/>
    <col min="15619" max="15619" width="11.85546875" style="472" customWidth="1"/>
    <col min="15620" max="15620" width="13.85546875" style="472" customWidth="1"/>
    <col min="15621" max="15623" width="0" style="472" hidden="1" customWidth="1"/>
    <col min="15624" max="15624" width="7.7109375" style="472" customWidth="1"/>
    <col min="15625" max="15625" width="11.85546875" style="472" customWidth="1"/>
    <col min="15626" max="15626" width="13.85546875" style="472" customWidth="1"/>
    <col min="15627" max="15627" width="8" style="472" customWidth="1"/>
    <col min="15628" max="15628" width="11.85546875" style="472" customWidth="1"/>
    <col min="15629" max="15629" width="13.85546875" style="472" customWidth="1"/>
    <col min="15630" max="15630" width="22.42578125" style="472" customWidth="1"/>
    <col min="15631" max="15872" width="9.140625" style="472"/>
    <col min="15873" max="15873" width="83.5703125" style="472" customWidth="1"/>
    <col min="15874" max="15874" width="8.28515625" style="472" customWidth="1"/>
    <col min="15875" max="15875" width="11.85546875" style="472" customWidth="1"/>
    <col min="15876" max="15876" width="13.85546875" style="472" customWidth="1"/>
    <col min="15877" max="15879" width="0" style="472" hidden="1" customWidth="1"/>
    <col min="15880" max="15880" width="7.7109375" style="472" customWidth="1"/>
    <col min="15881" max="15881" width="11.85546875" style="472" customWidth="1"/>
    <col min="15882" max="15882" width="13.85546875" style="472" customWidth="1"/>
    <col min="15883" max="15883" width="8" style="472" customWidth="1"/>
    <col min="15884" max="15884" width="11.85546875" style="472" customWidth="1"/>
    <col min="15885" max="15885" width="13.85546875" style="472" customWidth="1"/>
    <col min="15886" max="15886" width="22.42578125" style="472" customWidth="1"/>
    <col min="15887" max="16128" width="9.140625" style="472"/>
    <col min="16129" max="16129" width="83.5703125" style="472" customWidth="1"/>
    <col min="16130" max="16130" width="8.28515625" style="472" customWidth="1"/>
    <col min="16131" max="16131" width="11.85546875" style="472" customWidth="1"/>
    <col min="16132" max="16132" width="13.85546875" style="472" customWidth="1"/>
    <col min="16133" max="16135" width="0" style="472" hidden="1" customWidth="1"/>
    <col min="16136" max="16136" width="7.7109375" style="472" customWidth="1"/>
    <col min="16137" max="16137" width="11.85546875" style="472" customWidth="1"/>
    <col min="16138" max="16138" width="13.85546875" style="472" customWidth="1"/>
    <col min="16139" max="16139" width="8" style="472" customWidth="1"/>
    <col min="16140" max="16140" width="11.85546875" style="472" customWidth="1"/>
    <col min="16141" max="16141" width="13.85546875" style="472" customWidth="1"/>
    <col min="16142" max="16142" width="22.42578125" style="472" customWidth="1"/>
    <col min="16143" max="16384" width="9.140625" style="472"/>
  </cols>
  <sheetData>
    <row r="1" spans="1:14" ht="23.25" customHeight="1">
      <c r="A1" s="581" t="s">
        <v>525</v>
      </c>
      <c r="B1" s="581"/>
      <c r="C1" s="581"/>
      <c r="D1" s="581"/>
      <c r="E1" s="581"/>
      <c r="F1" s="581"/>
      <c r="G1" s="581"/>
      <c r="H1" s="582"/>
      <c r="I1" s="582"/>
      <c r="J1" s="582"/>
      <c r="K1" s="582"/>
      <c r="L1" s="582"/>
      <c r="M1" s="582"/>
      <c r="N1" s="582"/>
    </row>
    <row r="2" spans="1:14" ht="12.75" customHeight="1">
      <c r="A2" s="648" t="s">
        <v>538</v>
      </c>
      <c r="B2" s="465"/>
      <c r="C2" s="465"/>
      <c r="D2" s="473"/>
      <c r="E2" s="465"/>
      <c r="F2" s="465"/>
      <c r="G2" s="474" t="s">
        <v>461</v>
      </c>
      <c r="H2" s="465"/>
      <c r="I2" s="465"/>
      <c r="J2" s="473"/>
      <c r="K2" s="465"/>
      <c r="L2" s="465"/>
      <c r="M2" s="473"/>
      <c r="N2" s="473"/>
    </row>
    <row r="3" spans="1:14" ht="16.5" thickBot="1">
      <c r="A3" s="648" t="s">
        <v>539</v>
      </c>
      <c r="D3" s="476"/>
      <c r="F3" s="583" t="s">
        <v>412</v>
      </c>
      <c r="G3" s="583"/>
      <c r="J3" s="476"/>
      <c r="M3" s="476"/>
      <c r="N3" s="476" t="s">
        <v>412</v>
      </c>
    </row>
    <row r="4" spans="1:14" ht="14.25">
      <c r="A4" s="584" t="s">
        <v>471</v>
      </c>
      <c r="B4" s="586" t="s">
        <v>472</v>
      </c>
      <c r="C4" s="586"/>
      <c r="D4" s="586"/>
      <c r="E4" s="586"/>
      <c r="F4" s="586"/>
      <c r="G4" s="586"/>
      <c r="H4" s="586" t="s">
        <v>473</v>
      </c>
      <c r="I4" s="586"/>
      <c r="J4" s="586"/>
      <c r="K4" s="586" t="s">
        <v>474</v>
      </c>
      <c r="L4" s="586"/>
      <c r="M4" s="586"/>
      <c r="N4" s="524"/>
    </row>
    <row r="5" spans="1:14" s="479" customFormat="1" ht="57">
      <c r="A5" s="585"/>
      <c r="B5" s="477" t="s">
        <v>475</v>
      </c>
      <c r="C5" s="477" t="s">
        <v>476</v>
      </c>
      <c r="D5" s="478" t="s">
        <v>477</v>
      </c>
      <c r="E5" s="477" t="s">
        <v>475</v>
      </c>
      <c r="F5" s="477" t="s">
        <v>476</v>
      </c>
      <c r="G5" s="478" t="s">
        <v>477</v>
      </c>
      <c r="H5" s="477" t="s">
        <v>475</v>
      </c>
      <c r="I5" s="477" t="s">
        <v>476</v>
      </c>
      <c r="J5" s="478" t="s">
        <v>477</v>
      </c>
      <c r="K5" s="477" t="s">
        <v>475</v>
      </c>
      <c r="L5" s="477" t="s">
        <v>476</v>
      </c>
      <c r="M5" s="478" t="s">
        <v>477</v>
      </c>
      <c r="N5" s="525" t="s">
        <v>478</v>
      </c>
    </row>
    <row r="6" spans="1:14" ht="14.25">
      <c r="A6" s="526"/>
      <c r="B6" s="480"/>
      <c r="C6" s="517" t="s">
        <v>479</v>
      </c>
      <c r="D6" s="517" t="s">
        <v>480</v>
      </c>
      <c r="E6" s="480"/>
      <c r="F6" s="517" t="s">
        <v>479</v>
      </c>
      <c r="G6" s="517" t="s">
        <v>481</v>
      </c>
      <c r="H6" s="480"/>
      <c r="I6" s="517" t="s">
        <v>479</v>
      </c>
      <c r="J6" s="517" t="s">
        <v>480</v>
      </c>
      <c r="K6" s="480"/>
      <c r="L6" s="517" t="s">
        <v>479</v>
      </c>
      <c r="M6" s="517" t="s">
        <v>480</v>
      </c>
      <c r="N6" s="527" t="s">
        <v>480</v>
      </c>
    </row>
    <row r="7" spans="1:14" ht="14.25">
      <c r="A7" s="528" t="s">
        <v>482</v>
      </c>
      <c r="B7" s="481"/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529"/>
    </row>
    <row r="8" spans="1:14" ht="14.25">
      <c r="A8" s="528" t="s">
        <v>483</v>
      </c>
      <c r="B8" s="482"/>
      <c r="C8" s="481"/>
      <c r="D8" s="481"/>
      <c r="E8" s="482"/>
      <c r="F8" s="481"/>
      <c r="G8" s="481"/>
      <c r="H8" s="482"/>
      <c r="I8" s="481"/>
      <c r="J8" s="481"/>
      <c r="K8" s="482"/>
      <c r="L8" s="481"/>
      <c r="M8" s="481"/>
      <c r="N8" s="529"/>
    </row>
    <row r="9" spans="1:14" ht="15.75">
      <c r="A9" s="528" t="s">
        <v>484</v>
      </c>
      <c r="B9" s="482"/>
      <c r="C9" s="481"/>
      <c r="D9" s="483"/>
      <c r="E9" s="482"/>
      <c r="F9" s="481"/>
      <c r="G9" s="484"/>
      <c r="H9" s="482"/>
      <c r="I9" s="481"/>
      <c r="J9" s="483"/>
      <c r="K9" s="482"/>
      <c r="L9" s="481"/>
      <c r="M9" s="483"/>
      <c r="N9" s="530"/>
    </row>
    <row r="10" spans="1:14" ht="14.25">
      <c r="A10" s="528" t="s">
        <v>485</v>
      </c>
      <c r="B10" s="481"/>
      <c r="C10" s="481"/>
      <c r="D10" s="481">
        <v>5563850</v>
      </c>
      <c r="E10" s="481"/>
      <c r="F10" s="481"/>
      <c r="G10" s="481"/>
      <c r="H10" s="481"/>
      <c r="I10" s="481"/>
      <c r="J10" s="481">
        <v>0</v>
      </c>
      <c r="K10" s="481"/>
      <c r="L10" s="481"/>
      <c r="M10" s="481">
        <v>5563850</v>
      </c>
      <c r="N10" s="529">
        <f>SUM(M10-D10)</f>
        <v>0</v>
      </c>
    </row>
    <row r="11" spans="1:14" ht="15.75">
      <c r="A11" s="528" t="s">
        <v>486</v>
      </c>
      <c r="B11" s="481"/>
      <c r="C11" s="481"/>
      <c r="D11" s="483">
        <v>0</v>
      </c>
      <c r="E11" s="481"/>
      <c r="F11" s="481"/>
      <c r="G11" s="484"/>
      <c r="H11" s="481"/>
      <c r="I11" s="481"/>
      <c r="J11" s="483">
        <v>0</v>
      </c>
      <c r="K11" s="481"/>
      <c r="L11" s="481"/>
      <c r="M11" s="483">
        <v>0</v>
      </c>
      <c r="N11" s="529">
        <f t="shared" ref="N11:N52" si="0">SUM(M11-D11)</f>
        <v>0</v>
      </c>
    </row>
    <row r="12" spans="1:14">
      <c r="A12" s="531" t="s">
        <v>487</v>
      </c>
      <c r="B12" s="485"/>
      <c r="C12" s="486"/>
      <c r="D12" s="487">
        <v>2493140</v>
      </c>
      <c r="E12" s="485"/>
      <c r="F12" s="486"/>
      <c r="G12" s="487"/>
      <c r="H12" s="485"/>
      <c r="I12" s="486"/>
      <c r="J12" s="487">
        <v>0</v>
      </c>
      <c r="K12" s="485"/>
      <c r="L12" s="486"/>
      <c r="M12" s="487">
        <v>2493140</v>
      </c>
      <c r="N12" s="529">
        <f t="shared" si="0"/>
        <v>0</v>
      </c>
    </row>
    <row r="13" spans="1:14">
      <c r="A13" s="531" t="s">
        <v>488</v>
      </c>
      <c r="B13" s="485"/>
      <c r="C13" s="486"/>
      <c r="D13" s="487">
        <v>0</v>
      </c>
      <c r="E13" s="485"/>
      <c r="F13" s="486"/>
      <c r="G13" s="487"/>
      <c r="H13" s="485"/>
      <c r="I13" s="486"/>
      <c r="J13" s="487">
        <v>0</v>
      </c>
      <c r="K13" s="485"/>
      <c r="L13" s="486"/>
      <c r="M13" s="487">
        <v>0</v>
      </c>
      <c r="N13" s="529">
        <f t="shared" si="0"/>
        <v>0</v>
      </c>
    </row>
    <row r="14" spans="1:14">
      <c r="A14" s="531" t="s">
        <v>489</v>
      </c>
      <c r="B14" s="487"/>
      <c r="C14" s="487"/>
      <c r="D14" s="487">
        <v>1216000</v>
      </c>
      <c r="E14" s="487"/>
      <c r="F14" s="487"/>
      <c r="G14" s="487"/>
      <c r="H14" s="487"/>
      <c r="I14" s="487"/>
      <c r="J14" s="487">
        <v>0</v>
      </c>
      <c r="K14" s="487"/>
      <c r="L14" s="487"/>
      <c r="M14" s="487">
        <v>1216000</v>
      </c>
      <c r="N14" s="529">
        <f t="shared" si="0"/>
        <v>0</v>
      </c>
    </row>
    <row r="15" spans="1:14">
      <c r="A15" s="531" t="s">
        <v>490</v>
      </c>
      <c r="B15" s="487"/>
      <c r="C15" s="487"/>
      <c r="D15" s="487">
        <v>0</v>
      </c>
      <c r="E15" s="487"/>
      <c r="F15" s="487"/>
      <c r="G15" s="487"/>
      <c r="H15" s="487"/>
      <c r="I15" s="487"/>
      <c r="J15" s="487">
        <v>0</v>
      </c>
      <c r="K15" s="487"/>
      <c r="L15" s="487"/>
      <c r="M15" s="487">
        <v>0</v>
      </c>
      <c r="N15" s="529">
        <f t="shared" si="0"/>
        <v>0</v>
      </c>
    </row>
    <row r="16" spans="1:14">
      <c r="A16" s="531" t="s">
        <v>491</v>
      </c>
      <c r="B16" s="487"/>
      <c r="C16" s="487"/>
      <c r="D16" s="487">
        <v>100000</v>
      </c>
      <c r="E16" s="487"/>
      <c r="F16" s="487"/>
      <c r="G16" s="487"/>
      <c r="H16" s="487"/>
      <c r="I16" s="487"/>
      <c r="J16" s="487">
        <v>0</v>
      </c>
      <c r="K16" s="487"/>
      <c r="L16" s="487"/>
      <c r="M16" s="487">
        <v>100000</v>
      </c>
      <c r="N16" s="529">
        <f t="shared" si="0"/>
        <v>0</v>
      </c>
    </row>
    <row r="17" spans="1:14">
      <c r="A17" s="531" t="s">
        <v>492</v>
      </c>
      <c r="B17" s="487"/>
      <c r="C17" s="487"/>
      <c r="D17" s="487">
        <v>0</v>
      </c>
      <c r="E17" s="487"/>
      <c r="F17" s="487"/>
      <c r="G17" s="487"/>
      <c r="H17" s="487"/>
      <c r="I17" s="487"/>
      <c r="J17" s="487">
        <v>0</v>
      </c>
      <c r="K17" s="487"/>
      <c r="L17" s="487"/>
      <c r="M17" s="487">
        <v>0</v>
      </c>
      <c r="N17" s="529">
        <f t="shared" si="0"/>
        <v>0</v>
      </c>
    </row>
    <row r="18" spans="1:14">
      <c r="A18" s="531" t="s">
        <v>493</v>
      </c>
      <c r="B18" s="487"/>
      <c r="C18" s="487"/>
      <c r="D18" s="487">
        <v>1754710</v>
      </c>
      <c r="E18" s="487"/>
      <c r="F18" s="487"/>
      <c r="G18" s="487"/>
      <c r="H18" s="487"/>
      <c r="I18" s="487"/>
      <c r="J18" s="487">
        <v>0</v>
      </c>
      <c r="K18" s="487"/>
      <c r="L18" s="487"/>
      <c r="M18" s="487">
        <v>1754710</v>
      </c>
      <c r="N18" s="529">
        <f t="shared" si="0"/>
        <v>0</v>
      </c>
    </row>
    <row r="19" spans="1:14">
      <c r="A19" s="531" t="s">
        <v>494</v>
      </c>
      <c r="B19" s="487"/>
      <c r="C19" s="487"/>
      <c r="D19" s="487">
        <v>0</v>
      </c>
      <c r="E19" s="487"/>
      <c r="F19" s="487"/>
      <c r="G19" s="487"/>
      <c r="H19" s="487"/>
      <c r="I19" s="487"/>
      <c r="J19" s="487">
        <v>0</v>
      </c>
      <c r="K19" s="487"/>
      <c r="L19" s="487"/>
      <c r="M19" s="487">
        <v>0</v>
      </c>
      <c r="N19" s="529">
        <f t="shared" si="0"/>
        <v>0</v>
      </c>
    </row>
    <row r="20" spans="1:14" ht="14.25">
      <c r="A20" s="528" t="s">
        <v>495</v>
      </c>
      <c r="B20" s="488"/>
      <c r="C20" s="488"/>
      <c r="D20" s="488">
        <v>5000000</v>
      </c>
      <c r="E20" s="488"/>
      <c r="F20" s="488"/>
      <c r="G20" s="488"/>
      <c r="H20" s="488"/>
      <c r="I20" s="488"/>
      <c r="J20" s="488">
        <v>0</v>
      </c>
      <c r="K20" s="488"/>
      <c r="L20" s="488"/>
      <c r="M20" s="488">
        <v>5000000</v>
      </c>
      <c r="N20" s="529">
        <f t="shared" si="0"/>
        <v>0</v>
      </c>
    </row>
    <row r="21" spans="1:14" ht="14.25" customHeight="1">
      <c r="A21" s="528" t="s">
        <v>496</v>
      </c>
      <c r="B21" s="488"/>
      <c r="C21" s="488"/>
      <c r="D21" s="489">
        <v>5000000</v>
      </c>
      <c r="E21" s="488"/>
      <c r="F21" s="488"/>
      <c r="G21" s="490"/>
      <c r="H21" s="488"/>
      <c r="I21" s="488"/>
      <c r="J21" s="489">
        <v>0</v>
      </c>
      <c r="K21" s="488"/>
      <c r="L21" s="488"/>
      <c r="M21" s="489">
        <v>5000000</v>
      </c>
      <c r="N21" s="529">
        <f t="shared" si="0"/>
        <v>0</v>
      </c>
    </row>
    <row r="22" spans="1:14" ht="14.25" customHeight="1">
      <c r="A22" s="528" t="s">
        <v>497</v>
      </c>
      <c r="B22" s="488"/>
      <c r="C22" s="488"/>
      <c r="D22" s="489">
        <v>0</v>
      </c>
      <c r="E22" s="488"/>
      <c r="F22" s="488"/>
      <c r="G22" s="490"/>
      <c r="H22" s="488"/>
      <c r="I22" s="488"/>
      <c r="J22" s="489">
        <v>0</v>
      </c>
      <c r="K22" s="488"/>
      <c r="L22" s="488"/>
      <c r="M22" s="489">
        <v>0</v>
      </c>
      <c r="N22" s="529">
        <f t="shared" si="0"/>
        <v>0</v>
      </c>
    </row>
    <row r="23" spans="1:14" ht="14.25" customHeight="1">
      <c r="A23" s="528" t="s">
        <v>498</v>
      </c>
      <c r="B23" s="488"/>
      <c r="C23" s="488"/>
      <c r="D23" s="489">
        <v>0</v>
      </c>
      <c r="E23" s="488"/>
      <c r="F23" s="488"/>
      <c r="G23" s="490"/>
      <c r="H23" s="488"/>
      <c r="I23" s="488"/>
      <c r="J23" s="489">
        <v>0</v>
      </c>
      <c r="K23" s="488"/>
      <c r="L23" s="488"/>
      <c r="M23" s="489">
        <v>0</v>
      </c>
      <c r="N23" s="529">
        <f t="shared" si="0"/>
        <v>0</v>
      </c>
    </row>
    <row r="24" spans="1:14" ht="14.25" customHeight="1">
      <c r="A24" s="528" t="s">
        <v>499</v>
      </c>
      <c r="B24" s="488"/>
      <c r="C24" s="488"/>
      <c r="D24" s="488">
        <v>63550</v>
      </c>
      <c r="E24" s="488"/>
      <c r="F24" s="488"/>
      <c r="G24" s="488"/>
      <c r="H24" s="488"/>
      <c r="I24" s="488"/>
      <c r="J24" s="488">
        <v>0</v>
      </c>
      <c r="K24" s="488"/>
      <c r="L24" s="488"/>
      <c r="M24" s="488">
        <v>63550</v>
      </c>
      <c r="N24" s="529">
        <f t="shared" si="0"/>
        <v>0</v>
      </c>
    </row>
    <row r="25" spans="1:14" ht="14.25" customHeight="1">
      <c r="A25" s="528" t="s">
        <v>500</v>
      </c>
      <c r="B25" s="488"/>
      <c r="C25" s="488"/>
      <c r="D25" s="488">
        <v>0</v>
      </c>
      <c r="E25" s="488"/>
      <c r="F25" s="488"/>
      <c r="G25" s="490"/>
      <c r="H25" s="488"/>
      <c r="I25" s="488"/>
      <c r="J25" s="488">
        <v>0</v>
      </c>
      <c r="K25" s="488"/>
      <c r="L25" s="488"/>
      <c r="M25" s="488">
        <v>0</v>
      </c>
      <c r="N25" s="529">
        <f t="shared" si="0"/>
        <v>0</v>
      </c>
    </row>
    <row r="26" spans="1:14" ht="14.25" customHeight="1">
      <c r="A26" s="528" t="s">
        <v>501</v>
      </c>
      <c r="B26" s="488"/>
      <c r="C26" s="488"/>
      <c r="D26" s="488">
        <v>0</v>
      </c>
      <c r="E26" s="488"/>
      <c r="F26" s="488"/>
      <c r="G26" s="488"/>
      <c r="H26" s="488"/>
      <c r="I26" s="488"/>
      <c r="J26" s="488">
        <v>0</v>
      </c>
      <c r="K26" s="488"/>
      <c r="L26" s="488"/>
      <c r="M26" s="488">
        <v>0</v>
      </c>
      <c r="N26" s="529">
        <f t="shared" si="0"/>
        <v>0</v>
      </c>
    </row>
    <row r="27" spans="1:14" ht="14.25" customHeight="1">
      <c r="A27" s="528" t="s">
        <v>502</v>
      </c>
      <c r="B27" s="488"/>
      <c r="C27" s="488"/>
      <c r="D27" s="488">
        <v>1594110</v>
      </c>
      <c r="E27" s="488"/>
      <c r="F27" s="488"/>
      <c r="G27" s="488"/>
      <c r="H27" s="488"/>
      <c r="I27" s="488"/>
      <c r="J27" s="488">
        <v>0</v>
      </c>
      <c r="K27" s="488"/>
      <c r="L27" s="488"/>
      <c r="M27" s="488">
        <v>1594110</v>
      </c>
      <c r="N27" s="529">
        <f t="shared" si="0"/>
        <v>0</v>
      </c>
    </row>
    <row r="28" spans="1:14" ht="14.25" customHeight="1">
      <c r="A28" s="528" t="s">
        <v>503</v>
      </c>
      <c r="B28" s="488"/>
      <c r="C28" s="488"/>
      <c r="D28" s="488">
        <v>12319</v>
      </c>
      <c r="E28" s="488"/>
      <c r="F28" s="488"/>
      <c r="G28" s="488"/>
      <c r="H28" s="488"/>
      <c r="I28" s="488"/>
      <c r="J28" s="488">
        <v>0</v>
      </c>
      <c r="K28" s="488"/>
      <c r="L28" s="488"/>
      <c r="M28" s="488">
        <v>12319</v>
      </c>
      <c r="N28" s="529">
        <f t="shared" si="0"/>
        <v>0</v>
      </c>
    </row>
    <row r="29" spans="1:14" ht="14.25">
      <c r="A29" s="532" t="s">
        <v>504</v>
      </c>
      <c r="B29" s="491"/>
      <c r="C29" s="491"/>
      <c r="D29" s="491">
        <f>D10+D21+D22+D24+D27+D25+D28</f>
        <v>12233829</v>
      </c>
      <c r="E29" s="491">
        <f t="shared" ref="E29:I29" si="1">E10+E21+E22+E24+E28</f>
        <v>0</v>
      </c>
      <c r="F29" s="491">
        <f t="shared" si="1"/>
        <v>0</v>
      </c>
      <c r="G29" s="491">
        <f t="shared" si="1"/>
        <v>0</v>
      </c>
      <c r="H29" s="491">
        <f t="shared" si="1"/>
        <v>0</v>
      </c>
      <c r="I29" s="491">
        <f t="shared" si="1"/>
        <v>0</v>
      </c>
      <c r="J29" s="491">
        <f>J10+J21+J22+J24+J28+J27+J26</f>
        <v>0</v>
      </c>
      <c r="K29" s="491">
        <f>K10+K21+K22+K24+K28+K27</f>
        <v>0</v>
      </c>
      <c r="L29" s="491">
        <f>L10+L21+L22+L24+L28+L27</f>
        <v>0</v>
      </c>
      <c r="M29" s="491">
        <f>M10+M21+M22+M24+M28+M27+M26</f>
        <v>12233829</v>
      </c>
      <c r="N29" s="533">
        <f t="shared" si="0"/>
        <v>0</v>
      </c>
    </row>
    <row r="30" spans="1:14" ht="14.25">
      <c r="A30" s="528" t="s">
        <v>505</v>
      </c>
      <c r="B30" s="481"/>
      <c r="C30" s="481"/>
      <c r="D30" s="481"/>
      <c r="E30" s="481"/>
      <c r="F30" s="481"/>
      <c r="G30" s="481"/>
      <c r="H30" s="481"/>
      <c r="I30" s="481"/>
      <c r="J30" s="481"/>
      <c r="K30" s="481"/>
      <c r="L30" s="481"/>
      <c r="M30" s="481"/>
      <c r="N30" s="529">
        <f t="shared" si="0"/>
        <v>0</v>
      </c>
    </row>
    <row r="31" spans="1:14">
      <c r="A31" s="531" t="s">
        <v>506</v>
      </c>
      <c r="B31" s="492"/>
      <c r="C31" s="493"/>
      <c r="D31" s="493"/>
      <c r="E31" s="492"/>
      <c r="F31" s="493"/>
      <c r="G31" s="493"/>
      <c r="H31" s="492"/>
      <c r="I31" s="493"/>
      <c r="J31" s="493"/>
      <c r="K31" s="492"/>
      <c r="L31" s="493"/>
      <c r="M31" s="493"/>
      <c r="N31" s="529">
        <f t="shared" si="0"/>
        <v>0</v>
      </c>
    </row>
    <row r="32" spans="1:14">
      <c r="A32" s="534" t="s">
        <v>507</v>
      </c>
      <c r="B32" s="487"/>
      <c r="C32" s="493"/>
      <c r="D32" s="493"/>
      <c r="E32" s="487"/>
      <c r="F32" s="493"/>
      <c r="G32" s="493"/>
      <c r="H32" s="487"/>
      <c r="I32" s="493"/>
      <c r="J32" s="493"/>
      <c r="K32" s="487"/>
      <c r="L32" s="493"/>
      <c r="M32" s="493"/>
      <c r="N32" s="529">
        <f t="shared" si="0"/>
        <v>0</v>
      </c>
    </row>
    <row r="33" spans="1:15">
      <c r="A33" s="531" t="s">
        <v>508</v>
      </c>
      <c r="B33" s="492"/>
      <c r="C33" s="493"/>
      <c r="D33" s="493"/>
      <c r="E33" s="492"/>
      <c r="F33" s="493"/>
      <c r="G33" s="493"/>
      <c r="H33" s="492"/>
      <c r="I33" s="493"/>
      <c r="J33" s="493"/>
      <c r="K33" s="492"/>
      <c r="L33" s="493"/>
      <c r="M33" s="493"/>
      <c r="N33" s="529">
        <f t="shared" si="0"/>
        <v>0</v>
      </c>
    </row>
    <row r="34" spans="1:15">
      <c r="A34" s="531" t="s">
        <v>509</v>
      </c>
      <c r="B34" s="487"/>
      <c r="C34" s="486"/>
      <c r="D34" s="493"/>
      <c r="E34" s="487"/>
      <c r="F34" s="487"/>
      <c r="G34" s="493"/>
      <c r="H34" s="487"/>
      <c r="I34" s="486"/>
      <c r="J34" s="493"/>
      <c r="K34" s="487"/>
      <c r="L34" s="486"/>
      <c r="M34" s="493"/>
      <c r="N34" s="529">
        <f t="shared" si="0"/>
        <v>0</v>
      </c>
    </row>
    <row r="35" spans="1:15">
      <c r="A35" s="531" t="s">
        <v>510</v>
      </c>
      <c r="B35" s="487"/>
      <c r="C35" s="486"/>
      <c r="D35" s="493"/>
      <c r="E35" s="487"/>
      <c r="F35" s="487"/>
      <c r="G35" s="493"/>
      <c r="H35" s="487"/>
      <c r="I35" s="486"/>
      <c r="J35" s="493"/>
      <c r="K35" s="487"/>
      <c r="L35" s="486"/>
      <c r="M35" s="493"/>
      <c r="N35" s="529">
        <f t="shared" si="0"/>
        <v>0</v>
      </c>
    </row>
    <row r="36" spans="1:15">
      <c r="A36" s="531" t="s">
        <v>511</v>
      </c>
      <c r="B36" s="487"/>
      <c r="C36" s="486"/>
      <c r="D36" s="493"/>
      <c r="E36" s="487"/>
      <c r="F36" s="487"/>
      <c r="G36" s="493"/>
      <c r="H36" s="487"/>
      <c r="I36" s="486"/>
      <c r="J36" s="493"/>
      <c r="K36" s="487"/>
      <c r="L36" s="486"/>
      <c r="M36" s="493"/>
      <c r="N36" s="529">
        <f t="shared" si="0"/>
        <v>0</v>
      </c>
    </row>
    <row r="37" spans="1:15" ht="14.25">
      <c r="A37" s="532" t="s">
        <v>512</v>
      </c>
      <c r="B37" s="491"/>
      <c r="C37" s="491"/>
      <c r="D37" s="491">
        <f>SUM(D31:D36)</f>
        <v>0</v>
      </c>
      <c r="E37" s="491"/>
      <c r="F37" s="491"/>
      <c r="G37" s="491"/>
      <c r="H37" s="491"/>
      <c r="I37" s="491"/>
      <c r="J37" s="491">
        <f>SUM(J31:J36)</f>
        <v>0</v>
      </c>
      <c r="K37" s="491"/>
      <c r="L37" s="491"/>
      <c r="M37" s="491">
        <f>SUM(M31:M36)</f>
        <v>0</v>
      </c>
      <c r="N37" s="533">
        <f t="shared" si="0"/>
        <v>0</v>
      </c>
    </row>
    <row r="38" spans="1:15" ht="14.25">
      <c r="A38" s="528" t="s">
        <v>513</v>
      </c>
      <c r="B38" s="481"/>
      <c r="C38" s="481"/>
      <c r="D38" s="481"/>
      <c r="E38" s="481"/>
      <c r="F38" s="481"/>
      <c r="G38" s="481"/>
      <c r="H38" s="481"/>
      <c r="I38" s="481"/>
      <c r="J38" s="481"/>
      <c r="K38" s="481"/>
      <c r="L38" s="481"/>
      <c r="M38" s="481"/>
      <c r="N38" s="529">
        <f t="shared" si="0"/>
        <v>0</v>
      </c>
    </row>
    <row r="39" spans="1:15">
      <c r="A39" s="531" t="s">
        <v>514</v>
      </c>
      <c r="B39" s="493"/>
      <c r="C39" s="493"/>
      <c r="D39" s="493">
        <v>1278804</v>
      </c>
      <c r="E39" s="493"/>
      <c r="F39" s="493"/>
      <c r="G39" s="493"/>
      <c r="H39" s="493"/>
      <c r="I39" s="493"/>
      <c r="J39" s="493">
        <v>0</v>
      </c>
      <c r="K39" s="493"/>
      <c r="L39" s="493"/>
      <c r="M39" s="493">
        <v>1278804</v>
      </c>
      <c r="N39" s="529">
        <f t="shared" si="0"/>
        <v>0</v>
      </c>
    </row>
    <row r="40" spans="1:15">
      <c r="A40" s="531" t="s">
        <v>515</v>
      </c>
      <c r="B40" s="494">
        <v>7</v>
      </c>
      <c r="C40" s="486">
        <v>55360</v>
      </c>
      <c r="D40" s="487">
        <f>B40*C40</f>
        <v>387520</v>
      </c>
      <c r="E40" s="494"/>
      <c r="F40" s="486"/>
      <c r="G40" s="487"/>
      <c r="H40" s="494">
        <v>-1</v>
      </c>
      <c r="I40" s="486">
        <v>55360</v>
      </c>
      <c r="J40" s="487">
        <f>H40*I40</f>
        <v>-55360</v>
      </c>
      <c r="K40" s="494">
        <v>6</v>
      </c>
      <c r="L40" s="486">
        <v>55360</v>
      </c>
      <c r="M40" s="487">
        <f>K40*L40</f>
        <v>332160</v>
      </c>
      <c r="N40" s="529">
        <f t="shared" si="0"/>
        <v>-55360</v>
      </c>
    </row>
    <row r="41" spans="1:15">
      <c r="A41" s="531" t="s">
        <v>516</v>
      </c>
      <c r="B41" s="495">
        <v>1</v>
      </c>
      <c r="C41" s="496">
        <v>2500000</v>
      </c>
      <c r="D41" s="487">
        <f>B41*C41</f>
        <v>2500000</v>
      </c>
      <c r="E41" s="495"/>
      <c r="F41" s="497"/>
      <c r="G41" s="487"/>
      <c r="H41" s="495">
        <v>0</v>
      </c>
      <c r="I41" s="496">
        <v>0</v>
      </c>
      <c r="J41" s="487">
        <f>H41*I41</f>
        <v>0</v>
      </c>
      <c r="K41" s="495">
        <v>1</v>
      </c>
      <c r="L41" s="496">
        <v>2500000</v>
      </c>
      <c r="M41" s="487">
        <f>K41*L41</f>
        <v>2500000</v>
      </c>
      <c r="N41" s="529">
        <f t="shared" si="0"/>
        <v>0</v>
      </c>
    </row>
    <row r="42" spans="1:15">
      <c r="A42" s="531" t="s">
        <v>517</v>
      </c>
      <c r="B42" s="495"/>
      <c r="C42" s="496"/>
      <c r="D42" s="487"/>
      <c r="E42" s="495"/>
      <c r="F42" s="497"/>
      <c r="G42" s="487"/>
      <c r="H42" s="495">
        <v>0</v>
      </c>
      <c r="I42" s="496">
        <v>145000</v>
      </c>
      <c r="J42" s="487">
        <f>H42*I42</f>
        <v>0</v>
      </c>
      <c r="K42" s="495">
        <v>0</v>
      </c>
      <c r="L42" s="496">
        <v>145000</v>
      </c>
      <c r="M42" s="487">
        <f>K42*L42</f>
        <v>0</v>
      </c>
      <c r="N42" s="529">
        <f t="shared" si="0"/>
        <v>0</v>
      </c>
    </row>
    <row r="43" spans="1:15">
      <c r="A43" s="531" t="s">
        <v>518</v>
      </c>
      <c r="B43" s="495">
        <v>0</v>
      </c>
      <c r="C43" s="496">
        <v>2606040</v>
      </c>
      <c r="D43" s="487">
        <f>B43*C43</f>
        <v>0</v>
      </c>
      <c r="E43" s="495"/>
      <c r="F43" s="497"/>
      <c r="G43" s="487"/>
      <c r="H43" s="495">
        <v>0</v>
      </c>
      <c r="I43" s="496">
        <v>0</v>
      </c>
      <c r="J43" s="487">
        <f>H43*I43</f>
        <v>0</v>
      </c>
      <c r="K43" s="495">
        <v>0</v>
      </c>
      <c r="L43" s="496">
        <v>2606040</v>
      </c>
      <c r="M43" s="487">
        <f>K43*L43</f>
        <v>0</v>
      </c>
      <c r="N43" s="529">
        <f t="shared" si="0"/>
        <v>0</v>
      </c>
    </row>
    <row r="44" spans="1:15">
      <c r="A44" s="531" t="s">
        <v>519</v>
      </c>
      <c r="B44" s="495"/>
      <c r="C44" s="497"/>
      <c r="D44" s="487">
        <v>0</v>
      </c>
      <c r="E44" s="495"/>
      <c r="F44" s="497"/>
      <c r="G44" s="487"/>
      <c r="H44" s="495"/>
      <c r="I44" s="497"/>
      <c r="J44" s="487">
        <v>0</v>
      </c>
      <c r="K44" s="495"/>
      <c r="L44" s="497"/>
      <c r="M44" s="487">
        <v>0</v>
      </c>
      <c r="N44" s="529">
        <f t="shared" si="0"/>
        <v>0</v>
      </c>
    </row>
    <row r="45" spans="1:15" ht="14.25">
      <c r="A45" s="532" t="s">
        <v>520</v>
      </c>
      <c r="B45" s="498"/>
      <c r="C45" s="499"/>
      <c r="D45" s="500">
        <f>SUM(D39:D44)</f>
        <v>4166324</v>
      </c>
      <c r="E45" s="498"/>
      <c r="F45" s="499"/>
      <c r="G45" s="500"/>
      <c r="H45" s="498"/>
      <c r="I45" s="499"/>
      <c r="J45" s="500">
        <f>SUM(J39:J44)</f>
        <v>-55360</v>
      </c>
      <c r="K45" s="498"/>
      <c r="L45" s="499"/>
      <c r="M45" s="500">
        <f>SUM(M39:M44)</f>
        <v>4110964</v>
      </c>
      <c r="N45" s="533">
        <f t="shared" si="0"/>
        <v>-55360</v>
      </c>
    </row>
    <row r="46" spans="1:15" s="501" customFormat="1" ht="14.25">
      <c r="A46" s="532" t="s">
        <v>521</v>
      </c>
      <c r="B46" s="491"/>
      <c r="C46" s="499"/>
      <c r="D46" s="500">
        <v>1200000</v>
      </c>
      <c r="E46" s="491"/>
      <c r="F46" s="499"/>
      <c r="G46" s="500"/>
      <c r="H46" s="491"/>
      <c r="I46" s="499"/>
      <c r="J46" s="500">
        <v>0</v>
      </c>
      <c r="K46" s="491"/>
      <c r="L46" s="499"/>
      <c r="M46" s="500">
        <v>1200000</v>
      </c>
      <c r="N46" s="533">
        <f t="shared" si="0"/>
        <v>0</v>
      </c>
    </row>
    <row r="47" spans="1:15" ht="25.5" customHeight="1">
      <c r="A47" s="535" t="s">
        <v>522</v>
      </c>
      <c r="B47" s="502"/>
      <c r="C47" s="503"/>
      <c r="D47" s="504">
        <f>D29+D37+D45+D46</f>
        <v>17600153</v>
      </c>
      <c r="E47" s="502"/>
      <c r="F47" s="503"/>
      <c r="G47" s="504"/>
      <c r="H47" s="502"/>
      <c r="I47" s="503"/>
      <c r="J47" s="504">
        <f>J29+J37+J45+J46</f>
        <v>-55360</v>
      </c>
      <c r="K47" s="502"/>
      <c r="L47" s="503"/>
      <c r="M47" s="504">
        <f>M29+M37+M45+M46</f>
        <v>17544793</v>
      </c>
      <c r="N47" s="536">
        <f t="shared" si="0"/>
        <v>-55360</v>
      </c>
    </row>
    <row r="48" spans="1:15" s="506" customFormat="1" ht="25.5" customHeight="1">
      <c r="A48" s="535" t="s">
        <v>523</v>
      </c>
      <c r="B48" s="502"/>
      <c r="C48" s="503"/>
      <c r="D48" s="504">
        <v>169164</v>
      </c>
      <c r="E48" s="502"/>
      <c r="F48" s="503"/>
      <c r="G48" s="504"/>
      <c r="H48" s="502"/>
      <c r="I48" s="503"/>
      <c r="J48" s="504">
        <v>25659</v>
      </c>
      <c r="K48" s="502"/>
      <c r="L48" s="503"/>
      <c r="M48" s="504">
        <v>194823</v>
      </c>
      <c r="N48" s="536">
        <f t="shared" si="0"/>
        <v>25659</v>
      </c>
      <c r="O48" s="505"/>
    </row>
    <row r="49" spans="1:15" s="506" customFormat="1" ht="25.5" customHeight="1">
      <c r="A49" s="535" t="s">
        <v>530</v>
      </c>
      <c r="B49" s="502"/>
      <c r="C49" s="503"/>
      <c r="D49" s="504">
        <v>0</v>
      </c>
      <c r="E49" s="502"/>
      <c r="F49" s="503"/>
      <c r="G49" s="504"/>
      <c r="H49" s="502"/>
      <c r="I49" s="503"/>
      <c r="J49" s="504">
        <v>480060</v>
      </c>
      <c r="K49" s="502"/>
      <c r="L49" s="503"/>
      <c r="M49" s="504">
        <v>480060</v>
      </c>
      <c r="N49" s="536">
        <f t="shared" si="0"/>
        <v>480060</v>
      </c>
      <c r="O49" s="505"/>
    </row>
    <row r="50" spans="1:15" s="506" customFormat="1" ht="25.5" customHeight="1">
      <c r="A50" s="535" t="s">
        <v>524</v>
      </c>
      <c r="B50" s="502"/>
      <c r="C50" s="503"/>
      <c r="D50" s="504">
        <v>135509</v>
      </c>
      <c r="E50" s="502"/>
      <c r="F50" s="503"/>
      <c r="G50" s="504"/>
      <c r="H50" s="502"/>
      <c r="I50" s="503"/>
      <c r="J50" s="504">
        <v>-6985</v>
      </c>
      <c r="K50" s="502"/>
      <c r="L50" s="503"/>
      <c r="M50" s="504">
        <v>128524</v>
      </c>
      <c r="N50" s="536">
        <f t="shared" ref="N50" si="2">SUM(M50-D50)</f>
        <v>-6985</v>
      </c>
      <c r="O50" s="505"/>
    </row>
    <row r="51" spans="1:15" s="506" customFormat="1" ht="25.5" customHeight="1">
      <c r="A51" s="535" t="s">
        <v>531</v>
      </c>
      <c r="B51" s="502"/>
      <c r="C51" s="503"/>
      <c r="D51" s="504">
        <v>0</v>
      </c>
      <c r="E51" s="502"/>
      <c r="F51" s="503"/>
      <c r="G51" s="504"/>
      <c r="H51" s="502"/>
      <c r="I51" s="503"/>
      <c r="J51" s="504">
        <v>110720</v>
      </c>
      <c r="K51" s="502"/>
      <c r="L51" s="503"/>
      <c r="M51" s="504">
        <v>110720</v>
      </c>
      <c r="N51" s="536">
        <f t="shared" si="0"/>
        <v>110720</v>
      </c>
      <c r="O51" s="505"/>
    </row>
    <row r="52" spans="1:15" s="506" customFormat="1" ht="19.5" thickBot="1">
      <c r="A52" s="537" t="s">
        <v>433</v>
      </c>
      <c r="B52" s="538"/>
      <c r="C52" s="538"/>
      <c r="D52" s="539">
        <f>SUM(D47:D51)</f>
        <v>17904826</v>
      </c>
      <c r="E52" s="538"/>
      <c r="F52" s="538"/>
      <c r="G52" s="538"/>
      <c r="H52" s="538"/>
      <c r="I52" s="538"/>
      <c r="J52" s="539">
        <f>SUM(J47:J51)</f>
        <v>554094</v>
      </c>
      <c r="K52" s="538"/>
      <c r="L52" s="538"/>
      <c r="M52" s="539">
        <f>SUM(M47:M51)</f>
        <v>18458920</v>
      </c>
      <c r="N52" s="540">
        <f t="shared" si="0"/>
        <v>554094</v>
      </c>
      <c r="O52" s="505"/>
    </row>
  </sheetData>
  <mergeCells count="7">
    <mergeCell ref="A1:N1"/>
    <mergeCell ref="F3:G3"/>
    <mergeCell ref="A4:A5"/>
    <mergeCell ref="B4:D4"/>
    <mergeCell ref="E4:G4"/>
    <mergeCell ref="H4:J4"/>
    <mergeCell ref="K4:M4"/>
  </mergeCells>
  <printOptions horizontalCentered="1"/>
  <pageMargins left="0.23622047244094491" right="0.23622047244094491" top="0.39370078740157483" bottom="0.19685039370078741" header="0.27559055118110237" footer="0.19685039370078741"/>
  <pageSetup paperSize="9" scale="65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31"/>
  <sheetViews>
    <sheetView zoomScale="110" zoomScaleNormal="110" zoomScaleSheetLayoutView="100" workbookViewId="0">
      <selection activeCell="A2" sqref="A2:A3"/>
    </sheetView>
  </sheetViews>
  <sheetFormatPr defaultColWidth="8" defaultRowHeight="12.75"/>
  <cols>
    <col min="1" max="1" width="5.85546875" style="9" customWidth="1"/>
    <col min="2" max="2" width="47.28515625" style="12" customWidth="1"/>
    <col min="3" max="4" width="14.140625" style="12" customWidth="1"/>
    <col min="5" max="5" width="14" style="12" customWidth="1"/>
    <col min="6" max="6" width="14" style="9" customWidth="1"/>
    <col min="7" max="7" width="47.28515625" style="9" customWidth="1"/>
    <col min="8" max="10" width="14.140625" style="9" customWidth="1"/>
    <col min="11" max="11" width="14" style="9" customWidth="1"/>
    <col min="12" max="12" width="4.140625" style="9" customWidth="1"/>
    <col min="13" max="16384" width="8" style="9"/>
  </cols>
  <sheetData>
    <row r="1" spans="1:12" ht="39.75" customHeight="1">
      <c r="B1" s="10" t="s">
        <v>196</v>
      </c>
      <c r="C1" s="10"/>
      <c r="D1" s="10"/>
      <c r="E1" s="10"/>
      <c r="F1" s="11"/>
      <c r="G1" s="11"/>
      <c r="H1" s="11"/>
      <c r="I1" s="11"/>
      <c r="J1" s="11"/>
      <c r="K1" s="11"/>
      <c r="L1" s="589"/>
    </row>
    <row r="2" spans="1:12" ht="19.5" customHeight="1">
      <c r="A2" s="648" t="s">
        <v>540</v>
      </c>
      <c r="B2" s="10"/>
      <c r="C2" s="10"/>
      <c r="D2" s="10"/>
      <c r="E2" s="10"/>
      <c r="F2" s="11"/>
      <c r="G2" s="11"/>
      <c r="H2" s="11"/>
      <c r="I2" s="11"/>
      <c r="J2" s="11"/>
      <c r="K2" s="141"/>
      <c r="L2" s="589"/>
    </row>
    <row r="3" spans="1:12" ht="16.5" thickBot="1">
      <c r="A3" s="648" t="s">
        <v>541</v>
      </c>
      <c r="K3" s="120" t="s">
        <v>412</v>
      </c>
      <c r="L3" s="589"/>
    </row>
    <row r="4" spans="1:12" ht="18" customHeight="1" thickBot="1">
      <c r="A4" s="587" t="s">
        <v>197</v>
      </c>
      <c r="B4" s="13" t="s">
        <v>105</v>
      </c>
      <c r="C4" s="159"/>
      <c r="D4" s="159"/>
      <c r="E4" s="159"/>
      <c r="F4" s="14"/>
      <c r="G4" s="13" t="s">
        <v>106</v>
      </c>
      <c r="H4" s="165"/>
      <c r="I4" s="165"/>
      <c r="J4" s="165"/>
      <c r="K4" s="15"/>
      <c r="L4" s="589"/>
    </row>
    <row r="5" spans="1:12" s="16" customFormat="1" ht="35.25" customHeight="1" thickBot="1">
      <c r="A5" s="588"/>
      <c r="B5" s="168" t="s">
        <v>198</v>
      </c>
      <c r="C5" s="177" t="s">
        <v>422</v>
      </c>
      <c r="D5" s="514" t="s">
        <v>468</v>
      </c>
      <c r="E5" s="514" t="s">
        <v>526</v>
      </c>
      <c r="F5" s="515" t="s">
        <v>527</v>
      </c>
      <c r="G5" s="168" t="s">
        <v>198</v>
      </c>
      <c r="H5" s="177" t="s">
        <v>422</v>
      </c>
      <c r="I5" s="514" t="s">
        <v>468</v>
      </c>
      <c r="J5" s="514" t="s">
        <v>526</v>
      </c>
      <c r="K5" s="515" t="s">
        <v>527</v>
      </c>
      <c r="L5" s="589"/>
    </row>
    <row r="6" spans="1:12" s="18" customFormat="1" ht="12" customHeight="1" thickBot="1">
      <c r="A6" s="17" t="s">
        <v>100</v>
      </c>
      <c r="B6" s="169" t="s">
        <v>101</v>
      </c>
      <c r="C6" s="17" t="s">
        <v>102</v>
      </c>
      <c r="D6" s="17" t="s">
        <v>103</v>
      </c>
      <c r="E6" s="17" t="s">
        <v>104</v>
      </c>
      <c r="F6" s="160" t="s">
        <v>375</v>
      </c>
      <c r="G6" s="169" t="s">
        <v>392</v>
      </c>
      <c r="H6" s="17" t="s">
        <v>462</v>
      </c>
      <c r="I6" s="17" t="s">
        <v>463</v>
      </c>
      <c r="J6" s="17" t="s">
        <v>464</v>
      </c>
      <c r="K6" s="184" t="s">
        <v>465</v>
      </c>
      <c r="L6" s="589"/>
    </row>
    <row r="7" spans="1:12" ht="12.95" customHeight="1">
      <c r="A7" s="19" t="s">
        <v>107</v>
      </c>
      <c r="B7" s="170" t="s">
        <v>199</v>
      </c>
      <c r="C7" s="190">
        <v>17904826</v>
      </c>
      <c r="D7" s="190">
        <v>18495606</v>
      </c>
      <c r="E7" s="373">
        <v>-36686</v>
      </c>
      <c r="F7" s="199">
        <v>18458920</v>
      </c>
      <c r="G7" s="170" t="s">
        <v>57</v>
      </c>
      <c r="H7" s="190">
        <v>6489000</v>
      </c>
      <c r="I7" s="190">
        <v>6409845</v>
      </c>
      <c r="J7" s="206">
        <v>15000</v>
      </c>
      <c r="K7" s="185">
        <v>6424845</v>
      </c>
      <c r="L7" s="589"/>
    </row>
    <row r="8" spans="1:12" ht="12.95" customHeight="1">
      <c r="A8" s="20" t="s">
        <v>108</v>
      </c>
      <c r="B8" s="171" t="s">
        <v>200</v>
      </c>
      <c r="C8" s="191">
        <v>1431000</v>
      </c>
      <c r="D8" s="191">
        <v>1341159</v>
      </c>
      <c r="E8" s="208">
        <v>-318109</v>
      </c>
      <c r="F8" s="200">
        <v>1023050</v>
      </c>
      <c r="G8" s="171" t="s">
        <v>201</v>
      </c>
      <c r="H8" s="191">
        <v>1600000</v>
      </c>
      <c r="I8" s="191">
        <v>1589314</v>
      </c>
      <c r="J8" s="207"/>
      <c r="K8" s="186">
        <v>1589314</v>
      </c>
      <c r="L8" s="589"/>
    </row>
    <row r="9" spans="1:12" ht="12.95" customHeight="1">
      <c r="A9" s="20" t="s">
        <v>109</v>
      </c>
      <c r="B9" s="171" t="s">
        <v>202</v>
      </c>
      <c r="C9" s="191">
        <v>0</v>
      </c>
      <c r="D9" s="191"/>
      <c r="E9" s="181">
        <v>0</v>
      </c>
      <c r="F9" s="200"/>
      <c r="G9" s="171" t="s">
        <v>203</v>
      </c>
      <c r="H9" s="191">
        <v>10647826</v>
      </c>
      <c r="I9" s="191">
        <v>8430497</v>
      </c>
      <c r="J9" s="207">
        <v>914546</v>
      </c>
      <c r="K9" s="186">
        <v>9345043</v>
      </c>
      <c r="L9" s="589"/>
    </row>
    <row r="10" spans="1:12" ht="12.95" customHeight="1">
      <c r="A10" s="20" t="s">
        <v>110</v>
      </c>
      <c r="B10" s="171" t="s">
        <v>17</v>
      </c>
      <c r="C10" s="191">
        <v>1223000</v>
      </c>
      <c r="D10" s="191">
        <v>1223000</v>
      </c>
      <c r="E10" s="208">
        <v>529694</v>
      </c>
      <c r="F10" s="200">
        <v>1752694</v>
      </c>
      <c r="G10" s="171" t="s">
        <v>88</v>
      </c>
      <c r="H10" s="191">
        <v>853487</v>
      </c>
      <c r="I10" s="191">
        <v>1333547</v>
      </c>
      <c r="J10" s="207">
        <v>-18200</v>
      </c>
      <c r="K10" s="186">
        <v>1315347</v>
      </c>
      <c r="L10" s="589"/>
    </row>
    <row r="11" spans="1:12" ht="12.95" customHeight="1">
      <c r="A11" s="20" t="s">
        <v>111</v>
      </c>
      <c r="B11" s="21" t="s">
        <v>30</v>
      </c>
      <c r="C11" s="191">
        <v>773000</v>
      </c>
      <c r="D11" s="250">
        <v>773000</v>
      </c>
      <c r="E11" s="516">
        <v>-34397</v>
      </c>
      <c r="F11" s="200">
        <v>738603</v>
      </c>
      <c r="G11" s="171" t="s">
        <v>119</v>
      </c>
      <c r="H11" s="191">
        <v>615000</v>
      </c>
      <c r="I11" s="191">
        <v>615000</v>
      </c>
      <c r="J11" s="207">
        <v>680000</v>
      </c>
      <c r="K11" s="186">
        <v>1295000</v>
      </c>
      <c r="L11" s="589"/>
    </row>
    <row r="12" spans="1:12" ht="12.95" customHeight="1">
      <c r="A12" s="20" t="s">
        <v>112</v>
      </c>
      <c r="B12" s="171" t="s">
        <v>47</v>
      </c>
      <c r="C12" s="191"/>
      <c r="D12" s="191"/>
      <c r="E12" s="181"/>
      <c r="F12" s="201"/>
      <c r="G12" s="171" t="s">
        <v>204</v>
      </c>
      <c r="H12" s="178"/>
      <c r="I12" s="178"/>
      <c r="J12" s="178"/>
      <c r="K12" s="186">
        <v>0</v>
      </c>
      <c r="L12" s="589"/>
    </row>
    <row r="13" spans="1:12" ht="12.95" customHeight="1">
      <c r="A13" s="20" t="s">
        <v>113</v>
      </c>
      <c r="B13" s="171" t="s">
        <v>205</v>
      </c>
      <c r="C13" s="191"/>
      <c r="D13" s="191"/>
      <c r="E13" s="181"/>
      <c r="F13" s="200"/>
      <c r="G13" s="172"/>
      <c r="H13" s="179"/>
      <c r="I13" s="179"/>
      <c r="J13" s="179"/>
      <c r="K13" s="186"/>
      <c r="L13" s="589"/>
    </row>
    <row r="14" spans="1:12" ht="12.95" customHeight="1" thickBot="1">
      <c r="A14" s="20" t="s">
        <v>114</v>
      </c>
      <c r="B14" s="172"/>
      <c r="C14" s="191"/>
      <c r="D14" s="191"/>
      <c r="E14" s="205"/>
      <c r="F14" s="200"/>
      <c r="G14" s="172"/>
      <c r="H14" s="179"/>
      <c r="I14" s="179"/>
      <c r="J14" s="179"/>
      <c r="K14" s="186"/>
      <c r="L14" s="589"/>
    </row>
    <row r="15" spans="1:12" ht="15.95" customHeight="1" thickBot="1">
      <c r="A15" s="20" t="s">
        <v>115</v>
      </c>
      <c r="B15" s="173" t="s">
        <v>210</v>
      </c>
      <c r="C15" s="192">
        <f>SUM(C7:C14)</f>
        <v>21331826</v>
      </c>
      <c r="D15" s="192">
        <f>SUM(D7:D14)</f>
        <v>21832765</v>
      </c>
      <c r="E15" s="192">
        <f>SUM(E7:E14)</f>
        <v>140502</v>
      </c>
      <c r="F15" s="192">
        <f>SUM(F7:F14)</f>
        <v>21973267</v>
      </c>
      <c r="G15" s="173" t="s">
        <v>211</v>
      </c>
      <c r="H15" s="192">
        <f>SUM(H7:H14)</f>
        <v>20205313</v>
      </c>
      <c r="I15" s="192">
        <f>SUM(I7:I14)</f>
        <v>18378203</v>
      </c>
      <c r="J15" s="192">
        <f>SUM(J7:J14)</f>
        <v>1591346</v>
      </c>
      <c r="K15" s="192">
        <f>SUM(K7:K14)</f>
        <v>19969549</v>
      </c>
      <c r="L15" s="589"/>
    </row>
    <row r="16" spans="1:12" ht="12.95" customHeight="1">
      <c r="A16" s="20" t="s">
        <v>206</v>
      </c>
      <c r="B16" s="175" t="s">
        <v>213</v>
      </c>
      <c r="C16" s="193">
        <f>+C17+C18+C19+C20</f>
        <v>2045000</v>
      </c>
      <c r="D16" s="193">
        <f t="shared" ref="D16:F16" si="0">+D17+D18+D19+D20</f>
        <v>2045000</v>
      </c>
      <c r="E16" s="193">
        <f t="shared" si="0"/>
        <v>715186</v>
      </c>
      <c r="F16" s="193">
        <f t="shared" si="0"/>
        <v>2760186</v>
      </c>
      <c r="G16" s="174" t="s">
        <v>214</v>
      </c>
      <c r="H16" s="180"/>
      <c r="I16" s="180"/>
      <c r="J16" s="180"/>
      <c r="K16" s="187"/>
      <c r="L16" s="589"/>
    </row>
    <row r="17" spans="1:12" ht="12.95" customHeight="1">
      <c r="A17" s="20" t="s">
        <v>207</v>
      </c>
      <c r="B17" s="174" t="s">
        <v>216</v>
      </c>
      <c r="C17" s="194">
        <v>2045000</v>
      </c>
      <c r="D17" s="194">
        <v>2045000</v>
      </c>
      <c r="E17" s="181"/>
      <c r="F17" s="202">
        <v>2045000</v>
      </c>
      <c r="G17" s="174" t="s">
        <v>217</v>
      </c>
      <c r="H17" s="181"/>
      <c r="I17" s="181"/>
      <c r="J17" s="181"/>
      <c r="K17" s="188"/>
      <c r="L17" s="589"/>
    </row>
    <row r="18" spans="1:12" ht="12.95" customHeight="1">
      <c r="A18" s="20" t="s">
        <v>208</v>
      </c>
      <c r="B18" s="174" t="s">
        <v>219</v>
      </c>
      <c r="C18" s="194"/>
      <c r="D18" s="194"/>
      <c r="E18" s="181"/>
      <c r="F18" s="202"/>
      <c r="G18" s="174" t="s">
        <v>220</v>
      </c>
      <c r="H18" s="181"/>
      <c r="I18" s="181"/>
      <c r="J18" s="181"/>
      <c r="K18" s="188"/>
      <c r="L18" s="589"/>
    </row>
    <row r="19" spans="1:12" ht="12.95" customHeight="1">
      <c r="A19" s="20" t="s">
        <v>209</v>
      </c>
      <c r="B19" s="174" t="s">
        <v>222</v>
      </c>
      <c r="C19" s="194"/>
      <c r="D19" s="194"/>
      <c r="E19" s="181"/>
      <c r="F19" s="202"/>
      <c r="G19" s="174" t="s">
        <v>223</v>
      </c>
      <c r="H19" s="181"/>
      <c r="I19" s="181"/>
      <c r="J19" s="181"/>
      <c r="K19" s="188"/>
      <c r="L19" s="589"/>
    </row>
    <row r="20" spans="1:12" ht="12.95" customHeight="1">
      <c r="A20" s="20" t="s">
        <v>212</v>
      </c>
      <c r="B20" s="174" t="s">
        <v>225</v>
      </c>
      <c r="C20" s="194"/>
      <c r="D20" s="194"/>
      <c r="E20" s="208">
        <v>715186</v>
      </c>
      <c r="F20" s="202">
        <v>715186</v>
      </c>
      <c r="G20" s="175" t="s">
        <v>226</v>
      </c>
      <c r="H20" s="180"/>
      <c r="I20" s="180"/>
      <c r="J20" s="180"/>
      <c r="K20" s="188"/>
      <c r="L20" s="589"/>
    </row>
    <row r="21" spans="1:12" ht="12.95" customHeight="1">
      <c r="A21" s="20" t="s">
        <v>215</v>
      </c>
      <c r="B21" s="174" t="s">
        <v>228</v>
      </c>
      <c r="C21" s="195">
        <f>+C22+C23</f>
        <v>0</v>
      </c>
      <c r="D21" s="195"/>
      <c r="E21" s="181"/>
      <c r="F21" s="203">
        <f>+F22+F23</f>
        <v>0</v>
      </c>
      <c r="G21" s="174" t="s">
        <v>229</v>
      </c>
      <c r="H21" s="181"/>
      <c r="I21" s="181"/>
      <c r="J21" s="181"/>
      <c r="K21" s="188"/>
      <c r="L21" s="589"/>
    </row>
    <row r="22" spans="1:12" ht="12.95" customHeight="1">
      <c r="A22" s="20" t="s">
        <v>218</v>
      </c>
      <c r="B22" s="166" t="s">
        <v>231</v>
      </c>
      <c r="C22" s="196"/>
      <c r="D22" s="196"/>
      <c r="E22" s="180"/>
      <c r="F22" s="204"/>
      <c r="G22" s="170" t="s">
        <v>232</v>
      </c>
      <c r="H22" s="182"/>
      <c r="I22" s="182"/>
      <c r="J22" s="182"/>
      <c r="K22" s="187"/>
      <c r="L22" s="589"/>
    </row>
    <row r="23" spans="1:12" ht="12.95" customHeight="1">
      <c r="A23" s="20" t="s">
        <v>221</v>
      </c>
      <c r="B23" s="161" t="s">
        <v>234</v>
      </c>
      <c r="C23" s="194"/>
      <c r="D23" s="194"/>
      <c r="E23" s="181"/>
      <c r="F23" s="202"/>
      <c r="G23" s="171" t="s">
        <v>235</v>
      </c>
      <c r="H23" s="178"/>
      <c r="I23" s="178"/>
      <c r="J23" s="178"/>
      <c r="K23" s="188"/>
      <c r="L23" s="589"/>
    </row>
    <row r="24" spans="1:12" ht="12.95" customHeight="1">
      <c r="A24" s="20" t="s">
        <v>224</v>
      </c>
      <c r="B24" s="161" t="s">
        <v>237</v>
      </c>
      <c r="C24" s="194"/>
      <c r="D24" s="194"/>
      <c r="E24" s="181"/>
      <c r="F24" s="188"/>
      <c r="G24" s="171" t="s">
        <v>238</v>
      </c>
      <c r="H24" s="178"/>
      <c r="I24" s="178"/>
      <c r="J24" s="178"/>
      <c r="K24" s="188"/>
      <c r="L24" s="589"/>
    </row>
    <row r="25" spans="1:12" ht="12.95" customHeight="1">
      <c r="A25" s="20" t="s">
        <v>227</v>
      </c>
      <c r="B25" s="161" t="s">
        <v>240</v>
      </c>
      <c r="C25" s="194"/>
      <c r="D25" s="194"/>
      <c r="E25" s="181"/>
      <c r="F25" s="188"/>
      <c r="G25" s="171" t="s">
        <v>306</v>
      </c>
      <c r="H25" s="194">
        <v>703513</v>
      </c>
      <c r="I25" s="194">
        <v>703513</v>
      </c>
      <c r="J25" s="178"/>
      <c r="K25" s="188">
        <v>703513</v>
      </c>
      <c r="L25" s="589"/>
    </row>
    <row r="26" spans="1:12" ht="12.95" customHeight="1" thickBot="1">
      <c r="A26" s="518" t="s">
        <v>230</v>
      </c>
      <c r="B26" s="519" t="s">
        <v>240</v>
      </c>
      <c r="C26" s="520"/>
      <c r="D26" s="520"/>
      <c r="E26" s="521"/>
      <c r="F26" s="522"/>
      <c r="G26" s="176" t="s">
        <v>184</v>
      </c>
      <c r="H26" s="183"/>
      <c r="I26" s="183"/>
      <c r="J26" s="183"/>
      <c r="K26" s="189"/>
      <c r="L26" s="589"/>
    </row>
    <row r="27" spans="1:12" ht="21.75" customHeight="1" thickBot="1">
      <c r="A27" s="523" t="s">
        <v>233</v>
      </c>
      <c r="B27" s="433" t="s">
        <v>242</v>
      </c>
      <c r="C27" s="192">
        <f>+C16+C21+C24+C26</f>
        <v>2045000</v>
      </c>
      <c r="D27" s="192">
        <f>+D16+D21+D24+D26</f>
        <v>2045000</v>
      </c>
      <c r="E27" s="192">
        <f>+E16+E21+E24+E26</f>
        <v>715186</v>
      </c>
      <c r="F27" s="192">
        <f>+F16+F21+F24+F26</f>
        <v>2760186</v>
      </c>
      <c r="G27" s="173" t="s">
        <v>243</v>
      </c>
      <c r="H27" s="192">
        <f>SUM(H16:H26)</f>
        <v>703513</v>
      </c>
      <c r="I27" s="192">
        <f>SUM(I16:I26)</f>
        <v>703513</v>
      </c>
      <c r="J27" s="192">
        <f>SUM(J16:J26)</f>
        <v>0</v>
      </c>
      <c r="K27" s="192">
        <f>SUM(K16:K26)</f>
        <v>703513</v>
      </c>
      <c r="L27" s="589"/>
    </row>
    <row r="28" spans="1:12" ht="13.5" thickBot="1">
      <c r="A28" s="19" t="s">
        <v>236</v>
      </c>
      <c r="B28" s="163" t="s">
        <v>245</v>
      </c>
      <c r="C28" s="197">
        <f>+C15+C27</f>
        <v>23376826</v>
      </c>
      <c r="D28" s="197">
        <f>+D15+D27</f>
        <v>23877765</v>
      </c>
      <c r="E28" s="197">
        <f>+E15+E27</f>
        <v>855688</v>
      </c>
      <c r="F28" s="197">
        <f>+F15+F27</f>
        <v>24733453</v>
      </c>
      <c r="G28" s="164" t="s">
        <v>246</v>
      </c>
      <c r="H28" s="198">
        <f>+H15+H27</f>
        <v>20908826</v>
      </c>
      <c r="I28" s="198">
        <f>+I15+I27</f>
        <v>19081716</v>
      </c>
      <c r="J28" s="198">
        <f>+J15+J27</f>
        <v>1591346</v>
      </c>
      <c r="K28" s="198">
        <f>+K15+K27</f>
        <v>20673062</v>
      </c>
      <c r="L28" s="589"/>
    </row>
    <row r="29" spans="1:12" ht="13.5" thickBot="1">
      <c r="A29" s="20" t="s">
        <v>239</v>
      </c>
      <c r="B29" s="164" t="s">
        <v>248</v>
      </c>
      <c r="C29" s="198" t="str">
        <f t="shared" ref="C29:E30" si="1">IF(C15-H15&lt;0,H15-C15,"-")</f>
        <v>-</v>
      </c>
      <c r="D29" s="198" t="str">
        <f t="shared" si="1"/>
        <v>-</v>
      </c>
      <c r="E29" s="198">
        <f t="shared" si="1"/>
        <v>1450844</v>
      </c>
      <c r="F29" s="198" t="str">
        <f>IF(F15-I15&lt;0,I15-F15,"-")</f>
        <v>-</v>
      </c>
      <c r="G29" s="164" t="s">
        <v>249</v>
      </c>
      <c r="H29" s="198">
        <f>IF(C15-H15&gt;0,C15-H15,"-")</f>
        <v>1126513</v>
      </c>
      <c r="I29" s="198">
        <f>IF(D15-I15&gt;0,D15-I15,"-")</f>
        <v>3454562</v>
      </c>
      <c r="J29" s="198" t="str">
        <f>IF(E15-J15&gt;0,E15-J15,"-")</f>
        <v>-</v>
      </c>
      <c r="K29" s="198">
        <f>IF(F15-K15&gt;0,F15-K15,"-")</f>
        <v>2003718</v>
      </c>
      <c r="L29" s="589"/>
    </row>
    <row r="30" spans="1:12" ht="13.5" thickBot="1">
      <c r="A30" s="162" t="s">
        <v>241</v>
      </c>
      <c r="B30" s="164" t="s">
        <v>251</v>
      </c>
      <c r="C30" s="198" t="str">
        <f t="shared" si="1"/>
        <v>-</v>
      </c>
      <c r="D30" s="198" t="str">
        <f t="shared" si="1"/>
        <v>-</v>
      </c>
      <c r="E30" s="198">
        <f>IF(E28-J28&lt;0,J28-E28,"-")</f>
        <v>735658</v>
      </c>
      <c r="F30" s="198" t="str">
        <f>IF(F15+F27-I28&lt;0,I28-(F15+F27),"-")</f>
        <v>-</v>
      </c>
      <c r="G30" s="164" t="s">
        <v>252</v>
      </c>
      <c r="H30" s="198">
        <f>IF(C15+C27-H28&gt;0,C15+C27-H28,"-")</f>
        <v>2468000</v>
      </c>
      <c r="I30" s="198">
        <f>IF(D15+D27-I28&gt;0,D15+D27-I28,"-")</f>
        <v>4796049</v>
      </c>
      <c r="J30" s="198" t="str">
        <f>IF(E15+E27-J28&gt;0,E15+E27-J28,"-")</f>
        <v>-</v>
      </c>
      <c r="K30" s="198">
        <f>IF(F15+F27-K28&gt;0,F15+F27-K28,"-")</f>
        <v>4060391</v>
      </c>
      <c r="L30" s="589"/>
    </row>
    <row r="31" spans="1:12" ht="18.75">
      <c r="B31" s="590"/>
      <c r="C31" s="590"/>
      <c r="D31" s="590"/>
      <c r="E31" s="590"/>
      <c r="F31" s="590"/>
      <c r="G31" s="590"/>
      <c r="H31" s="167"/>
      <c r="I31" s="167"/>
      <c r="J31" s="167"/>
    </row>
  </sheetData>
  <mergeCells count="3">
    <mergeCell ref="A4:A5"/>
    <mergeCell ref="L1:L30"/>
    <mergeCell ref="B31:G31"/>
  </mergeCells>
  <phoneticPr fontId="19" type="noConversion"/>
  <printOptions horizontalCentered="1"/>
  <pageMargins left="0.31496062992125984" right="0.47244094488188981" top="0.9055118110236221" bottom="0.51181102362204722" header="0.6692913385826772" footer="0.27559055118110237"/>
  <pageSetup paperSize="9" scale="65" orientation="landscape" verticalDpi="300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30"/>
  <sheetViews>
    <sheetView topLeftCell="C1" zoomScale="110" zoomScaleNormal="110" zoomScaleSheetLayoutView="115" workbookViewId="0">
      <selection activeCell="C2" sqref="C2:C3"/>
    </sheetView>
  </sheetViews>
  <sheetFormatPr defaultColWidth="8" defaultRowHeight="12.75"/>
  <cols>
    <col min="1" max="1" width="5.85546875" style="9" customWidth="1"/>
    <col min="2" max="2" width="47.28515625" style="12" customWidth="1"/>
    <col min="3" max="6" width="14" style="9" customWidth="1"/>
    <col min="7" max="7" width="47.28515625" style="9" customWidth="1"/>
    <col min="8" max="11" width="14" style="9" customWidth="1"/>
    <col min="12" max="12" width="4.140625" style="9" customWidth="1"/>
    <col min="13" max="16384" width="8" style="9"/>
  </cols>
  <sheetData>
    <row r="1" spans="1:12" ht="31.5">
      <c r="B1" s="10" t="s">
        <v>253</v>
      </c>
      <c r="C1" s="11"/>
      <c r="D1" s="11"/>
      <c r="E1" s="11"/>
      <c r="F1" s="11"/>
      <c r="G1" s="11"/>
      <c r="H1" s="11"/>
      <c r="I1" s="11"/>
      <c r="J1" s="11"/>
      <c r="K1" s="11"/>
      <c r="L1" s="589"/>
    </row>
    <row r="2" spans="1:12" ht="19.5" customHeight="1">
      <c r="B2" s="10"/>
      <c r="C2" s="648" t="s">
        <v>542</v>
      </c>
      <c r="D2" s="11"/>
      <c r="E2" s="11"/>
      <c r="F2" s="11"/>
      <c r="G2" s="11"/>
      <c r="H2" s="11"/>
      <c r="I2" s="11"/>
      <c r="J2" s="11"/>
      <c r="K2" s="141"/>
      <c r="L2" s="589"/>
    </row>
    <row r="3" spans="1:12" ht="16.5" thickBot="1">
      <c r="C3" s="648" t="s">
        <v>543</v>
      </c>
      <c r="K3" s="120" t="s">
        <v>412</v>
      </c>
      <c r="L3" s="589"/>
    </row>
    <row r="4" spans="1:12" ht="13.5" thickBot="1">
      <c r="A4" s="591" t="s">
        <v>197</v>
      </c>
      <c r="B4" s="13" t="s">
        <v>105</v>
      </c>
      <c r="C4" s="14"/>
      <c r="D4" s="159"/>
      <c r="E4" s="159"/>
      <c r="F4" s="159"/>
      <c r="G4" s="13" t="s">
        <v>106</v>
      </c>
      <c r="H4" s="165"/>
      <c r="I4" s="165"/>
      <c r="J4" s="165"/>
      <c r="K4" s="15"/>
      <c r="L4" s="589"/>
    </row>
    <row r="5" spans="1:12" s="16" customFormat="1" ht="36.75" thickBot="1">
      <c r="A5" s="592"/>
      <c r="B5" s="168" t="s">
        <v>198</v>
      </c>
      <c r="C5" s="177" t="s">
        <v>422</v>
      </c>
      <c r="D5" s="514" t="s">
        <v>468</v>
      </c>
      <c r="E5" s="514" t="s">
        <v>526</v>
      </c>
      <c r="F5" s="515" t="s">
        <v>527</v>
      </c>
      <c r="G5" s="168" t="s">
        <v>198</v>
      </c>
      <c r="H5" s="177" t="s">
        <v>422</v>
      </c>
      <c r="I5" s="514" t="s">
        <v>468</v>
      </c>
      <c r="J5" s="514" t="s">
        <v>526</v>
      </c>
      <c r="K5" s="515" t="s">
        <v>527</v>
      </c>
      <c r="L5" s="589"/>
    </row>
    <row r="6" spans="1:12" s="16" customFormat="1" ht="13.5" thickBot="1">
      <c r="A6" s="17" t="s">
        <v>100</v>
      </c>
      <c r="B6" s="169" t="s">
        <v>101</v>
      </c>
      <c r="C6" s="17" t="s">
        <v>102</v>
      </c>
      <c r="D6" s="430" t="s">
        <v>103</v>
      </c>
      <c r="E6" s="17" t="s">
        <v>104</v>
      </c>
      <c r="F6" s="160" t="s">
        <v>375</v>
      </c>
      <c r="G6" s="169" t="s">
        <v>392</v>
      </c>
      <c r="H6" s="17" t="s">
        <v>462</v>
      </c>
      <c r="I6" s="430" t="s">
        <v>463</v>
      </c>
      <c r="J6" s="17" t="s">
        <v>464</v>
      </c>
      <c r="K6" s="184" t="s">
        <v>465</v>
      </c>
      <c r="L6" s="589"/>
    </row>
    <row r="7" spans="1:12" ht="12.95" customHeight="1">
      <c r="A7" s="19" t="s">
        <v>107</v>
      </c>
      <c r="B7" s="170" t="s">
        <v>254</v>
      </c>
      <c r="C7" s="190">
        <v>0</v>
      </c>
      <c r="D7" s="456">
        <v>16142276</v>
      </c>
      <c r="E7" s="190">
        <v>0</v>
      </c>
      <c r="F7" s="199">
        <v>16142276</v>
      </c>
      <c r="G7" s="170" t="s">
        <v>91</v>
      </c>
      <c r="H7" s="206">
        <v>2468000</v>
      </c>
      <c r="I7" s="463">
        <v>2468000</v>
      </c>
      <c r="J7" s="206">
        <v>-990658</v>
      </c>
      <c r="K7" s="185">
        <v>1477342</v>
      </c>
      <c r="L7" s="589"/>
    </row>
    <row r="8" spans="1:12">
      <c r="A8" s="20" t="s">
        <v>108</v>
      </c>
      <c r="B8" s="171" t="s">
        <v>255</v>
      </c>
      <c r="C8" s="191"/>
      <c r="D8" s="201"/>
      <c r="E8" s="191"/>
      <c r="F8" s="200"/>
      <c r="G8" s="171" t="s">
        <v>256</v>
      </c>
      <c r="H8" s="178"/>
      <c r="I8" s="463">
        <v>0</v>
      </c>
      <c r="J8" s="178"/>
      <c r="K8" s="186"/>
      <c r="L8" s="589"/>
    </row>
    <row r="9" spans="1:12" ht="12.95" customHeight="1">
      <c r="A9" s="20" t="s">
        <v>109</v>
      </c>
      <c r="B9" s="171" t="s">
        <v>45</v>
      </c>
      <c r="C9" s="191">
        <v>0</v>
      </c>
      <c r="D9" s="201"/>
      <c r="E9" s="191"/>
      <c r="F9" s="200"/>
      <c r="G9" s="171" t="s">
        <v>93</v>
      </c>
      <c r="H9" s="178"/>
      <c r="I9" s="463">
        <v>18470325</v>
      </c>
      <c r="J9" s="207">
        <v>255000</v>
      </c>
      <c r="K9" s="186">
        <v>18725325</v>
      </c>
      <c r="L9" s="589"/>
    </row>
    <row r="10" spans="1:12" ht="12.95" customHeight="1">
      <c r="A10" s="20" t="s">
        <v>110</v>
      </c>
      <c r="B10" s="171" t="s">
        <v>257</v>
      </c>
      <c r="C10" s="191">
        <v>0</v>
      </c>
      <c r="D10" s="201"/>
      <c r="E10" s="191"/>
      <c r="F10" s="200"/>
      <c r="G10" s="171" t="s">
        <v>258</v>
      </c>
      <c r="H10" s="178"/>
      <c r="I10" s="424"/>
      <c r="J10" s="178"/>
      <c r="K10" s="186"/>
      <c r="L10" s="589"/>
    </row>
    <row r="11" spans="1:12" ht="12.75" customHeight="1">
      <c r="A11" s="20" t="s">
        <v>111</v>
      </c>
      <c r="B11" s="171" t="s">
        <v>259</v>
      </c>
      <c r="C11" s="191"/>
      <c r="D11" s="201"/>
      <c r="E11" s="191"/>
      <c r="F11" s="200"/>
      <c r="G11" s="171" t="s">
        <v>260</v>
      </c>
      <c r="H11" s="178"/>
      <c r="I11" s="424"/>
      <c r="J11" s="178"/>
      <c r="K11" s="186"/>
      <c r="L11" s="589"/>
    </row>
    <row r="12" spans="1:12" ht="12.95" customHeight="1">
      <c r="A12" s="20" t="s">
        <v>112</v>
      </c>
      <c r="B12" s="171" t="s">
        <v>261</v>
      </c>
      <c r="C12" s="191"/>
      <c r="D12" s="426"/>
      <c r="E12" s="250"/>
      <c r="F12" s="426"/>
      <c r="G12" s="21" t="s">
        <v>204</v>
      </c>
      <c r="H12" s="182"/>
      <c r="I12" s="431"/>
      <c r="J12" s="182"/>
      <c r="K12" s="446"/>
      <c r="L12" s="589"/>
    </row>
    <row r="13" spans="1:12" ht="13.5" thickBot="1">
      <c r="A13" s="20" t="s">
        <v>206</v>
      </c>
      <c r="B13" s="172"/>
      <c r="C13" s="191"/>
      <c r="D13" s="201"/>
      <c r="E13" s="191"/>
      <c r="F13" s="201"/>
      <c r="G13" s="437"/>
      <c r="H13" s="441"/>
      <c r="I13" s="432"/>
      <c r="J13" s="441"/>
      <c r="K13" s="186"/>
      <c r="L13" s="589"/>
    </row>
    <row r="14" spans="1:12" ht="15.95" customHeight="1" thickBot="1">
      <c r="A14" s="22" t="s">
        <v>208</v>
      </c>
      <c r="B14" s="173" t="s">
        <v>262</v>
      </c>
      <c r="C14" s="192">
        <f>+C7+C9+C10+C12+C13</f>
        <v>0</v>
      </c>
      <c r="D14" s="192">
        <f t="shared" ref="D14:F14" si="0">+D7+D9+D10+D12+D13</f>
        <v>16142276</v>
      </c>
      <c r="E14" s="192">
        <f t="shared" si="0"/>
        <v>0</v>
      </c>
      <c r="F14" s="192">
        <f t="shared" si="0"/>
        <v>16142276</v>
      </c>
      <c r="G14" s="442" t="s">
        <v>263</v>
      </c>
      <c r="H14" s="447">
        <f t="shared" ref="H14:J14" si="1">+H7+H9+H11+H12+H13</f>
        <v>2468000</v>
      </c>
      <c r="I14" s="447">
        <f t="shared" si="1"/>
        <v>20938325</v>
      </c>
      <c r="J14" s="447">
        <f t="shared" si="1"/>
        <v>-735658</v>
      </c>
      <c r="K14" s="447">
        <f>+K7+K9+K11+K12+K13</f>
        <v>20202667</v>
      </c>
      <c r="L14" s="589"/>
    </row>
    <row r="15" spans="1:12" ht="12.95" customHeight="1">
      <c r="A15" s="19" t="s">
        <v>209</v>
      </c>
      <c r="B15" s="449" t="s">
        <v>264</v>
      </c>
      <c r="C15" s="455">
        <f>+C16+C17+C18+C19+C20</f>
        <v>0</v>
      </c>
      <c r="D15" s="458"/>
      <c r="E15" s="455"/>
      <c r="F15" s="428"/>
      <c r="G15" s="174" t="s">
        <v>214</v>
      </c>
      <c r="H15" s="443"/>
      <c r="I15" s="434"/>
      <c r="J15" s="443"/>
      <c r="K15" s="448"/>
      <c r="L15" s="589"/>
    </row>
    <row r="16" spans="1:12" ht="12.95" customHeight="1">
      <c r="A16" s="20" t="s">
        <v>212</v>
      </c>
      <c r="B16" s="450" t="s">
        <v>265</v>
      </c>
      <c r="C16" s="194"/>
      <c r="D16" s="459"/>
      <c r="E16" s="194"/>
      <c r="F16" s="202"/>
      <c r="G16" s="174" t="s">
        <v>266</v>
      </c>
      <c r="H16" s="181"/>
      <c r="I16" s="161"/>
      <c r="J16" s="181"/>
      <c r="K16" s="188"/>
      <c r="L16" s="589"/>
    </row>
    <row r="17" spans="1:12" ht="12.95" customHeight="1">
      <c r="A17" s="19" t="s">
        <v>215</v>
      </c>
      <c r="B17" s="450" t="s">
        <v>267</v>
      </c>
      <c r="C17" s="194"/>
      <c r="D17" s="459"/>
      <c r="E17" s="194"/>
      <c r="F17" s="202"/>
      <c r="G17" s="174" t="s">
        <v>220</v>
      </c>
      <c r="H17" s="181"/>
      <c r="I17" s="161"/>
      <c r="J17" s="181"/>
      <c r="K17" s="188"/>
      <c r="L17" s="589"/>
    </row>
    <row r="18" spans="1:12" ht="12.95" customHeight="1">
      <c r="A18" s="20" t="s">
        <v>218</v>
      </c>
      <c r="B18" s="450" t="s">
        <v>268</v>
      </c>
      <c r="C18" s="194"/>
      <c r="D18" s="459"/>
      <c r="E18" s="194"/>
      <c r="F18" s="202"/>
      <c r="G18" s="174" t="s">
        <v>223</v>
      </c>
      <c r="H18" s="181"/>
      <c r="I18" s="161"/>
      <c r="J18" s="181"/>
      <c r="K18" s="188"/>
      <c r="L18" s="589"/>
    </row>
    <row r="19" spans="1:12" ht="12.95" customHeight="1">
      <c r="A19" s="19" t="s">
        <v>221</v>
      </c>
      <c r="B19" s="450" t="s">
        <v>269</v>
      </c>
      <c r="C19" s="194"/>
      <c r="D19" s="460"/>
      <c r="E19" s="196"/>
      <c r="F19" s="204"/>
      <c r="G19" s="175" t="s">
        <v>226</v>
      </c>
      <c r="H19" s="180"/>
      <c r="I19" s="166"/>
      <c r="J19" s="180"/>
      <c r="K19" s="188"/>
      <c r="L19" s="589"/>
    </row>
    <row r="20" spans="1:12" ht="12.95" customHeight="1">
      <c r="A20" s="20" t="s">
        <v>224</v>
      </c>
      <c r="B20" s="451" t="s">
        <v>270</v>
      </c>
      <c r="C20" s="194"/>
      <c r="D20" s="459"/>
      <c r="E20" s="194"/>
      <c r="F20" s="202"/>
      <c r="G20" s="174" t="s">
        <v>271</v>
      </c>
      <c r="H20" s="181"/>
      <c r="I20" s="161"/>
      <c r="J20" s="181"/>
      <c r="K20" s="188"/>
      <c r="L20" s="589"/>
    </row>
    <row r="21" spans="1:12" ht="12.95" customHeight="1">
      <c r="A21" s="19" t="s">
        <v>227</v>
      </c>
      <c r="B21" s="452" t="s">
        <v>272</v>
      </c>
      <c r="C21" s="195">
        <f>+C22+C23+C24+C25+C26</f>
        <v>0</v>
      </c>
      <c r="D21" s="458"/>
      <c r="E21" s="455"/>
      <c r="F21" s="428"/>
      <c r="G21" s="438" t="s">
        <v>273</v>
      </c>
      <c r="H21" s="443"/>
      <c r="I21" s="434"/>
      <c r="J21" s="443"/>
      <c r="K21" s="188"/>
      <c r="L21" s="589"/>
    </row>
    <row r="22" spans="1:12" ht="12.95" customHeight="1">
      <c r="A22" s="20" t="s">
        <v>230</v>
      </c>
      <c r="B22" s="451" t="s">
        <v>274</v>
      </c>
      <c r="C22" s="194"/>
      <c r="D22" s="461"/>
      <c r="E22" s="462"/>
      <c r="F22" s="429"/>
      <c r="G22" s="438" t="s">
        <v>275</v>
      </c>
      <c r="H22" s="443"/>
      <c r="I22" s="434"/>
      <c r="J22" s="443"/>
      <c r="K22" s="188"/>
      <c r="L22" s="589"/>
    </row>
    <row r="23" spans="1:12" ht="12.95" customHeight="1">
      <c r="A23" s="19" t="s">
        <v>233</v>
      </c>
      <c r="B23" s="451" t="s">
        <v>276</v>
      </c>
      <c r="C23" s="194"/>
      <c r="D23" s="461"/>
      <c r="E23" s="462"/>
      <c r="F23" s="429"/>
      <c r="G23" s="439"/>
      <c r="H23" s="444"/>
      <c r="I23" s="435"/>
      <c r="J23" s="444"/>
      <c r="K23" s="188"/>
      <c r="L23" s="589"/>
    </row>
    <row r="24" spans="1:12" ht="12.95" customHeight="1">
      <c r="A24" s="20" t="s">
        <v>236</v>
      </c>
      <c r="B24" s="450" t="s">
        <v>190</v>
      </c>
      <c r="C24" s="194"/>
      <c r="D24" s="461"/>
      <c r="E24" s="462"/>
      <c r="F24" s="429"/>
      <c r="G24" s="440"/>
      <c r="H24" s="445"/>
      <c r="I24" s="436"/>
      <c r="J24" s="445"/>
      <c r="K24" s="188"/>
      <c r="L24" s="589"/>
    </row>
    <row r="25" spans="1:12" ht="12.95" customHeight="1">
      <c r="A25" s="19" t="s">
        <v>239</v>
      </c>
      <c r="B25" s="453" t="s">
        <v>277</v>
      </c>
      <c r="C25" s="194"/>
      <c r="D25" s="459"/>
      <c r="E25" s="194"/>
      <c r="F25" s="202"/>
      <c r="G25" s="172"/>
      <c r="H25" s="179"/>
      <c r="I25" s="425"/>
      <c r="J25" s="179"/>
      <c r="K25" s="188"/>
      <c r="L25" s="589"/>
    </row>
    <row r="26" spans="1:12" ht="12.95" customHeight="1" thickBot="1">
      <c r="A26" s="20" t="s">
        <v>241</v>
      </c>
      <c r="B26" s="454" t="s">
        <v>278</v>
      </c>
      <c r="C26" s="194"/>
      <c r="D26" s="461"/>
      <c r="E26" s="462"/>
      <c r="F26" s="429"/>
      <c r="G26" s="440"/>
      <c r="H26" s="445"/>
      <c r="I26" s="436"/>
      <c r="J26" s="445"/>
      <c r="K26" s="188"/>
      <c r="L26" s="589"/>
    </row>
    <row r="27" spans="1:12" ht="21.75" customHeight="1" thickBot="1">
      <c r="A27" s="22" t="s">
        <v>244</v>
      </c>
      <c r="B27" s="173" t="s">
        <v>279</v>
      </c>
      <c r="C27" s="192">
        <f>+C15+C21</f>
        <v>0</v>
      </c>
      <c r="D27" s="457"/>
      <c r="E27" s="192"/>
      <c r="F27" s="427"/>
      <c r="G27" s="173" t="s">
        <v>280</v>
      </c>
      <c r="H27" s="442"/>
      <c r="I27" s="433"/>
      <c r="J27" s="442"/>
      <c r="K27" s="447">
        <f>SUM(K15:K26)</f>
        <v>0</v>
      </c>
      <c r="L27" s="589"/>
    </row>
    <row r="28" spans="1:12" ht="13.5" thickBot="1">
      <c r="A28" s="22" t="s">
        <v>247</v>
      </c>
      <c r="B28" s="164" t="s">
        <v>281</v>
      </c>
      <c r="C28" s="198">
        <f t="shared" ref="C28:F28" si="2">+C14+C27</f>
        <v>0</v>
      </c>
      <c r="D28" s="198">
        <f t="shared" si="2"/>
        <v>16142276</v>
      </c>
      <c r="E28" s="198">
        <f t="shared" si="2"/>
        <v>0</v>
      </c>
      <c r="F28" s="198">
        <f t="shared" si="2"/>
        <v>16142276</v>
      </c>
      <c r="G28" s="22" t="s">
        <v>282</v>
      </c>
      <c r="H28" s="23">
        <f t="shared" ref="H28:J28" si="3">+H14+H27</f>
        <v>2468000</v>
      </c>
      <c r="I28" s="23">
        <f t="shared" si="3"/>
        <v>20938325</v>
      </c>
      <c r="J28" s="23">
        <f t="shared" si="3"/>
        <v>-735658</v>
      </c>
      <c r="K28" s="23">
        <f>+K14+K27</f>
        <v>20202667</v>
      </c>
      <c r="L28" s="589"/>
    </row>
    <row r="29" spans="1:12" ht="13.5" thickBot="1">
      <c r="A29" s="22" t="s">
        <v>250</v>
      </c>
      <c r="B29" s="164" t="s">
        <v>248</v>
      </c>
      <c r="C29" s="198">
        <f>IF(C14-H14&lt;0,H14-C14,"-")</f>
        <v>2468000</v>
      </c>
      <c r="D29" s="198">
        <f>IF(D14-I14&lt;0,I14-D14,"-")</f>
        <v>4796049</v>
      </c>
      <c r="E29" s="198" t="str">
        <f>IF(E14-J14&lt;0,J14-E14,"-")</f>
        <v>-</v>
      </c>
      <c r="F29" s="198">
        <f>IF(F14-K14&lt;0,K14-F14,"-")</f>
        <v>4060391</v>
      </c>
      <c r="G29" s="22" t="s">
        <v>249</v>
      </c>
      <c r="H29" s="23" t="str">
        <f>IF(C14-H14&gt;0,C14-H14,"-")</f>
        <v>-</v>
      </c>
      <c r="I29" s="23" t="str">
        <f>IF(D14-I14&gt;0,D14-I14,"-")</f>
        <v>-</v>
      </c>
      <c r="J29" s="23">
        <f>IF(E14-J14&gt;0,E14-J14,"-")</f>
        <v>735658</v>
      </c>
      <c r="K29" s="23" t="str">
        <f>IF(C14-K14&gt;0,C14-K14,"-")</f>
        <v>-</v>
      </c>
      <c r="L29" s="589"/>
    </row>
    <row r="30" spans="1:12" ht="13.5" thickBot="1">
      <c r="A30" s="22" t="s">
        <v>283</v>
      </c>
      <c r="B30" s="164" t="s">
        <v>251</v>
      </c>
      <c r="C30" s="198">
        <f>IF(C28-H28&lt;0,H28-C28,"-")</f>
        <v>2468000</v>
      </c>
      <c r="D30" s="198">
        <f t="shared" ref="D30:F30" si="4">IF(D28-I28&lt;0,I28-D28,"-")</f>
        <v>4796049</v>
      </c>
      <c r="E30" s="198" t="str">
        <f t="shared" si="4"/>
        <v>-</v>
      </c>
      <c r="F30" s="198">
        <f t="shared" si="4"/>
        <v>4060391</v>
      </c>
      <c r="G30" s="22" t="s">
        <v>252</v>
      </c>
      <c r="H30" s="23" t="str">
        <f>IF(C28-H28&gt;0,C28-H28,"-")</f>
        <v>-</v>
      </c>
      <c r="I30" s="23" t="str">
        <f>IF(D28-I28&gt;0,D28-I28,"-")</f>
        <v>-</v>
      </c>
      <c r="J30" s="23">
        <f>IF(E28-J28&gt;0,E28-J28,"-")</f>
        <v>735658</v>
      </c>
      <c r="K30" s="23" t="str">
        <f>IF(F28-K28&gt;0,F28-K28,"-")</f>
        <v>-</v>
      </c>
      <c r="L30" s="589"/>
    </row>
  </sheetData>
  <mergeCells count="2">
    <mergeCell ref="A4:A5"/>
    <mergeCell ref="L1:L30"/>
  </mergeCells>
  <phoneticPr fontId="19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60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T29"/>
  <sheetViews>
    <sheetView zoomScale="80" zoomScaleSheetLayoutView="90" workbookViewId="0">
      <selection activeCell="A2" sqref="A2:A3"/>
    </sheetView>
  </sheetViews>
  <sheetFormatPr defaultRowHeight="12.75"/>
  <cols>
    <col min="1" max="1" width="3" style="37" customWidth="1"/>
    <col min="2" max="2" width="33.5703125" style="37" customWidth="1"/>
    <col min="3" max="3" width="10" style="37" customWidth="1"/>
    <col min="4" max="4" width="10.42578125" style="37" customWidth="1"/>
    <col min="5" max="5" width="11.42578125" style="37" customWidth="1"/>
    <col min="6" max="6" width="10" style="37" customWidth="1"/>
    <col min="7" max="7" width="10.42578125" style="37" customWidth="1"/>
    <col min="8" max="8" width="10.28515625" style="37" customWidth="1"/>
    <col min="9" max="9" width="9.85546875" style="37" customWidth="1"/>
    <col min="10" max="10" width="10.85546875" style="37" customWidth="1"/>
    <col min="11" max="11" width="11.42578125" style="37" customWidth="1"/>
    <col min="12" max="12" width="11.85546875" style="37" customWidth="1"/>
    <col min="13" max="13" width="12.28515625" style="37" customWidth="1"/>
    <col min="14" max="14" width="11.28515625" style="37" customWidth="1"/>
    <col min="15" max="15" width="14" style="37" customWidth="1"/>
    <col min="16" max="16384" width="9.140625" style="37"/>
  </cols>
  <sheetData>
    <row r="1" spans="1:20" s="116" customFormat="1" ht="15.75">
      <c r="A1" s="581" t="s">
        <v>423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122"/>
      <c r="Q1" s="122"/>
      <c r="R1" s="122"/>
      <c r="S1" s="122"/>
      <c r="T1" s="122"/>
    </row>
    <row r="2" spans="1:20" s="116" customFormat="1" ht="15.75">
      <c r="A2" s="648" t="s">
        <v>544</v>
      </c>
      <c r="C2" s="121"/>
      <c r="D2" s="121"/>
      <c r="O2" s="123"/>
    </row>
    <row r="3" spans="1:20" s="116" customFormat="1" ht="16.5" thickBot="1">
      <c r="A3" s="648" t="s">
        <v>545</v>
      </c>
      <c r="C3" s="121"/>
      <c r="D3" s="121"/>
      <c r="N3" s="593" t="s">
        <v>412</v>
      </c>
      <c r="O3" s="593"/>
    </row>
    <row r="4" spans="1:20" ht="28.35" customHeight="1">
      <c r="A4" s="228" t="s">
        <v>350</v>
      </c>
      <c r="B4" s="229" t="s">
        <v>198</v>
      </c>
      <c r="C4" s="229" t="s">
        <v>351</v>
      </c>
      <c r="D4" s="229" t="s">
        <v>352</v>
      </c>
      <c r="E4" s="229" t="s">
        <v>353</v>
      </c>
      <c r="F4" s="229" t="s">
        <v>354</v>
      </c>
      <c r="G4" s="229" t="s">
        <v>355</v>
      </c>
      <c r="H4" s="229" t="s">
        <v>356</v>
      </c>
      <c r="I4" s="229" t="s">
        <v>357</v>
      </c>
      <c r="J4" s="229" t="s">
        <v>358</v>
      </c>
      <c r="K4" s="229" t="s">
        <v>359</v>
      </c>
      <c r="L4" s="229" t="s">
        <v>360</v>
      </c>
      <c r="M4" s="229" t="s">
        <v>361</v>
      </c>
      <c r="N4" s="229" t="s">
        <v>362</v>
      </c>
      <c r="O4" s="230" t="s">
        <v>349</v>
      </c>
    </row>
    <row r="5" spans="1:20" ht="28.35" customHeight="1">
      <c r="A5" s="231"/>
      <c r="B5" s="87" t="s">
        <v>363</v>
      </c>
      <c r="C5" s="88"/>
      <c r="D5" s="89">
        <f>C25</f>
        <v>1662987</v>
      </c>
      <c r="E5" s="89">
        <f t="shared" ref="E5:N5" si="0">D25</f>
        <v>1981987</v>
      </c>
      <c r="F5" s="89">
        <f t="shared" si="0"/>
        <v>2513828</v>
      </c>
      <c r="G5" s="89">
        <f t="shared" si="0"/>
        <v>2645328</v>
      </c>
      <c r="H5" s="89">
        <f t="shared" si="0"/>
        <v>2914328</v>
      </c>
      <c r="I5" s="89">
        <f t="shared" si="0"/>
        <v>2894048</v>
      </c>
      <c r="J5" s="89">
        <f t="shared" si="0"/>
        <v>2865548</v>
      </c>
      <c r="K5" s="89">
        <f t="shared" si="0"/>
        <v>16326324</v>
      </c>
      <c r="L5" s="89">
        <f t="shared" si="0"/>
        <v>16520527</v>
      </c>
      <c r="M5" s="89">
        <f t="shared" si="0"/>
        <v>413040</v>
      </c>
      <c r="N5" s="89">
        <f t="shared" si="0"/>
        <v>840709</v>
      </c>
      <c r="O5" s="232"/>
    </row>
    <row r="6" spans="1:20" ht="22.5" customHeight="1">
      <c r="A6" s="233" t="s">
        <v>107</v>
      </c>
      <c r="B6" s="90" t="s">
        <v>30</v>
      </c>
      <c r="C6" s="91">
        <v>65500</v>
      </c>
      <c r="D6" s="91">
        <v>63000</v>
      </c>
      <c r="E6" s="91">
        <v>63000</v>
      </c>
      <c r="F6" s="91">
        <v>65500</v>
      </c>
      <c r="G6" s="91">
        <v>63000</v>
      </c>
      <c r="H6" s="91">
        <v>63000</v>
      </c>
      <c r="I6" s="91">
        <v>65500</v>
      </c>
      <c r="J6" s="91">
        <v>63000</v>
      </c>
      <c r="K6" s="91">
        <v>63000</v>
      </c>
      <c r="L6" s="91">
        <v>65500</v>
      </c>
      <c r="M6" s="91">
        <v>63000</v>
      </c>
      <c r="N6" s="91">
        <v>35603</v>
      </c>
      <c r="O6" s="234">
        <f t="shared" ref="O6:O13" si="1">SUM(C6:N6)</f>
        <v>738603</v>
      </c>
    </row>
    <row r="7" spans="1:20" ht="21.75" customHeight="1">
      <c r="A7" s="233" t="s">
        <v>108</v>
      </c>
      <c r="B7" s="90" t="s">
        <v>17</v>
      </c>
      <c r="C7" s="91">
        <v>100000</v>
      </c>
      <c r="D7" s="91">
        <v>100000</v>
      </c>
      <c r="E7" s="91">
        <v>400000</v>
      </c>
      <c r="F7" s="91">
        <v>50000</v>
      </c>
      <c r="G7" s="91">
        <v>50000</v>
      </c>
      <c r="H7" s="91">
        <v>50000</v>
      </c>
      <c r="I7" s="91">
        <v>50000</v>
      </c>
      <c r="J7" s="91">
        <v>50000</v>
      </c>
      <c r="K7" s="91">
        <v>271032</v>
      </c>
      <c r="L7" s="91">
        <v>50000</v>
      </c>
      <c r="M7" s="91">
        <v>578662</v>
      </c>
      <c r="N7" s="91">
        <v>3000</v>
      </c>
      <c r="O7" s="234">
        <f t="shared" si="1"/>
        <v>1752694</v>
      </c>
    </row>
    <row r="8" spans="1:20" ht="34.5" customHeight="1">
      <c r="A8" s="233" t="s">
        <v>109</v>
      </c>
      <c r="B8" s="90" t="s">
        <v>403</v>
      </c>
      <c r="C8" s="91">
        <v>1492000</v>
      </c>
      <c r="D8" s="91">
        <v>1492000</v>
      </c>
      <c r="E8" s="91">
        <v>1492000</v>
      </c>
      <c r="F8" s="91">
        <v>1492000</v>
      </c>
      <c r="G8" s="91">
        <v>1492000</v>
      </c>
      <c r="H8" s="91">
        <v>1602720</v>
      </c>
      <c r="I8" s="91">
        <v>1492000</v>
      </c>
      <c r="J8" s="91">
        <v>1492000</v>
      </c>
      <c r="K8" s="91">
        <v>1492000</v>
      </c>
      <c r="L8" s="91">
        <v>1492000</v>
      </c>
      <c r="M8" s="91">
        <v>1972060</v>
      </c>
      <c r="N8" s="91">
        <v>1456140</v>
      </c>
      <c r="O8" s="234">
        <f t="shared" si="1"/>
        <v>18458920</v>
      </c>
    </row>
    <row r="9" spans="1:20" ht="28.35" customHeight="1">
      <c r="A9" s="233" t="s">
        <v>110</v>
      </c>
      <c r="B9" s="92" t="s">
        <v>406</v>
      </c>
      <c r="C9" s="91">
        <v>90000</v>
      </c>
      <c r="D9" s="91">
        <v>90000</v>
      </c>
      <c r="E9" s="91">
        <v>90000</v>
      </c>
      <c r="F9" s="91">
        <v>0</v>
      </c>
      <c r="G9" s="91">
        <v>90000</v>
      </c>
      <c r="H9" s="91">
        <v>90000</v>
      </c>
      <c r="I9" s="91">
        <v>90000</v>
      </c>
      <c r="J9" s="91">
        <v>116000</v>
      </c>
      <c r="K9" s="91">
        <v>90000</v>
      </c>
      <c r="L9" s="91">
        <v>90000</v>
      </c>
      <c r="M9" s="91">
        <v>71891</v>
      </c>
      <c r="N9" s="91">
        <v>115159</v>
      </c>
      <c r="O9" s="234">
        <f t="shared" si="1"/>
        <v>1023050</v>
      </c>
    </row>
    <row r="10" spans="1:20" ht="33.75" customHeight="1">
      <c r="A10" s="233" t="s">
        <v>111</v>
      </c>
      <c r="B10" s="92" t="s">
        <v>402</v>
      </c>
      <c r="C10" s="91">
        <v>0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234">
        <f t="shared" si="1"/>
        <v>0</v>
      </c>
    </row>
    <row r="11" spans="1:20" ht="31.5" customHeight="1">
      <c r="A11" s="233" t="s">
        <v>112</v>
      </c>
      <c r="B11" s="92" t="s">
        <v>407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13192276</v>
      </c>
      <c r="K11" s="91">
        <v>0</v>
      </c>
      <c r="L11" s="91">
        <v>0</v>
      </c>
      <c r="M11" s="91">
        <v>2950000</v>
      </c>
      <c r="N11" s="91">
        <v>0</v>
      </c>
      <c r="O11" s="234">
        <f>SUM(C11:N11)</f>
        <v>16142276</v>
      </c>
    </row>
    <row r="12" spans="1:20" ht="30.75" customHeight="1">
      <c r="A12" s="233" t="s">
        <v>113</v>
      </c>
      <c r="B12" s="369" t="s">
        <v>302</v>
      </c>
      <c r="C12" s="91"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361">
        <v>715186</v>
      </c>
      <c r="O12" s="234">
        <f>SUM(C12:N12)</f>
        <v>715186</v>
      </c>
    </row>
    <row r="13" spans="1:20" ht="28.35" customHeight="1" thickBot="1">
      <c r="A13" s="233" t="s">
        <v>114</v>
      </c>
      <c r="B13" s="369" t="s">
        <v>364</v>
      </c>
      <c r="C13" s="361">
        <v>2045000</v>
      </c>
      <c r="D13" s="361">
        <v>0</v>
      </c>
      <c r="E13" s="361">
        <v>0</v>
      </c>
      <c r="F13" s="361">
        <v>0</v>
      </c>
      <c r="G13" s="361">
        <v>0</v>
      </c>
      <c r="H13" s="361">
        <v>0</v>
      </c>
      <c r="I13" s="361">
        <v>0</v>
      </c>
      <c r="J13" s="361">
        <v>0</v>
      </c>
      <c r="K13" s="361">
        <v>0</v>
      </c>
      <c r="L13" s="361">
        <v>0</v>
      </c>
      <c r="M13" s="361">
        <v>0</v>
      </c>
      <c r="N13" s="361">
        <v>0</v>
      </c>
      <c r="O13" s="362">
        <f t="shared" si="1"/>
        <v>2045000</v>
      </c>
    </row>
    <row r="14" spans="1:20" s="114" customFormat="1" ht="28.35" customHeight="1" thickBot="1">
      <c r="A14" s="359"/>
      <c r="B14" s="366" t="s">
        <v>365</v>
      </c>
      <c r="C14" s="367">
        <f t="shared" ref="C14:O14" si="2">SUM(C6:C13)</f>
        <v>3792500</v>
      </c>
      <c r="D14" s="367">
        <f t="shared" si="2"/>
        <v>1745000</v>
      </c>
      <c r="E14" s="367">
        <f t="shared" si="2"/>
        <v>2045000</v>
      </c>
      <c r="F14" s="367">
        <f t="shared" si="2"/>
        <v>1607500</v>
      </c>
      <c r="G14" s="367">
        <f t="shared" si="2"/>
        <v>1695000</v>
      </c>
      <c r="H14" s="367">
        <f t="shared" si="2"/>
        <v>1805720</v>
      </c>
      <c r="I14" s="367">
        <f t="shared" si="2"/>
        <v>1697500</v>
      </c>
      <c r="J14" s="367">
        <f t="shared" si="2"/>
        <v>14913276</v>
      </c>
      <c r="K14" s="367">
        <f t="shared" si="2"/>
        <v>1916032</v>
      </c>
      <c r="L14" s="367">
        <f t="shared" si="2"/>
        <v>1697500</v>
      </c>
      <c r="M14" s="367">
        <f t="shared" si="2"/>
        <v>5635613</v>
      </c>
      <c r="N14" s="367">
        <f t="shared" si="2"/>
        <v>2325088</v>
      </c>
      <c r="O14" s="368">
        <f t="shared" si="2"/>
        <v>40875729</v>
      </c>
    </row>
    <row r="15" spans="1:20" ht="28.35" customHeight="1">
      <c r="A15" s="231"/>
      <c r="B15" s="370" t="s">
        <v>106</v>
      </c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2"/>
    </row>
    <row r="16" spans="1:20" ht="28.35" customHeight="1">
      <c r="A16" s="233" t="s">
        <v>115</v>
      </c>
      <c r="B16" s="93" t="s">
        <v>57</v>
      </c>
      <c r="C16" s="91">
        <v>541000</v>
      </c>
      <c r="D16" s="91">
        <v>541000</v>
      </c>
      <c r="E16" s="91">
        <v>461845</v>
      </c>
      <c r="F16" s="91">
        <v>541000</v>
      </c>
      <c r="G16" s="91">
        <v>541000</v>
      </c>
      <c r="H16" s="91">
        <v>541000</v>
      </c>
      <c r="I16" s="91">
        <v>541000</v>
      </c>
      <c r="J16" s="91">
        <v>541000</v>
      </c>
      <c r="K16" s="91">
        <v>541000</v>
      </c>
      <c r="L16" s="91">
        <v>541000</v>
      </c>
      <c r="M16" s="91">
        <v>541000</v>
      </c>
      <c r="N16" s="91">
        <v>553000</v>
      </c>
      <c r="O16" s="234">
        <f t="shared" ref="O16:O22" si="3">SUM(C16:N16)</f>
        <v>6424845</v>
      </c>
    </row>
    <row r="17" spans="1:15" ht="28.35" customHeight="1">
      <c r="A17" s="233" t="s">
        <v>206</v>
      </c>
      <c r="B17" s="93" t="s">
        <v>366</v>
      </c>
      <c r="C17" s="91">
        <v>134000</v>
      </c>
      <c r="D17" s="91">
        <v>134000</v>
      </c>
      <c r="E17" s="91">
        <v>123314</v>
      </c>
      <c r="F17" s="91">
        <v>134000</v>
      </c>
      <c r="G17" s="91">
        <v>134000</v>
      </c>
      <c r="H17" s="91">
        <v>134000</v>
      </c>
      <c r="I17" s="91">
        <v>134000</v>
      </c>
      <c r="J17" s="91">
        <v>134000</v>
      </c>
      <c r="K17" s="91">
        <v>134000</v>
      </c>
      <c r="L17" s="91">
        <v>134000</v>
      </c>
      <c r="M17" s="91">
        <v>130000</v>
      </c>
      <c r="N17" s="91">
        <v>130000</v>
      </c>
      <c r="O17" s="234">
        <f t="shared" si="3"/>
        <v>1589314</v>
      </c>
    </row>
    <row r="18" spans="1:15" ht="28.35" customHeight="1">
      <c r="A18" s="233" t="s">
        <v>207</v>
      </c>
      <c r="B18" s="94" t="s">
        <v>72</v>
      </c>
      <c r="C18" s="91">
        <v>700000</v>
      </c>
      <c r="D18" s="91">
        <v>700000</v>
      </c>
      <c r="E18" s="91">
        <v>700000</v>
      </c>
      <c r="F18" s="91">
        <v>700000</v>
      </c>
      <c r="G18" s="91">
        <v>700000</v>
      </c>
      <c r="H18" s="91">
        <v>700000</v>
      </c>
      <c r="I18" s="91">
        <v>700000</v>
      </c>
      <c r="J18" s="91">
        <v>700000</v>
      </c>
      <c r="K18" s="91">
        <v>700000</v>
      </c>
      <c r="L18" s="91">
        <v>1258662</v>
      </c>
      <c r="M18" s="91">
        <v>1055884</v>
      </c>
      <c r="N18" s="91">
        <v>730497</v>
      </c>
      <c r="O18" s="234">
        <f t="shared" si="3"/>
        <v>9345043</v>
      </c>
    </row>
    <row r="19" spans="1:15" ht="28.35" customHeight="1">
      <c r="A19" s="233" t="s">
        <v>208</v>
      </c>
      <c r="B19" s="95" t="s">
        <v>88</v>
      </c>
      <c r="C19" s="91">
        <v>0</v>
      </c>
      <c r="D19" s="91">
        <v>0</v>
      </c>
      <c r="E19" s="91">
        <v>50000</v>
      </c>
      <c r="F19" s="91">
        <v>50000</v>
      </c>
      <c r="G19" s="91">
        <v>0</v>
      </c>
      <c r="H19" s="91">
        <v>0</v>
      </c>
      <c r="I19" s="91">
        <v>300000</v>
      </c>
      <c r="J19" s="91">
        <v>26500</v>
      </c>
      <c r="K19" s="91">
        <v>100487</v>
      </c>
      <c r="L19" s="91">
        <v>0</v>
      </c>
      <c r="M19" s="91">
        <v>480060</v>
      </c>
      <c r="N19" s="91">
        <v>308300</v>
      </c>
      <c r="O19" s="234">
        <f t="shared" si="3"/>
        <v>1315347</v>
      </c>
    </row>
    <row r="20" spans="1:15" ht="31.5" customHeight="1">
      <c r="A20" s="233" t="s">
        <v>209</v>
      </c>
      <c r="B20" s="95" t="s">
        <v>305</v>
      </c>
      <c r="C20" s="91">
        <v>51000</v>
      </c>
      <c r="D20" s="91">
        <v>51000</v>
      </c>
      <c r="E20" s="91">
        <v>51000</v>
      </c>
      <c r="F20" s="91">
        <v>51000</v>
      </c>
      <c r="G20" s="91">
        <v>51000</v>
      </c>
      <c r="H20" s="91">
        <v>51000</v>
      </c>
      <c r="I20" s="91">
        <v>51000</v>
      </c>
      <c r="J20" s="91">
        <v>51000</v>
      </c>
      <c r="K20" s="91">
        <v>51000</v>
      </c>
      <c r="L20" s="91">
        <v>51000</v>
      </c>
      <c r="M20" s="91">
        <v>51000</v>
      </c>
      <c r="N20" s="91">
        <v>734000</v>
      </c>
      <c r="O20" s="234">
        <f t="shared" si="3"/>
        <v>1295000</v>
      </c>
    </row>
    <row r="21" spans="1:15" ht="28.35" customHeight="1">
      <c r="A21" s="233" t="s">
        <v>212</v>
      </c>
      <c r="B21" s="94" t="s">
        <v>367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15520325</v>
      </c>
      <c r="M21" s="91">
        <v>2950000</v>
      </c>
      <c r="N21" s="91">
        <v>255000</v>
      </c>
      <c r="O21" s="234">
        <f t="shared" si="3"/>
        <v>18725325</v>
      </c>
    </row>
    <row r="22" spans="1:15" ht="28.35" customHeight="1">
      <c r="A22" s="233" t="s">
        <v>215</v>
      </c>
      <c r="B22" s="94" t="s">
        <v>368</v>
      </c>
      <c r="C22" s="91">
        <v>0</v>
      </c>
      <c r="D22" s="91">
        <v>0</v>
      </c>
      <c r="E22" s="91">
        <v>127000</v>
      </c>
      <c r="F22" s="91">
        <v>0</v>
      </c>
      <c r="G22" s="91">
        <v>0</v>
      </c>
      <c r="H22" s="91">
        <v>400000</v>
      </c>
      <c r="I22" s="91">
        <v>0</v>
      </c>
      <c r="J22" s="91">
        <v>0</v>
      </c>
      <c r="K22" s="91">
        <v>195342</v>
      </c>
      <c r="L22" s="91">
        <v>300000</v>
      </c>
      <c r="M22" s="91">
        <v>0</v>
      </c>
      <c r="N22" s="91">
        <v>455000</v>
      </c>
      <c r="O22" s="234">
        <f t="shared" si="3"/>
        <v>1477342</v>
      </c>
    </row>
    <row r="23" spans="1:15" ht="28.5" customHeight="1" thickBot="1">
      <c r="A23" s="233" t="s">
        <v>218</v>
      </c>
      <c r="B23" s="360" t="s">
        <v>434</v>
      </c>
      <c r="C23" s="361">
        <v>703513</v>
      </c>
      <c r="D23" s="361">
        <v>0</v>
      </c>
      <c r="E23" s="361">
        <v>0</v>
      </c>
      <c r="F23" s="361">
        <v>0</v>
      </c>
      <c r="G23" s="361">
        <v>0</v>
      </c>
      <c r="H23" s="361">
        <v>0</v>
      </c>
      <c r="I23" s="361">
        <v>0</v>
      </c>
      <c r="J23" s="361">
        <v>0</v>
      </c>
      <c r="K23" s="361">
        <v>0</v>
      </c>
      <c r="L23" s="361">
        <v>0</v>
      </c>
      <c r="M23" s="361">
        <v>0</v>
      </c>
      <c r="N23" s="361">
        <v>0</v>
      </c>
      <c r="O23" s="362">
        <f>SUM(C23:N23)</f>
        <v>703513</v>
      </c>
    </row>
    <row r="24" spans="1:15" s="114" customFormat="1" ht="28.35" customHeight="1" thickBot="1">
      <c r="A24" s="359"/>
      <c r="B24" s="366" t="s">
        <v>369</v>
      </c>
      <c r="C24" s="367">
        <f t="shared" ref="C24:O24" si="4">SUM(C16:C23)</f>
        <v>2129513</v>
      </c>
      <c r="D24" s="367">
        <f t="shared" si="4"/>
        <v>1426000</v>
      </c>
      <c r="E24" s="367">
        <f t="shared" si="4"/>
        <v>1513159</v>
      </c>
      <c r="F24" s="367">
        <f t="shared" si="4"/>
        <v>1476000</v>
      </c>
      <c r="G24" s="367">
        <f t="shared" si="4"/>
        <v>1426000</v>
      </c>
      <c r="H24" s="367">
        <f t="shared" si="4"/>
        <v>1826000</v>
      </c>
      <c r="I24" s="367">
        <f t="shared" si="4"/>
        <v>1726000</v>
      </c>
      <c r="J24" s="367">
        <f t="shared" si="4"/>
        <v>1452500</v>
      </c>
      <c r="K24" s="367">
        <f t="shared" si="4"/>
        <v>1721829</v>
      </c>
      <c r="L24" s="367">
        <f t="shared" si="4"/>
        <v>17804987</v>
      </c>
      <c r="M24" s="367">
        <f t="shared" si="4"/>
        <v>5207944</v>
      </c>
      <c r="N24" s="367">
        <f>SUM(N16:N23)</f>
        <v>3165797</v>
      </c>
      <c r="O24" s="368">
        <f t="shared" si="4"/>
        <v>40875729</v>
      </c>
    </row>
    <row r="25" spans="1:15" ht="16.5" thickBot="1">
      <c r="A25" s="235"/>
      <c r="B25" s="363" t="s">
        <v>370</v>
      </c>
      <c r="C25" s="364">
        <f>C14-C24</f>
        <v>1662987</v>
      </c>
      <c r="D25" s="364">
        <f t="shared" ref="D25:L25" si="5">D5+D14-D24</f>
        <v>1981987</v>
      </c>
      <c r="E25" s="364">
        <f t="shared" si="5"/>
        <v>2513828</v>
      </c>
      <c r="F25" s="364">
        <f t="shared" si="5"/>
        <v>2645328</v>
      </c>
      <c r="G25" s="364">
        <f t="shared" si="5"/>
        <v>2914328</v>
      </c>
      <c r="H25" s="364">
        <f t="shared" si="5"/>
        <v>2894048</v>
      </c>
      <c r="I25" s="364">
        <f t="shared" si="5"/>
        <v>2865548</v>
      </c>
      <c r="J25" s="364">
        <f t="shared" si="5"/>
        <v>16326324</v>
      </c>
      <c r="K25" s="364">
        <f t="shared" si="5"/>
        <v>16520527</v>
      </c>
      <c r="L25" s="364">
        <f t="shared" si="5"/>
        <v>413040</v>
      </c>
      <c r="M25" s="364">
        <f>M5+M14-M24</f>
        <v>840709</v>
      </c>
      <c r="N25" s="364">
        <f>N5+N14-N24</f>
        <v>0</v>
      </c>
      <c r="O25" s="365"/>
    </row>
    <row r="27" spans="1:15">
      <c r="C27" s="115"/>
      <c r="E27" s="115"/>
      <c r="F27" s="115"/>
      <c r="I27" s="115"/>
      <c r="J27" s="115"/>
      <c r="K27" s="115"/>
      <c r="N27" s="115"/>
    </row>
    <row r="28" spans="1:15">
      <c r="E28" s="115"/>
      <c r="F28" s="115"/>
      <c r="G28" s="115"/>
      <c r="H28" s="115"/>
      <c r="I28" s="115"/>
      <c r="K28" s="115"/>
      <c r="M28" s="115"/>
    </row>
    <row r="29" spans="1:15" ht="22.5" customHeight="1">
      <c r="B29" s="38"/>
    </row>
  </sheetData>
  <mergeCells count="2">
    <mergeCell ref="A1:O1"/>
    <mergeCell ref="N3:O3"/>
  </mergeCells>
  <phoneticPr fontId="83" type="noConversion"/>
  <printOptions horizontalCentered="1"/>
  <pageMargins left="0.17" right="0.17" top="0.87899305555555551" bottom="0.19685039370078741" header="0.35433070866141736" footer="0.19685039370078741"/>
  <pageSetup paperSize="9" scale="79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2:I17"/>
  <sheetViews>
    <sheetView workbookViewId="0">
      <selection activeCell="A3" sqref="A3:A4"/>
    </sheetView>
  </sheetViews>
  <sheetFormatPr defaultColWidth="8" defaultRowHeight="12.75"/>
  <cols>
    <col min="1" max="1" width="5.85546875" style="12" customWidth="1"/>
    <col min="2" max="2" width="42.5703125" style="9" customWidth="1"/>
    <col min="3" max="4" width="11" style="9" customWidth="1"/>
    <col min="5" max="5" width="12.140625" style="9" customWidth="1"/>
    <col min="6" max="7" width="11" style="9" customWidth="1"/>
    <col min="8" max="8" width="12.28515625" style="9" customWidth="1"/>
    <col min="9" max="9" width="2.85546875" style="9" customWidth="1"/>
    <col min="10" max="16384" width="8" style="9"/>
  </cols>
  <sheetData>
    <row r="2" spans="1:9" ht="39.75" customHeight="1">
      <c r="A2" s="595" t="s">
        <v>425</v>
      </c>
      <c r="B2" s="595"/>
      <c r="C2" s="595"/>
      <c r="D2" s="595"/>
      <c r="E2" s="595"/>
      <c r="F2" s="595"/>
      <c r="G2" s="595"/>
      <c r="H2" s="595"/>
    </row>
    <row r="3" spans="1:9" s="63" customFormat="1" ht="15.75" customHeight="1">
      <c r="A3" s="648" t="s">
        <v>546</v>
      </c>
      <c r="B3" s="62"/>
      <c r="C3" s="606"/>
      <c r="D3" s="606"/>
      <c r="G3" s="608"/>
      <c r="H3" s="608"/>
      <c r="I3" s="125"/>
    </row>
    <row r="4" spans="1:9" s="64" customFormat="1" ht="16.5" thickBot="1">
      <c r="A4" s="648" t="s">
        <v>547</v>
      </c>
      <c r="B4" s="69"/>
      <c r="C4" s="70"/>
      <c r="D4" s="124"/>
      <c r="G4" s="607" t="s">
        <v>424</v>
      </c>
      <c r="H4" s="607"/>
      <c r="I4" s="124"/>
    </row>
    <row r="5" spans="1:9" s="58" customFormat="1" ht="26.25" customHeight="1">
      <c r="A5" s="601" t="s">
        <v>197</v>
      </c>
      <c r="B5" s="600" t="s">
        <v>389</v>
      </c>
      <c r="C5" s="604" t="s">
        <v>390</v>
      </c>
      <c r="D5" s="604" t="s">
        <v>426</v>
      </c>
      <c r="E5" s="600" t="s">
        <v>391</v>
      </c>
      <c r="F5" s="600"/>
      <c r="G5" s="600"/>
      <c r="H5" s="598" t="s">
        <v>349</v>
      </c>
    </row>
    <row r="6" spans="1:9" s="59" customFormat="1" ht="32.25" customHeight="1">
      <c r="A6" s="602"/>
      <c r="B6" s="603"/>
      <c r="C6" s="603"/>
      <c r="D6" s="605"/>
      <c r="E6" s="96" t="s">
        <v>410</v>
      </c>
      <c r="F6" s="96" t="s">
        <v>427</v>
      </c>
      <c r="G6" s="96" t="s">
        <v>428</v>
      </c>
      <c r="H6" s="599"/>
    </row>
    <row r="7" spans="1:9" s="60" customFormat="1" ht="12.95" customHeight="1">
      <c r="A7" s="61" t="s">
        <v>100</v>
      </c>
      <c r="B7" s="97" t="s">
        <v>101</v>
      </c>
      <c r="C7" s="97" t="s">
        <v>102</v>
      </c>
      <c r="D7" s="97" t="s">
        <v>103</v>
      </c>
      <c r="E7" s="97" t="s">
        <v>104</v>
      </c>
      <c r="F7" s="97" t="s">
        <v>375</v>
      </c>
      <c r="G7" s="97" t="s">
        <v>392</v>
      </c>
      <c r="H7" s="98" t="s">
        <v>405</v>
      </c>
    </row>
    <row r="8" spans="1:9" ht="24.75" customHeight="1">
      <c r="A8" s="61" t="s">
        <v>107</v>
      </c>
      <c r="B8" s="99" t="s">
        <v>393</v>
      </c>
      <c r="C8" s="100"/>
      <c r="D8" s="101">
        <v>0</v>
      </c>
      <c r="E8" s="101">
        <v>0</v>
      </c>
      <c r="F8" s="101">
        <v>0</v>
      </c>
      <c r="G8" s="101">
        <v>0</v>
      </c>
      <c r="H8" s="102">
        <v>0</v>
      </c>
    </row>
    <row r="9" spans="1:9" ht="26.1" customHeight="1">
      <c r="A9" s="61" t="s">
        <v>108</v>
      </c>
      <c r="B9" s="99" t="s">
        <v>394</v>
      </c>
      <c r="C9" s="72"/>
      <c r="D9" s="101">
        <v>0</v>
      </c>
      <c r="E9" s="101">
        <v>0</v>
      </c>
      <c r="F9" s="101">
        <v>0</v>
      </c>
      <c r="G9" s="101">
        <v>0</v>
      </c>
      <c r="H9" s="102">
        <v>0</v>
      </c>
      <c r="I9" s="594"/>
    </row>
    <row r="10" spans="1:9" ht="20.100000000000001" customHeight="1">
      <c r="A10" s="61" t="s">
        <v>109</v>
      </c>
      <c r="B10" s="99" t="s">
        <v>395</v>
      </c>
      <c r="C10" s="103" t="s">
        <v>410</v>
      </c>
      <c r="D10" s="104">
        <f>+D11</f>
        <v>0</v>
      </c>
      <c r="E10" s="104">
        <v>1477342</v>
      </c>
      <c r="F10" s="104">
        <f>+F11</f>
        <v>0</v>
      </c>
      <c r="G10" s="104">
        <f>+G11</f>
        <v>0</v>
      </c>
      <c r="H10" s="105">
        <f>SUM(D10:G10)</f>
        <v>1477342</v>
      </c>
      <c r="I10" s="594"/>
    </row>
    <row r="11" spans="1:9" ht="20.100000000000001" customHeight="1">
      <c r="A11" s="61" t="s">
        <v>110</v>
      </c>
      <c r="B11" s="106"/>
      <c r="C11" s="72"/>
      <c r="D11" s="73"/>
      <c r="E11" s="73"/>
      <c r="F11" s="73"/>
      <c r="G11" s="73"/>
      <c r="H11" s="102">
        <f>SUM(D11:G11)</f>
        <v>0</v>
      </c>
      <c r="I11" s="594"/>
    </row>
    <row r="12" spans="1:9" ht="20.100000000000001" customHeight="1">
      <c r="A12" s="61" t="s">
        <v>111</v>
      </c>
      <c r="B12" s="99" t="s">
        <v>396</v>
      </c>
      <c r="C12" s="103"/>
      <c r="D12" s="104">
        <f>+D13</f>
        <v>0</v>
      </c>
      <c r="E12" s="104">
        <v>18725325</v>
      </c>
      <c r="F12" s="104">
        <v>0</v>
      </c>
      <c r="G12" s="104">
        <f>+G13</f>
        <v>0</v>
      </c>
      <c r="H12" s="105">
        <f>SUM(D12:G12)</f>
        <v>18725325</v>
      </c>
      <c r="I12" s="594"/>
    </row>
    <row r="13" spans="1:9" ht="20.100000000000001" customHeight="1">
      <c r="A13" s="61" t="s">
        <v>112</v>
      </c>
      <c r="B13" s="106"/>
      <c r="C13" s="72"/>
      <c r="D13" s="73"/>
      <c r="E13" s="73"/>
      <c r="F13" s="73"/>
      <c r="G13" s="73"/>
      <c r="H13" s="102">
        <f>SUM(D13:G13)</f>
        <v>0</v>
      </c>
      <c r="I13" s="594"/>
    </row>
    <row r="14" spans="1:9" ht="20.100000000000001" customHeight="1">
      <c r="A14" s="61" t="s">
        <v>113</v>
      </c>
      <c r="B14" s="107" t="s">
        <v>397</v>
      </c>
      <c r="C14" s="103" t="s">
        <v>410</v>
      </c>
      <c r="D14" s="104">
        <f>SUM(D15:D16)</f>
        <v>0</v>
      </c>
      <c r="E14" s="104">
        <f>+E16+E15</f>
        <v>703513</v>
      </c>
      <c r="F14" s="104">
        <f>+F16+F15</f>
        <v>1229536</v>
      </c>
      <c r="G14" s="104">
        <f>+G16+G15</f>
        <v>0</v>
      </c>
      <c r="H14" s="105">
        <f>H15+H16</f>
        <v>1933049</v>
      </c>
      <c r="I14" s="594"/>
    </row>
    <row r="15" spans="1:9" ht="20.100000000000001" customHeight="1">
      <c r="A15" s="61" t="s">
        <v>114</v>
      </c>
      <c r="B15" s="106" t="s">
        <v>528</v>
      </c>
      <c r="C15" s="108"/>
      <c r="D15" s="109"/>
      <c r="E15" s="109"/>
      <c r="F15" s="109">
        <v>514350</v>
      </c>
      <c r="G15" s="109"/>
      <c r="H15" s="110">
        <f>SUM(D15:G15)</f>
        <v>514350</v>
      </c>
      <c r="I15" s="594"/>
    </row>
    <row r="16" spans="1:9" ht="20.100000000000001" customHeight="1">
      <c r="A16" s="61" t="s">
        <v>115</v>
      </c>
      <c r="B16" s="106" t="s">
        <v>399</v>
      </c>
      <c r="C16" s="72" t="s">
        <v>410</v>
      </c>
      <c r="D16" s="109">
        <v>0</v>
      </c>
      <c r="E16" s="73">
        <v>703513</v>
      </c>
      <c r="F16" s="73">
        <v>715186</v>
      </c>
      <c r="G16" s="73"/>
      <c r="H16" s="102">
        <f>SUM(D16:G16)</f>
        <v>1418699</v>
      </c>
      <c r="I16" s="594"/>
    </row>
    <row r="17" spans="1:9" s="71" customFormat="1" ht="20.100000000000001" customHeight="1" thickBot="1">
      <c r="A17" s="596" t="s">
        <v>398</v>
      </c>
      <c r="B17" s="597"/>
      <c r="C17" s="111"/>
      <c r="D17" s="112">
        <f>+D8+D9+D10+D12+D14</f>
        <v>0</v>
      </c>
      <c r="E17" s="112">
        <f>+E8+E9+E10+E12+E14</f>
        <v>20906180</v>
      </c>
      <c r="F17" s="112">
        <f>+F8+F9+F10+F12+F14</f>
        <v>1229536</v>
      </c>
      <c r="G17" s="112">
        <f>+G8+G9+G10+G12+G14</f>
        <v>0</v>
      </c>
      <c r="H17" s="113">
        <f>+H8+H9+H10+H12+H14</f>
        <v>22135716</v>
      </c>
      <c r="I17" s="594"/>
    </row>
  </sheetData>
  <mergeCells count="12">
    <mergeCell ref="I9:I17"/>
    <mergeCell ref="A2:H2"/>
    <mergeCell ref="A17:B17"/>
    <mergeCell ref="H5:H6"/>
    <mergeCell ref="E5:G5"/>
    <mergeCell ref="A5:A6"/>
    <mergeCell ref="B5:B6"/>
    <mergeCell ref="C5:C6"/>
    <mergeCell ref="D5:D6"/>
    <mergeCell ref="C3:D3"/>
    <mergeCell ref="G4:H4"/>
    <mergeCell ref="G3:H3"/>
  </mergeCells>
  <phoneticPr fontId="19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K36"/>
  <sheetViews>
    <sheetView zoomScale="120" zoomScaleNormal="120" workbookViewId="0">
      <selection activeCell="A2" sqref="A2:D3"/>
    </sheetView>
  </sheetViews>
  <sheetFormatPr defaultColWidth="8" defaultRowHeight="15"/>
  <cols>
    <col min="1" max="1" width="4.85546875" style="39" customWidth="1"/>
    <col min="2" max="2" width="30.5703125" style="39" customWidth="1"/>
    <col min="3" max="4" width="12" style="39" customWidth="1"/>
    <col min="5" max="7" width="12.5703125" style="39" customWidth="1"/>
    <col min="8" max="8" width="12" style="39" customWidth="1"/>
    <col min="9" max="16384" width="8" style="39"/>
  </cols>
  <sheetData>
    <row r="1" spans="1:11" s="128" customFormat="1" ht="48.75" customHeight="1">
      <c r="A1" s="641" t="s">
        <v>429</v>
      </c>
      <c r="B1" s="641"/>
      <c r="C1" s="641"/>
      <c r="D1" s="641"/>
      <c r="E1" s="641"/>
      <c r="F1" s="641"/>
      <c r="G1" s="641"/>
      <c r="H1" s="641"/>
    </row>
    <row r="2" spans="1:11" s="63" customFormat="1" ht="15.75" customHeight="1">
      <c r="A2" s="649" t="s">
        <v>548</v>
      </c>
      <c r="B2" s="650"/>
      <c r="C2" s="650"/>
      <c r="D2" s="650"/>
      <c r="E2" s="608"/>
      <c r="F2" s="608"/>
      <c r="G2" s="608"/>
      <c r="H2" s="608"/>
      <c r="I2" s="126"/>
      <c r="K2" s="125"/>
    </row>
    <row r="3" spans="1:11" s="64" customFormat="1" ht="15.75" customHeight="1">
      <c r="A3" s="648" t="s">
        <v>549</v>
      </c>
      <c r="B3" s="69"/>
      <c r="C3" s="70"/>
      <c r="D3" s="124"/>
      <c r="E3" s="645" t="s">
        <v>424</v>
      </c>
      <c r="F3" s="645"/>
      <c r="G3" s="645"/>
      <c r="H3" s="645"/>
      <c r="I3" s="127"/>
      <c r="K3" s="124"/>
    </row>
    <row r="4" spans="1:11" ht="15.95" customHeight="1">
      <c r="A4" s="632" t="s">
        <v>430</v>
      </c>
      <c r="B4" s="632"/>
      <c r="C4" s="632"/>
      <c r="D4" s="632"/>
      <c r="E4" s="632"/>
      <c r="F4" s="543"/>
      <c r="G4" s="543"/>
      <c r="H4" s="42"/>
      <c r="I4" s="43"/>
    </row>
    <row r="5" spans="1:11" ht="15.95" customHeight="1" thickBot="1">
      <c r="A5" s="40"/>
      <c r="B5" s="40"/>
      <c r="C5" s="41"/>
      <c r="D5" s="41"/>
      <c r="E5" s="42"/>
      <c r="F5" s="42"/>
      <c r="G5" s="42"/>
      <c r="H5" s="42"/>
      <c r="I5" s="43"/>
    </row>
    <row r="6" spans="1:11" ht="22.5" customHeight="1">
      <c r="A6" s="56" t="s">
        <v>371</v>
      </c>
      <c r="B6" s="646" t="s">
        <v>386</v>
      </c>
      <c r="C6" s="646"/>
      <c r="D6" s="646"/>
      <c r="E6" s="642" t="s">
        <v>387</v>
      </c>
      <c r="F6" s="643"/>
      <c r="G6" s="643"/>
      <c r="H6" s="644"/>
      <c r="I6" s="43"/>
    </row>
    <row r="7" spans="1:11" ht="15.95" customHeight="1">
      <c r="A7" s="57" t="s">
        <v>100</v>
      </c>
      <c r="B7" s="638" t="s">
        <v>101</v>
      </c>
      <c r="C7" s="638"/>
      <c r="D7" s="638"/>
      <c r="E7" s="638" t="s">
        <v>102</v>
      </c>
      <c r="F7" s="639"/>
      <c r="G7" s="639"/>
      <c r="H7" s="640"/>
      <c r="I7" s="43"/>
    </row>
    <row r="8" spans="1:11" ht="15.95" customHeight="1">
      <c r="A8" s="57" t="s">
        <v>107</v>
      </c>
      <c r="B8" s="621"/>
      <c r="C8" s="621"/>
      <c r="D8" s="621"/>
      <c r="E8" s="618"/>
      <c r="F8" s="619"/>
      <c r="G8" s="619"/>
      <c r="H8" s="620"/>
      <c r="I8" s="43"/>
    </row>
    <row r="9" spans="1:11" ht="15.95" customHeight="1">
      <c r="A9" s="57" t="s">
        <v>108</v>
      </c>
      <c r="B9" s="621"/>
      <c r="C9" s="621"/>
      <c r="D9" s="621"/>
      <c r="E9" s="618"/>
      <c r="F9" s="619"/>
      <c r="G9" s="619"/>
      <c r="H9" s="620"/>
      <c r="I9" s="43"/>
    </row>
    <row r="10" spans="1:11" ht="15.95" customHeight="1">
      <c r="A10" s="57" t="s">
        <v>109</v>
      </c>
      <c r="B10" s="621"/>
      <c r="C10" s="621"/>
      <c r="D10" s="621"/>
      <c r="E10" s="618"/>
      <c r="F10" s="619"/>
      <c r="G10" s="619"/>
      <c r="H10" s="620"/>
      <c r="I10" s="43"/>
    </row>
    <row r="11" spans="1:11" ht="25.5" customHeight="1" thickBot="1">
      <c r="A11" s="65" t="s">
        <v>110</v>
      </c>
      <c r="B11" s="624" t="s">
        <v>388</v>
      </c>
      <c r="C11" s="624"/>
      <c r="D11" s="624"/>
      <c r="E11" s="615">
        <f>SUM(E8:E10)</f>
        <v>0</v>
      </c>
      <c r="F11" s="616"/>
      <c r="G11" s="616"/>
      <c r="H11" s="617"/>
      <c r="I11" s="43"/>
    </row>
    <row r="12" spans="1:11" ht="25.5" customHeight="1">
      <c r="A12" s="66"/>
      <c r="B12" s="67"/>
      <c r="C12" s="67"/>
      <c r="D12" s="67"/>
      <c r="E12" s="68"/>
      <c r="F12" s="68"/>
      <c r="G12" s="68"/>
      <c r="H12" s="68"/>
      <c r="I12" s="43"/>
    </row>
    <row r="13" spans="1:11" ht="15.95" customHeight="1">
      <c r="A13" s="632" t="s">
        <v>400</v>
      </c>
      <c r="B13" s="632"/>
      <c r="C13" s="632"/>
      <c r="D13" s="632"/>
      <c r="E13" s="632"/>
      <c r="F13" s="632"/>
      <c r="G13" s="632"/>
      <c r="H13" s="632"/>
      <c r="I13" s="43"/>
    </row>
    <row r="14" spans="1:11" ht="15.95" customHeight="1" thickBot="1">
      <c r="A14" s="40"/>
      <c r="B14" s="40"/>
      <c r="C14" s="41"/>
      <c r="D14" s="41"/>
      <c r="E14" s="42"/>
      <c r="F14" s="42"/>
      <c r="G14" s="42"/>
      <c r="H14" s="42"/>
      <c r="I14" s="43"/>
    </row>
    <row r="15" spans="1:11" ht="15" customHeight="1">
      <c r="A15" s="622" t="s">
        <v>371</v>
      </c>
      <c r="B15" s="609" t="s">
        <v>372</v>
      </c>
      <c r="C15" s="627" t="s">
        <v>373</v>
      </c>
      <c r="D15" s="628"/>
      <c r="E15" s="629"/>
      <c r="F15" s="542"/>
      <c r="G15" s="542"/>
      <c r="H15" s="630" t="s">
        <v>374</v>
      </c>
    </row>
    <row r="16" spans="1:11" ht="13.5" customHeight="1" thickBot="1">
      <c r="A16" s="623"/>
      <c r="B16" s="610"/>
      <c r="C16" s="44" t="s">
        <v>427</v>
      </c>
      <c r="D16" s="44" t="s">
        <v>428</v>
      </c>
      <c r="E16" s="44" t="s">
        <v>437</v>
      </c>
      <c r="F16" s="546"/>
      <c r="G16" s="546"/>
      <c r="H16" s="631"/>
    </row>
    <row r="17" spans="1:8" ht="15.75" thickBot="1">
      <c r="A17" s="45" t="s">
        <v>100</v>
      </c>
      <c r="B17" s="46" t="s">
        <v>101</v>
      </c>
      <c r="C17" s="46" t="s">
        <v>102</v>
      </c>
      <c r="D17" s="46" t="s">
        <v>103</v>
      </c>
      <c r="E17" s="46" t="s">
        <v>104</v>
      </c>
      <c r="F17" s="547" t="s">
        <v>375</v>
      </c>
      <c r="G17" s="547" t="s">
        <v>392</v>
      </c>
      <c r="H17" s="47" t="s">
        <v>462</v>
      </c>
    </row>
    <row r="18" spans="1:8" ht="24.75">
      <c r="A18" s="48" t="s">
        <v>107</v>
      </c>
      <c r="B18" s="554" t="s">
        <v>436</v>
      </c>
      <c r="C18" s="555">
        <v>0</v>
      </c>
      <c r="D18" s="555">
        <v>0</v>
      </c>
      <c r="E18" s="555">
        <v>0</v>
      </c>
      <c r="F18" s="555"/>
      <c r="G18" s="555"/>
      <c r="H18" s="131">
        <f>SUM(C18:E18)</f>
        <v>0</v>
      </c>
    </row>
    <row r="19" spans="1:8">
      <c r="A19" s="49" t="s">
        <v>108</v>
      </c>
      <c r="B19" s="553" t="s">
        <v>382</v>
      </c>
      <c r="C19" s="552">
        <v>0</v>
      </c>
      <c r="D19" s="552">
        <v>0</v>
      </c>
      <c r="E19" s="552">
        <v>0</v>
      </c>
      <c r="F19" s="552"/>
      <c r="G19" s="552"/>
      <c r="H19" s="132">
        <f>SUM(C19:E19)</f>
        <v>0</v>
      </c>
    </row>
    <row r="20" spans="1:8">
      <c r="A20" s="49" t="s">
        <v>109</v>
      </c>
      <c r="B20" s="50"/>
      <c r="C20" s="133"/>
      <c r="D20" s="133"/>
      <c r="E20" s="133"/>
      <c r="F20" s="133"/>
      <c r="G20" s="133"/>
      <c r="H20" s="132">
        <f>SUM(C20:E20)</f>
        <v>0</v>
      </c>
    </row>
    <row r="21" spans="1:8">
      <c r="A21" s="49" t="s">
        <v>110</v>
      </c>
      <c r="B21" s="50"/>
      <c r="C21" s="133"/>
      <c r="D21" s="133"/>
      <c r="E21" s="133"/>
      <c r="F21" s="548"/>
      <c r="G21" s="548"/>
      <c r="H21" s="132">
        <f>SUM(C21:E21)</f>
        <v>0</v>
      </c>
    </row>
    <row r="22" spans="1:8" ht="15.75" thickBot="1">
      <c r="A22" s="51" t="s">
        <v>111</v>
      </c>
      <c r="B22" s="52"/>
      <c r="C22" s="134"/>
      <c r="D22" s="134"/>
      <c r="E22" s="134"/>
      <c r="F22" s="549"/>
      <c r="G22" s="549"/>
      <c r="H22" s="132">
        <f>SUM(C22:E22)</f>
        <v>0</v>
      </c>
    </row>
    <row r="23" spans="1:8" s="55" customFormat="1" thickBot="1">
      <c r="A23" s="53" t="s">
        <v>112</v>
      </c>
      <c r="B23" s="54" t="s">
        <v>376</v>
      </c>
      <c r="C23" s="135">
        <f>SUM(C18:C22)</f>
        <v>0</v>
      </c>
      <c r="D23" s="135">
        <f>SUM(D18:D22)</f>
        <v>0</v>
      </c>
      <c r="E23" s="135">
        <f>SUM(E18:E22)</f>
        <v>0</v>
      </c>
      <c r="F23" s="550"/>
      <c r="G23" s="550"/>
      <c r="H23" s="136">
        <f>SUM(H18:H22)</f>
        <v>0</v>
      </c>
    </row>
    <row r="24" spans="1:8" s="55" customFormat="1" ht="14.25">
      <c r="A24" s="79"/>
      <c r="B24" s="80"/>
      <c r="C24" s="81"/>
      <c r="D24" s="81"/>
      <c r="E24" s="81"/>
      <c r="F24" s="81"/>
      <c r="G24" s="81"/>
      <c r="H24" s="81"/>
    </row>
    <row r="25" spans="1:8" s="82" customFormat="1" ht="30.75" customHeight="1">
      <c r="A25" s="611" t="s">
        <v>401</v>
      </c>
      <c r="B25" s="611"/>
      <c r="C25" s="611"/>
      <c r="D25" s="611"/>
      <c r="E25" s="611"/>
      <c r="F25" s="611"/>
      <c r="G25" s="611"/>
      <c r="H25" s="611"/>
    </row>
    <row r="26" spans="1:8" ht="15.75" thickBot="1"/>
    <row r="27" spans="1:8" ht="32.25" thickBot="1">
      <c r="A27" s="74" t="s">
        <v>371</v>
      </c>
      <c r="B27" s="625" t="s">
        <v>377</v>
      </c>
      <c r="C27" s="626"/>
      <c r="D27" s="626"/>
      <c r="E27" s="626"/>
      <c r="F27" s="541" t="s">
        <v>435</v>
      </c>
      <c r="G27" s="541" t="s">
        <v>526</v>
      </c>
      <c r="H27" s="541" t="s">
        <v>527</v>
      </c>
    </row>
    <row r="28" spans="1:8">
      <c r="A28" s="75" t="s">
        <v>100</v>
      </c>
      <c r="B28" s="634" t="s">
        <v>101</v>
      </c>
      <c r="C28" s="635"/>
      <c r="D28" s="635"/>
      <c r="E28" s="636"/>
      <c r="F28" s="544" t="s">
        <v>104</v>
      </c>
      <c r="G28" s="545" t="s">
        <v>103</v>
      </c>
      <c r="H28" s="544" t="s">
        <v>104</v>
      </c>
    </row>
    <row r="29" spans="1:8">
      <c r="A29" s="85" t="s">
        <v>107</v>
      </c>
      <c r="B29" s="83" t="s">
        <v>378</v>
      </c>
      <c r="C29" s="76"/>
      <c r="D29" s="77"/>
      <c r="E29" s="77"/>
      <c r="F29" s="78">
        <v>1215000</v>
      </c>
      <c r="G29" s="77">
        <v>527152</v>
      </c>
      <c r="H29" s="78">
        <v>1742152</v>
      </c>
    </row>
    <row r="30" spans="1:8" ht="23.25" customHeight="1">
      <c r="A30" s="85" t="s">
        <v>108</v>
      </c>
      <c r="B30" s="612" t="s">
        <v>379</v>
      </c>
      <c r="C30" s="613"/>
      <c r="D30" s="613"/>
      <c r="E30" s="614"/>
      <c r="F30" s="78">
        <v>0</v>
      </c>
      <c r="G30" s="78">
        <v>0</v>
      </c>
      <c r="H30" s="78">
        <v>0</v>
      </c>
    </row>
    <row r="31" spans="1:8">
      <c r="A31" s="85" t="s">
        <v>109</v>
      </c>
      <c r="B31" s="612" t="s">
        <v>380</v>
      </c>
      <c r="C31" s="613"/>
      <c r="D31" s="613"/>
      <c r="E31" s="614"/>
      <c r="F31" s="78">
        <v>0</v>
      </c>
      <c r="G31" s="78">
        <v>0</v>
      </c>
      <c r="H31" s="78">
        <v>0</v>
      </c>
    </row>
    <row r="32" spans="1:8" ht="30" customHeight="1">
      <c r="A32" s="85" t="s">
        <v>110</v>
      </c>
      <c r="B32" s="612" t="s">
        <v>381</v>
      </c>
      <c r="C32" s="613"/>
      <c r="D32" s="613"/>
      <c r="E32" s="614"/>
      <c r="F32" s="78">
        <v>0</v>
      </c>
      <c r="G32" s="78">
        <v>0</v>
      </c>
      <c r="H32" s="78">
        <v>0</v>
      </c>
    </row>
    <row r="33" spans="1:8">
      <c r="A33" s="85" t="s">
        <v>111</v>
      </c>
      <c r="B33" s="612" t="s">
        <v>382</v>
      </c>
      <c r="C33" s="613"/>
      <c r="D33" s="613"/>
      <c r="E33" s="614"/>
      <c r="F33" s="78">
        <v>8000</v>
      </c>
      <c r="G33" s="78">
        <v>2542</v>
      </c>
      <c r="H33" s="78">
        <v>10542</v>
      </c>
    </row>
    <row r="34" spans="1:8" ht="17.25" customHeight="1" thickBot="1">
      <c r="A34" s="86" t="s">
        <v>112</v>
      </c>
      <c r="B34" s="637" t="s">
        <v>383</v>
      </c>
      <c r="C34" s="637"/>
      <c r="D34" s="637"/>
      <c r="E34" s="637"/>
      <c r="F34" s="227">
        <v>0</v>
      </c>
      <c r="G34" s="227">
        <v>0</v>
      </c>
      <c r="H34" s="227">
        <v>0</v>
      </c>
    </row>
    <row r="35" spans="1:8" ht="29.25" customHeight="1" thickBot="1">
      <c r="A35" s="84" t="s">
        <v>384</v>
      </c>
      <c r="B35" s="224"/>
      <c r="C35" s="225"/>
      <c r="D35" s="225"/>
      <c r="E35" s="225"/>
      <c r="F35" s="226">
        <f>SUM(F29:F34)</f>
        <v>1223000</v>
      </c>
      <c r="G35" s="226">
        <f t="shared" ref="G35:H35" si="0">SUM(G29:G34)</f>
        <v>529694</v>
      </c>
      <c r="H35" s="226">
        <f t="shared" si="0"/>
        <v>1752694</v>
      </c>
    </row>
    <row r="36" spans="1:8" ht="27" customHeight="1">
      <c r="A36" s="633" t="s">
        <v>385</v>
      </c>
      <c r="B36" s="633"/>
      <c r="C36" s="633"/>
      <c r="D36" s="633"/>
      <c r="E36" s="633"/>
      <c r="F36" s="551"/>
      <c r="G36" s="551"/>
    </row>
  </sheetData>
  <mergeCells count="31">
    <mergeCell ref="A1:H1"/>
    <mergeCell ref="E6:H6"/>
    <mergeCell ref="E2:H2"/>
    <mergeCell ref="E3:H3"/>
    <mergeCell ref="B6:D6"/>
    <mergeCell ref="A2:D2"/>
    <mergeCell ref="E7:H7"/>
    <mergeCell ref="A4:E4"/>
    <mergeCell ref="E8:H8"/>
    <mergeCell ref="B8:D8"/>
    <mergeCell ref="B9:D9"/>
    <mergeCell ref="E9:H9"/>
    <mergeCell ref="B7:D7"/>
    <mergeCell ref="A36:E36"/>
    <mergeCell ref="B28:E28"/>
    <mergeCell ref="B30:E30"/>
    <mergeCell ref="B31:E31"/>
    <mergeCell ref="B32:E32"/>
    <mergeCell ref="B34:E34"/>
    <mergeCell ref="B15:B16"/>
    <mergeCell ref="A25:H25"/>
    <mergeCell ref="B33:E33"/>
    <mergeCell ref="E11:H11"/>
    <mergeCell ref="E10:H10"/>
    <mergeCell ref="B10:D10"/>
    <mergeCell ref="A15:A16"/>
    <mergeCell ref="B11:D11"/>
    <mergeCell ref="B27:E27"/>
    <mergeCell ref="C15:E15"/>
    <mergeCell ref="H15:H16"/>
    <mergeCell ref="A13:H13"/>
  </mergeCells>
  <phoneticPr fontId="19" type="noConversion"/>
  <pageMargins left="0.78740157480314965" right="0.78740157480314965" top="1.3779527559055118" bottom="0.98425196850393704" header="0.78740157480314965" footer="0.78740157480314965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6</vt:i4>
      </vt:variant>
    </vt:vector>
  </HeadingPairs>
  <TitlesOfParts>
    <vt:vector size="16" baseType="lpstr">
      <vt:lpstr>1. Mérlegszerű</vt:lpstr>
      <vt:lpstr>2,a. Elemi bevételek</vt:lpstr>
      <vt:lpstr>2,b. Elemi kiadások</vt:lpstr>
      <vt:lpstr>3. Állami tám.</vt:lpstr>
      <vt:lpstr>4,a. Műk. mérleg</vt:lpstr>
      <vt:lpstr>4,b. Beruh. mérleg</vt:lpstr>
      <vt:lpstr>5. Likviditási terv</vt:lpstr>
      <vt:lpstr>7. Többéves döntések</vt:lpstr>
      <vt:lpstr>8. Adósságot kel. ügyletek</vt:lpstr>
      <vt:lpstr>9. Felhalmozás</vt:lpstr>
      <vt:lpstr>'1. Mérlegszerű'!Nyomtatási_terület</vt:lpstr>
      <vt:lpstr>'2,a. Elemi bevételek'!Nyomtatási_terület</vt:lpstr>
      <vt:lpstr>'2,b. Elemi kiadások'!Nyomtatási_terület</vt:lpstr>
      <vt:lpstr>'3. Állami tám.'!Nyomtatási_terület</vt:lpstr>
      <vt:lpstr>'5. Likviditási terv'!Nyomtatási_terület</vt:lpstr>
      <vt:lpstr>'9. Felhalmozás'!Nyomtatási_terület</vt:lpstr>
    </vt:vector>
  </TitlesOfParts>
  <Company>xp_forever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Aniko</cp:lastModifiedBy>
  <cp:lastPrinted>2017-02-23T17:04:17Z</cp:lastPrinted>
  <dcterms:created xsi:type="dcterms:W3CDTF">2014-10-28T13:28:45Z</dcterms:created>
  <dcterms:modified xsi:type="dcterms:W3CDTF">2017-02-23T17:04:48Z</dcterms:modified>
</cp:coreProperties>
</file>