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Költségvetés\2019 ktsg módosítás\"/>
    </mc:Choice>
  </mc:AlternateContent>
  <xr:revisionPtr revIDLastSave="0" documentId="13_ncr:1_{57E4D989-BFA7-4523-A171-ED5547F67989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" l="1"/>
  <c r="G8" i="2"/>
  <c r="C97" i="2"/>
  <c r="C96" i="2" s="1"/>
  <c r="C90" i="2"/>
  <c r="C89" i="2" s="1"/>
  <c r="C74" i="2"/>
  <c r="C73" i="2" s="1"/>
  <c r="C52" i="2"/>
  <c r="C46" i="2"/>
  <c r="C32" i="2"/>
  <c r="C26" i="2"/>
  <c r="C13" i="2"/>
  <c r="C12" i="2" s="1"/>
  <c r="C8" i="2"/>
  <c r="C86" i="2"/>
  <c r="C83" i="2" s="1"/>
  <c r="C80" i="2"/>
  <c r="C70" i="2"/>
  <c r="C66" i="2" s="1"/>
  <c r="C67" i="2"/>
  <c r="C63" i="2"/>
  <c r="C62" i="2" s="1"/>
  <c r="C7" i="2"/>
  <c r="B90" i="2"/>
  <c r="B89" i="2" s="1"/>
  <c r="B80" i="2"/>
  <c r="B63" i="2"/>
  <c r="B62" i="2" s="1"/>
  <c r="C20" i="1"/>
  <c r="B20" i="1"/>
  <c r="G9" i="2" l="1"/>
  <c r="G7" i="2"/>
  <c r="G11" i="2" s="1"/>
  <c r="C45" i="2"/>
  <c r="C25" i="2"/>
  <c r="F18" i="2"/>
  <c r="F10" i="2"/>
  <c r="F8" i="2"/>
  <c r="B86" i="2"/>
  <c r="B83" i="2" s="1"/>
  <c r="B67" i="2"/>
  <c r="B23" i="1"/>
  <c r="C103" i="2" l="1"/>
  <c r="C23" i="1"/>
  <c r="C11" i="1"/>
  <c r="G18" i="2" l="1"/>
  <c r="B52" i="2" l="1"/>
  <c r="B46" i="2" l="1"/>
  <c r="B97" i="2" l="1"/>
  <c r="B96" i="2" s="1"/>
  <c r="B74" i="2"/>
  <c r="B73" i="2" s="1"/>
  <c r="B70" i="2"/>
  <c r="B66" i="2" s="1"/>
  <c r="B45" i="2"/>
  <c r="B32" i="2"/>
  <c r="B26" i="2"/>
  <c r="F7" i="2" s="1"/>
  <c r="B13" i="2"/>
  <c r="B12" i="2" s="1"/>
  <c r="B8" i="2"/>
  <c r="C9" i="1"/>
  <c r="C8" i="1" s="1"/>
  <c r="C27" i="1" s="1"/>
  <c r="B11" i="1"/>
  <c r="B9" i="1"/>
  <c r="B8" i="1" s="1"/>
  <c r="B27" i="1" l="1"/>
  <c r="B7" i="2"/>
  <c r="F9" i="2"/>
  <c r="B25" i="2"/>
  <c r="B103" i="2" l="1"/>
  <c r="F11" i="2"/>
</calcChain>
</file>

<file path=xl/sharedStrings.xml><?xml version="1.0" encoding="utf-8"?>
<sst xmlns="http://schemas.openxmlformats.org/spreadsheetml/2006/main" count="139" uniqueCount="89">
  <si>
    <t>Megnevezés</t>
  </si>
  <si>
    <t>2019.</t>
  </si>
  <si>
    <t>előirányzat</t>
  </si>
  <si>
    <t xml:space="preserve">2019. </t>
  </si>
  <si>
    <t>mód ei</t>
  </si>
  <si>
    <t>B1. Működési célú támogatások</t>
  </si>
  <si>
    <t>B16 Egyéb működési célú támogatásértékű bevétel</t>
  </si>
  <si>
    <t>B4 Működési bevétel</t>
  </si>
  <si>
    <t>B401 Készletértékesítés</t>
  </si>
  <si>
    <t>B402 Szolgáltatás</t>
  </si>
  <si>
    <t>B404 Bérleti díjak</t>
  </si>
  <si>
    <t>B406 Áfa</t>
  </si>
  <si>
    <t>B411 Egyéb működési bevétel</t>
  </si>
  <si>
    <t>B8 Finanszírozási bevétel</t>
  </si>
  <si>
    <t>B813 Maradvány</t>
  </si>
  <si>
    <t>Bevételek összesen</t>
  </si>
  <si>
    <t>2019. évi előirányzat</t>
  </si>
  <si>
    <t>013350 Önkormányzati vagyon gazd.</t>
  </si>
  <si>
    <t>K3 Dologi kiadás</t>
  </si>
  <si>
    <t xml:space="preserve">    K331 Közüzemi díjak</t>
  </si>
  <si>
    <t xml:space="preserve">    K35 ÁFA</t>
  </si>
  <si>
    <t>066020 Város és községgazdálkodás</t>
  </si>
  <si>
    <t>K1 Személyi juttatás</t>
  </si>
  <si>
    <t>K2 Járulékok</t>
  </si>
  <si>
    <t xml:space="preserve">    K311 Szakmai anyag</t>
  </si>
  <si>
    <t xml:space="preserve">    K312 Üzemeltetési anyag</t>
  </si>
  <si>
    <t xml:space="preserve">    K334 Karbantartás</t>
  </si>
  <si>
    <t xml:space="preserve">    K336 Szakmai szolg</t>
  </si>
  <si>
    <t xml:space="preserve">    K337 Egyéb szolgáltatás</t>
  </si>
  <si>
    <t xml:space="preserve">    K355 Egyéb dologi kiadás</t>
  </si>
  <si>
    <t xml:space="preserve">    K351 ÁFA</t>
  </si>
  <si>
    <t xml:space="preserve">    K1101 Munkabér</t>
  </si>
  <si>
    <t xml:space="preserve">    K1113 Egyéb juttatás</t>
  </si>
  <si>
    <t xml:space="preserve">    K1101 Folyószámla költségtérítés</t>
  </si>
  <si>
    <t xml:space="preserve">   K311Szakmai anyag</t>
  </si>
  <si>
    <t xml:space="preserve">   K312 Üzemeltetési anyag</t>
  </si>
  <si>
    <t xml:space="preserve">   K321 Internet</t>
  </si>
  <si>
    <t xml:space="preserve">   K322 Telefon</t>
  </si>
  <si>
    <t xml:space="preserve">   K331 Közüzemi díjak</t>
  </si>
  <si>
    <t xml:space="preserve">   K334 Karbantartás</t>
  </si>
  <si>
    <t xml:space="preserve">   K337 Egyéb üzemeltetési kiadás</t>
  </si>
  <si>
    <t xml:space="preserve">   K351 ÁFA</t>
  </si>
  <si>
    <t xml:space="preserve">    K122 megbízási díj</t>
  </si>
  <si>
    <t>Kiadás összesen:</t>
  </si>
  <si>
    <t>K1</t>
  </si>
  <si>
    <t>K2</t>
  </si>
  <si>
    <t>K3</t>
  </si>
  <si>
    <t>K6</t>
  </si>
  <si>
    <t>eredeti</t>
  </si>
  <si>
    <t>mód</t>
  </si>
  <si>
    <t>B403 Közvetített szolgáltatás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</si>
  <si>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Egyéb saját bevétel</t>
    </r>
  </si>
  <si>
    <t xml:space="preserve">    K1109 Közlekedési ktsg</t>
  </si>
  <si>
    <t xml:space="preserve">    K1110 Folyószámla ktsg</t>
  </si>
  <si>
    <t>K6 Beruházás</t>
  </si>
  <si>
    <t xml:space="preserve">   K1101 Munkabér</t>
  </si>
  <si>
    <t xml:space="preserve">   K337 Egyéb szolg</t>
  </si>
  <si>
    <t>B1</t>
  </si>
  <si>
    <t>B4</t>
  </si>
  <si>
    <t>B8</t>
  </si>
  <si>
    <t>Tiszasas Község Településellátó és Szolgáltató Szervezete 2019. évi bevételei</t>
  </si>
  <si>
    <t>22.sz. melléklet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</si>
  <si>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Munkaügyi támogatás</t>
    </r>
  </si>
  <si>
    <t>B405 Ellátási díj</t>
  </si>
  <si>
    <t>B816 Intézményi támogatás</t>
  </si>
  <si>
    <t>23. sz. melléklet</t>
  </si>
  <si>
    <t>Tiszasas Község Településellátó és Szolgáltató Szervezete 2019. évi kiadásai</t>
  </si>
  <si>
    <t xml:space="preserve">    K313 Anyagbeszerzés</t>
  </si>
  <si>
    <t>096015 Konyha</t>
  </si>
  <si>
    <t>013360 Más szerv részére végzett szolg</t>
  </si>
  <si>
    <t xml:space="preserve">   K352 Fizetendő áfa</t>
  </si>
  <si>
    <t>041237 Start közfoglalkoztatás</t>
  </si>
  <si>
    <t>081030 Tornaterem</t>
  </si>
  <si>
    <t>104037 Intézményen kívüli gyermekétkez</t>
  </si>
  <si>
    <t>B5 Felhalmozási bevétel</t>
  </si>
  <si>
    <t>B53 Tárgyi eszköz értékesítés</t>
  </si>
  <si>
    <t>B6 Pénzeszközátvétel</t>
  </si>
  <si>
    <t xml:space="preserve">    K333 Bérleti díj</t>
  </si>
  <si>
    <t xml:space="preserve">   K336 szakmai szolg</t>
  </si>
  <si>
    <t xml:space="preserve">   K341 Munkábajárás</t>
  </si>
  <si>
    <t xml:space="preserve">   K355 Egyéb dologi kiadás</t>
  </si>
  <si>
    <t xml:space="preserve">   K534 Munkábajárás</t>
  </si>
  <si>
    <t>041233 Hosszú távú közfoglalkoztatás</t>
  </si>
  <si>
    <t>013320 Temető</t>
  </si>
  <si>
    <t>013390 Egyéb kiegészítő szolgáltatás</t>
  </si>
  <si>
    <t>042130 Állatsimogató</t>
  </si>
  <si>
    <t xml:space="preserve">   K333 Árubeszerzés</t>
  </si>
  <si>
    <t>B5</t>
  </si>
  <si>
    <t>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</si>
</sst>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Symbol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Border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9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D75"/>
  <sheetViews>
    <sheetView workbookViewId="0">
      <selection activeCell="D2" sqref="D1:D104857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16384" width="9.140625" style="3"/>
  </cols>
  <sheetData>
    <row r="1" spans="1:3" x14ac:dyDescent="0.25">
      <c r="A1" s="49" t="s">
        <v>60</v>
      </c>
      <c r="B1" s="49"/>
      <c r="C1" s="49"/>
    </row>
    <row r="3" spans="1:3" x14ac:dyDescent="0.25">
      <c r="C3" s="3" t="s">
        <v>61</v>
      </c>
    </row>
    <row r="4" spans="1:3" ht="15.75" thickBot="1" x14ac:dyDescent="0.3"/>
    <row r="5" spans="1:3" ht="15.75" x14ac:dyDescent="0.25">
      <c r="A5" s="46" t="s">
        <v>0</v>
      </c>
      <c r="B5" s="1" t="s">
        <v>1</v>
      </c>
      <c r="C5" s="2" t="s">
        <v>3</v>
      </c>
    </row>
    <row r="6" spans="1:3" ht="15.75" x14ac:dyDescent="0.25">
      <c r="A6" s="47"/>
      <c r="B6" s="4" t="s">
        <v>2</v>
      </c>
      <c r="C6" s="5" t="s">
        <v>4</v>
      </c>
    </row>
    <row r="7" spans="1:3" ht="16.5" thickBot="1" x14ac:dyDescent="0.3">
      <c r="A7" s="48"/>
      <c r="B7" s="6"/>
      <c r="C7" s="7"/>
    </row>
    <row r="8" spans="1:3" ht="15.75" x14ac:dyDescent="0.25">
      <c r="A8" s="8" t="s">
        <v>5</v>
      </c>
      <c r="B8" s="14">
        <f>B9</f>
        <v>21175199</v>
      </c>
      <c r="C8" s="14">
        <f>C9</f>
        <v>19675199</v>
      </c>
    </row>
    <row r="9" spans="1:3" ht="15.75" x14ac:dyDescent="0.25">
      <c r="A9" s="9" t="s">
        <v>6</v>
      </c>
      <c r="B9" s="15">
        <f>SUM(B10:B10)</f>
        <v>21175199</v>
      </c>
      <c r="C9" s="15">
        <f>SUM(C10:C10)</f>
        <v>19675199</v>
      </c>
    </row>
    <row r="10" spans="1:3" ht="16.5" thickBot="1" x14ac:dyDescent="0.3">
      <c r="A10" s="11" t="s">
        <v>62</v>
      </c>
      <c r="B10" s="17">
        <v>21175199</v>
      </c>
      <c r="C10" s="17">
        <v>19675199</v>
      </c>
    </row>
    <row r="11" spans="1:3" ht="15.75" x14ac:dyDescent="0.25">
      <c r="A11" s="37" t="s">
        <v>7</v>
      </c>
      <c r="B11" s="38">
        <f>SUM(B12:B18)</f>
        <v>20385000</v>
      </c>
      <c r="C11" s="38">
        <f>SUM(C12:C18)</f>
        <v>22750000</v>
      </c>
    </row>
    <row r="12" spans="1:3" ht="15.75" x14ac:dyDescent="0.25">
      <c r="A12" s="10" t="s">
        <v>8</v>
      </c>
      <c r="B12" s="16">
        <v>0</v>
      </c>
      <c r="C12" s="16">
        <v>765000</v>
      </c>
    </row>
    <row r="13" spans="1:3" ht="15.75" x14ac:dyDescent="0.25">
      <c r="A13" s="10" t="s">
        <v>9</v>
      </c>
      <c r="B13" s="16">
        <v>1440000</v>
      </c>
      <c r="C13" s="16">
        <v>3940000</v>
      </c>
    </row>
    <row r="14" spans="1:3" ht="15.75" x14ac:dyDescent="0.25">
      <c r="A14" s="10" t="s">
        <v>50</v>
      </c>
      <c r="B14" s="16">
        <v>0</v>
      </c>
      <c r="C14" s="16">
        <v>938000</v>
      </c>
    </row>
    <row r="15" spans="1:3" ht="15.75" x14ac:dyDescent="0.25">
      <c r="A15" s="10" t="s">
        <v>63</v>
      </c>
      <c r="B15" s="16">
        <v>11100000</v>
      </c>
      <c r="C15" s="16">
        <v>11280000</v>
      </c>
    </row>
    <row r="16" spans="1:3" ht="15.75" x14ac:dyDescent="0.25">
      <c r="A16" s="10" t="s">
        <v>10</v>
      </c>
      <c r="B16" s="16">
        <v>150000</v>
      </c>
      <c r="C16" s="16">
        <v>882000</v>
      </c>
    </row>
    <row r="17" spans="1:3" ht="15.75" x14ac:dyDescent="0.25">
      <c r="A17" s="10" t="s">
        <v>11</v>
      </c>
      <c r="B17" s="16">
        <v>3395000</v>
      </c>
      <c r="C17" s="16">
        <v>4355000</v>
      </c>
    </row>
    <row r="18" spans="1:3" ht="15.75" x14ac:dyDescent="0.25">
      <c r="A18" s="10" t="s">
        <v>12</v>
      </c>
      <c r="B18" s="16">
        <v>4300000</v>
      </c>
      <c r="C18" s="16">
        <v>590000</v>
      </c>
    </row>
    <row r="19" spans="1:3" ht="16.5" thickBot="1" x14ac:dyDescent="0.3">
      <c r="A19" s="45" t="s">
        <v>51</v>
      </c>
      <c r="B19" s="17">
        <v>4300000</v>
      </c>
      <c r="C19" s="17">
        <v>590000</v>
      </c>
    </row>
    <row r="20" spans="1:3" ht="15.75" x14ac:dyDescent="0.25">
      <c r="A20" s="37" t="s">
        <v>74</v>
      </c>
      <c r="B20" s="38">
        <f>B21</f>
        <v>0</v>
      </c>
      <c r="C20" s="38">
        <f>C21</f>
        <v>40000</v>
      </c>
    </row>
    <row r="21" spans="1:3" ht="16.5" thickBot="1" x14ac:dyDescent="0.3">
      <c r="A21" s="10" t="s">
        <v>75</v>
      </c>
      <c r="B21" s="17">
        <v>0</v>
      </c>
      <c r="C21" s="17">
        <v>40000</v>
      </c>
    </row>
    <row r="22" spans="1:3" ht="16.5" thickBot="1" x14ac:dyDescent="0.3">
      <c r="A22" s="37" t="s">
        <v>76</v>
      </c>
      <c r="B22" s="38">
        <v>0</v>
      </c>
      <c r="C22" s="38">
        <v>30000</v>
      </c>
    </row>
    <row r="23" spans="1:3" ht="15.75" x14ac:dyDescent="0.25">
      <c r="A23" s="37" t="s">
        <v>13</v>
      </c>
      <c r="B23" s="38">
        <f>SUM(B24:B25)</f>
        <v>34264474</v>
      </c>
      <c r="C23" s="38">
        <f>SUM(C24:C25)</f>
        <v>46347614</v>
      </c>
    </row>
    <row r="24" spans="1:3" ht="15.75" x14ac:dyDescent="0.25">
      <c r="A24" s="10" t="s">
        <v>14</v>
      </c>
      <c r="B24" s="16">
        <v>3964474</v>
      </c>
      <c r="C24" s="17">
        <v>3847614</v>
      </c>
    </row>
    <row r="25" spans="1:3" ht="16.5" thickBot="1" x14ac:dyDescent="0.3">
      <c r="A25" s="13" t="s">
        <v>64</v>
      </c>
      <c r="B25" s="18">
        <v>30300000</v>
      </c>
      <c r="C25" s="18">
        <v>42500000</v>
      </c>
    </row>
    <row r="26" spans="1:3" ht="15.75" x14ac:dyDescent="0.25">
      <c r="A26" s="8"/>
      <c r="B26" s="17"/>
      <c r="C26" s="14"/>
    </row>
    <row r="27" spans="1:3" ht="16.5" thickBot="1" x14ac:dyDescent="0.3">
      <c r="A27" s="12" t="s">
        <v>15</v>
      </c>
      <c r="B27" s="19">
        <f>B8+B11+B23</f>
        <v>75824673</v>
      </c>
      <c r="C27" s="19">
        <f>C8+C11+C23+C20+C22</f>
        <v>88842813</v>
      </c>
    </row>
    <row r="73" spans="1:4" ht="15.75" x14ac:dyDescent="0.25">
      <c r="D73" s="39"/>
    </row>
    <row r="75" spans="1:4" s="36" customFormat="1" x14ac:dyDescent="0.25">
      <c r="A75" s="3"/>
      <c r="B75" s="3"/>
      <c r="C75" s="3"/>
    </row>
  </sheetData>
  <mergeCells count="2">
    <mergeCell ref="A5:A7"/>
    <mergeCell ref="A1:C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G179"/>
  <sheetViews>
    <sheetView tabSelected="1" topLeftCell="A16" workbookViewId="0">
      <selection activeCell="F29" sqref="F29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5" width="9.140625" style="3"/>
    <col min="6" max="6" width="17.7109375" style="3" bestFit="1" customWidth="1"/>
    <col min="7" max="7" width="15" style="3" customWidth="1"/>
    <col min="8" max="16384" width="9.140625" style="3"/>
  </cols>
  <sheetData>
    <row r="1" spans="1:7" x14ac:dyDescent="0.25">
      <c r="A1" s="49" t="s">
        <v>66</v>
      </c>
      <c r="B1" s="49"/>
      <c r="C1" s="49"/>
    </row>
    <row r="3" spans="1:7" x14ac:dyDescent="0.25">
      <c r="C3" s="3" t="s">
        <v>65</v>
      </c>
    </row>
    <row r="4" spans="1:7" ht="15.75" thickBot="1" x14ac:dyDescent="0.3"/>
    <row r="5" spans="1:7" ht="30.75" customHeight="1" x14ac:dyDescent="0.25">
      <c r="A5" s="50" t="s">
        <v>0</v>
      </c>
      <c r="B5" s="50" t="s">
        <v>16</v>
      </c>
      <c r="C5" s="20" t="s">
        <v>3</v>
      </c>
    </row>
    <row r="6" spans="1:7" ht="16.5" thickBot="1" x14ac:dyDescent="0.3">
      <c r="A6" s="51"/>
      <c r="B6" s="51"/>
      <c r="C6" s="21" t="s">
        <v>4</v>
      </c>
      <c r="F6" s="3" t="s">
        <v>48</v>
      </c>
      <c r="G6" s="33" t="s">
        <v>49</v>
      </c>
    </row>
    <row r="7" spans="1:7" ht="15.75" x14ac:dyDescent="0.25">
      <c r="A7" s="22" t="s">
        <v>17</v>
      </c>
      <c r="B7" s="26">
        <f>B8</f>
        <v>1800000</v>
      </c>
      <c r="C7" s="26">
        <f>C8</f>
        <v>2105067</v>
      </c>
      <c r="E7" s="3" t="s">
        <v>44</v>
      </c>
      <c r="F7" s="34">
        <f>+B26+B46+B67</f>
        <v>33755750</v>
      </c>
      <c r="G7" s="34">
        <f>+C26+C46+C67+C63+C84+C81</f>
        <v>34631453</v>
      </c>
    </row>
    <row r="8" spans="1:7" ht="15.75" x14ac:dyDescent="0.25">
      <c r="A8" s="23" t="s">
        <v>18</v>
      </c>
      <c r="B8" s="27">
        <f>SUM(B9:B11)</f>
        <v>1800000</v>
      </c>
      <c r="C8" s="27">
        <f>SUM(C9:C11)</f>
        <v>2105067</v>
      </c>
      <c r="E8" s="3" t="s">
        <v>45</v>
      </c>
      <c r="F8" s="34">
        <f>+B31+B51+B69</f>
        <v>5323850</v>
      </c>
      <c r="G8" s="34">
        <f>+C31+C51+C69+C65+C82+C85</f>
        <v>6353850</v>
      </c>
    </row>
    <row r="9" spans="1:7" ht="15.75" x14ac:dyDescent="0.25">
      <c r="A9" s="23" t="s">
        <v>19</v>
      </c>
      <c r="B9" s="28">
        <v>1400000</v>
      </c>
      <c r="C9" s="28">
        <v>1686171</v>
      </c>
      <c r="E9" s="3" t="s">
        <v>46</v>
      </c>
      <c r="F9" s="34">
        <f>B8+B13+B32+B70+B74+B97+B52+B86</f>
        <v>36745073</v>
      </c>
      <c r="G9" s="34">
        <f>C8+C13+C32+C70+C74+C97+C52+C86+C90</f>
        <v>46061936</v>
      </c>
    </row>
    <row r="10" spans="1:7" ht="15.75" x14ac:dyDescent="0.25">
      <c r="A10" s="23" t="s">
        <v>28</v>
      </c>
      <c r="B10" s="28">
        <v>0</v>
      </c>
      <c r="C10" s="28">
        <v>18896</v>
      </c>
      <c r="E10" s="3" t="s">
        <v>47</v>
      </c>
      <c r="F10" s="34">
        <f>B24+B44</f>
        <v>0</v>
      </c>
      <c r="G10" s="34">
        <f>C24+C44</f>
        <v>1795574</v>
      </c>
    </row>
    <row r="11" spans="1:7" ht="16.5" thickBot="1" x14ac:dyDescent="0.3">
      <c r="A11" s="24" t="s">
        <v>20</v>
      </c>
      <c r="B11" s="29">
        <v>400000</v>
      </c>
      <c r="C11" s="29">
        <v>400000</v>
      </c>
      <c r="F11" s="35">
        <f>SUM(F7:F10)</f>
        <v>75824673</v>
      </c>
      <c r="G11" s="35">
        <f>SUM(G7:G10)</f>
        <v>88842813</v>
      </c>
    </row>
    <row r="12" spans="1:7" ht="15.75" x14ac:dyDescent="0.25">
      <c r="A12" s="22" t="s">
        <v>21</v>
      </c>
      <c r="B12" s="26">
        <f>B13+B24</f>
        <v>5250000</v>
      </c>
      <c r="C12" s="26">
        <f>+C13+C24</f>
        <v>10439094</v>
      </c>
    </row>
    <row r="13" spans="1:7" ht="15.75" x14ac:dyDescent="0.25">
      <c r="A13" s="23" t="s">
        <v>18</v>
      </c>
      <c r="B13" s="27">
        <f>SUM(B14:B23)</f>
        <v>5250000</v>
      </c>
      <c r="C13" s="27">
        <f>SUM(C14:C23)</f>
        <v>8793520</v>
      </c>
      <c r="E13" s="3" t="s">
        <v>57</v>
      </c>
      <c r="F13" s="43">
        <v>21175199</v>
      </c>
      <c r="G13" s="43">
        <v>19675199</v>
      </c>
    </row>
    <row r="14" spans="1:7" ht="15.75" x14ac:dyDescent="0.25">
      <c r="A14" s="23" t="s">
        <v>24</v>
      </c>
      <c r="B14" s="28">
        <v>600000</v>
      </c>
      <c r="C14" s="28">
        <v>600000</v>
      </c>
      <c r="E14" s="3" t="s">
        <v>58</v>
      </c>
      <c r="F14" s="43">
        <v>20385000</v>
      </c>
      <c r="G14" s="43">
        <v>22750000</v>
      </c>
    </row>
    <row r="15" spans="1:7" ht="15.75" x14ac:dyDescent="0.25">
      <c r="A15" s="23" t="s">
        <v>25</v>
      </c>
      <c r="B15" s="28">
        <v>2050000</v>
      </c>
      <c r="C15" s="28">
        <v>4596853</v>
      </c>
      <c r="E15" s="3" t="s">
        <v>87</v>
      </c>
      <c r="F15" s="43">
        <v>0</v>
      </c>
      <c r="G15" s="43">
        <v>40000</v>
      </c>
    </row>
    <row r="16" spans="1:7" ht="15.75" x14ac:dyDescent="0.25">
      <c r="A16" s="23" t="s">
        <v>67</v>
      </c>
      <c r="B16" s="28">
        <v>800000</v>
      </c>
      <c r="C16" s="28">
        <v>800000</v>
      </c>
      <c r="E16" s="3" t="s">
        <v>88</v>
      </c>
      <c r="F16" s="43">
        <v>0</v>
      </c>
      <c r="G16" s="43">
        <v>30000</v>
      </c>
    </row>
    <row r="17" spans="1:7" ht="15.75" x14ac:dyDescent="0.25">
      <c r="A17" s="23" t="s">
        <v>19</v>
      </c>
      <c r="B17" s="28">
        <v>60000</v>
      </c>
      <c r="C17" s="28">
        <v>60000</v>
      </c>
      <c r="E17" s="3" t="s">
        <v>59</v>
      </c>
      <c r="F17" s="43">
        <v>34264474</v>
      </c>
      <c r="G17" s="43">
        <v>46347614</v>
      </c>
    </row>
    <row r="18" spans="1:7" ht="15.75" x14ac:dyDescent="0.25">
      <c r="A18" s="23" t="s">
        <v>77</v>
      </c>
      <c r="B18" s="28">
        <v>0</v>
      </c>
      <c r="C18" s="28">
        <v>146000</v>
      </c>
      <c r="F18" s="44">
        <f>SUM(F13:F17)</f>
        <v>75824673</v>
      </c>
      <c r="G18" s="44">
        <f>SUM(G13:G17)</f>
        <v>88842813</v>
      </c>
    </row>
    <row r="19" spans="1:7" ht="15.75" x14ac:dyDescent="0.25">
      <c r="A19" s="23" t="s">
        <v>26</v>
      </c>
      <c r="B19" s="28">
        <v>0</v>
      </c>
      <c r="C19" s="28">
        <v>227688</v>
      </c>
      <c r="F19" s="44"/>
      <c r="G19" s="44"/>
    </row>
    <row r="20" spans="1:7" ht="15.75" x14ac:dyDescent="0.25">
      <c r="A20" s="23" t="s">
        <v>27</v>
      </c>
      <c r="B20" s="28">
        <v>0</v>
      </c>
      <c r="C20" s="28">
        <v>19500</v>
      </c>
      <c r="F20" s="44"/>
      <c r="G20" s="44"/>
    </row>
    <row r="21" spans="1:7" ht="15.75" x14ac:dyDescent="0.25">
      <c r="A21" s="23" t="s">
        <v>28</v>
      </c>
      <c r="B21" s="28">
        <v>50000</v>
      </c>
      <c r="C21" s="28">
        <v>642443</v>
      </c>
    </row>
    <row r="22" spans="1:7" ht="15.75" x14ac:dyDescent="0.25">
      <c r="A22" s="23" t="s">
        <v>29</v>
      </c>
      <c r="B22" s="28">
        <v>0</v>
      </c>
      <c r="C22" s="28">
        <v>11036</v>
      </c>
    </row>
    <row r="23" spans="1:7" ht="15.75" x14ac:dyDescent="0.25">
      <c r="A23" s="23" t="s">
        <v>30</v>
      </c>
      <c r="B23" s="28">
        <v>1690000</v>
      </c>
      <c r="C23" s="28">
        <v>1690000</v>
      </c>
    </row>
    <row r="24" spans="1:7" ht="16.5" thickBot="1" x14ac:dyDescent="0.3">
      <c r="A24" s="24" t="s">
        <v>54</v>
      </c>
      <c r="B24" s="30">
        <v>0</v>
      </c>
      <c r="C24" s="30">
        <v>1645574</v>
      </c>
    </row>
    <row r="25" spans="1:7" ht="15.75" x14ac:dyDescent="0.25">
      <c r="A25" s="22" t="s">
        <v>68</v>
      </c>
      <c r="B25" s="26">
        <f>B26+B31+B32+B44</f>
        <v>26931200</v>
      </c>
      <c r="C25" s="26">
        <f>C26+C31+C32+C44</f>
        <v>32901758</v>
      </c>
    </row>
    <row r="26" spans="1:7" ht="15.75" x14ac:dyDescent="0.25">
      <c r="A26" s="23" t="s">
        <v>22</v>
      </c>
      <c r="B26" s="27">
        <f>SUM(B27:B30)</f>
        <v>8637000</v>
      </c>
      <c r="C26" s="27">
        <f>SUM(C27:C30)</f>
        <v>10835158</v>
      </c>
    </row>
    <row r="27" spans="1:7" ht="15.75" x14ac:dyDescent="0.25">
      <c r="A27" s="23" t="s">
        <v>31</v>
      </c>
      <c r="B27" s="28">
        <v>7887000</v>
      </c>
      <c r="C27" s="28">
        <v>10078755</v>
      </c>
    </row>
    <row r="28" spans="1:7" ht="15.75" x14ac:dyDescent="0.25">
      <c r="A28" s="23" t="s">
        <v>32</v>
      </c>
      <c r="B28" s="28">
        <v>270000</v>
      </c>
      <c r="C28" s="28">
        <v>337780</v>
      </c>
    </row>
    <row r="29" spans="1:7" ht="15.75" x14ac:dyDescent="0.25">
      <c r="A29" s="23" t="s">
        <v>42</v>
      </c>
      <c r="B29" s="28">
        <v>280000</v>
      </c>
      <c r="C29" s="28">
        <v>257004</v>
      </c>
    </row>
    <row r="30" spans="1:7" ht="15.75" x14ac:dyDescent="0.25">
      <c r="A30" s="23" t="s">
        <v>33</v>
      </c>
      <c r="B30" s="28">
        <v>200000</v>
      </c>
      <c r="C30" s="28">
        <v>161619</v>
      </c>
    </row>
    <row r="31" spans="1:7" ht="15.75" x14ac:dyDescent="0.25">
      <c r="A31" s="23" t="s">
        <v>23</v>
      </c>
      <c r="B31" s="27">
        <v>1684200</v>
      </c>
      <c r="C31" s="27">
        <v>2053943</v>
      </c>
    </row>
    <row r="32" spans="1:7" ht="15.75" x14ac:dyDescent="0.25">
      <c r="A32" s="23" t="s">
        <v>18</v>
      </c>
      <c r="B32" s="27">
        <f>SUM(B33:B43)</f>
        <v>16610000</v>
      </c>
      <c r="C32" s="27">
        <f>SUM(C33:C43)</f>
        <v>19862657</v>
      </c>
    </row>
    <row r="33" spans="1:3" ht="15.75" x14ac:dyDescent="0.25">
      <c r="A33" s="23" t="s">
        <v>34</v>
      </c>
      <c r="B33" s="28">
        <v>10000</v>
      </c>
      <c r="C33" s="28">
        <v>10616</v>
      </c>
    </row>
    <row r="34" spans="1:3" ht="15.75" x14ac:dyDescent="0.25">
      <c r="A34" s="23" t="s">
        <v>35</v>
      </c>
      <c r="B34" s="28">
        <v>11500000</v>
      </c>
      <c r="C34" s="28">
        <v>13661364</v>
      </c>
    </row>
    <row r="35" spans="1:3" ht="15.75" x14ac:dyDescent="0.25">
      <c r="A35" s="23" t="s">
        <v>36</v>
      </c>
      <c r="B35" s="28">
        <v>0</v>
      </c>
      <c r="C35" s="28">
        <v>36500</v>
      </c>
    </row>
    <row r="36" spans="1:3" ht="15.75" x14ac:dyDescent="0.25">
      <c r="A36" s="23" t="s">
        <v>37</v>
      </c>
      <c r="B36" s="28">
        <v>0</v>
      </c>
      <c r="C36" s="28">
        <v>3322</v>
      </c>
    </row>
    <row r="37" spans="1:3" ht="15.75" x14ac:dyDescent="0.25">
      <c r="A37" s="23" t="s">
        <v>38</v>
      </c>
      <c r="B37" s="28">
        <v>1100000</v>
      </c>
      <c r="C37" s="28">
        <v>1480443</v>
      </c>
    </row>
    <row r="38" spans="1:3" ht="15.75" x14ac:dyDescent="0.25">
      <c r="A38" s="23" t="s">
        <v>39</v>
      </c>
      <c r="B38" s="28">
        <v>0</v>
      </c>
      <c r="C38" s="28">
        <v>60240</v>
      </c>
    </row>
    <row r="39" spans="1:3" ht="15.75" x14ac:dyDescent="0.25">
      <c r="A39" s="23" t="s">
        <v>78</v>
      </c>
      <c r="B39" s="28">
        <v>0</v>
      </c>
      <c r="C39" s="28">
        <v>153611</v>
      </c>
    </row>
    <row r="40" spans="1:3" ht="15.75" x14ac:dyDescent="0.25">
      <c r="A40" s="23" t="s">
        <v>40</v>
      </c>
      <c r="B40" s="28">
        <v>550000</v>
      </c>
      <c r="C40" s="28">
        <v>550000</v>
      </c>
    </row>
    <row r="41" spans="1:3" ht="15.75" x14ac:dyDescent="0.25">
      <c r="A41" s="23" t="s">
        <v>79</v>
      </c>
      <c r="B41" s="28">
        <v>0</v>
      </c>
      <c r="C41" s="28">
        <v>366559</v>
      </c>
    </row>
    <row r="42" spans="1:3" ht="15.75" x14ac:dyDescent="0.25">
      <c r="A42" s="23" t="s">
        <v>80</v>
      </c>
      <c r="B42" s="28">
        <v>0</v>
      </c>
      <c r="C42" s="28">
        <v>90002</v>
      </c>
    </row>
    <row r="43" spans="1:3" ht="15.75" x14ac:dyDescent="0.25">
      <c r="A43" s="23" t="s">
        <v>41</v>
      </c>
      <c r="B43" s="28">
        <v>3450000</v>
      </c>
      <c r="C43" s="28">
        <v>3450000</v>
      </c>
    </row>
    <row r="44" spans="1:3" ht="16.5" thickBot="1" x14ac:dyDescent="0.3">
      <c r="A44" s="24" t="s">
        <v>54</v>
      </c>
      <c r="B44" s="30">
        <v>0</v>
      </c>
      <c r="C44" s="30">
        <v>150000</v>
      </c>
    </row>
    <row r="45" spans="1:3" ht="15.75" x14ac:dyDescent="0.25">
      <c r="A45" s="22" t="s">
        <v>69</v>
      </c>
      <c r="B45" s="26">
        <f>B46+B51+B52</f>
        <v>19775943</v>
      </c>
      <c r="C45" s="26">
        <f>C46+C51+C52</f>
        <v>16799952</v>
      </c>
    </row>
    <row r="46" spans="1:3" ht="15.75" x14ac:dyDescent="0.25">
      <c r="A46" s="23" t="s">
        <v>22</v>
      </c>
      <c r="B46" s="27">
        <f>SUM(B47:B50)</f>
        <v>12302000</v>
      </c>
      <c r="C46" s="27">
        <f>SUM(C47:C50)</f>
        <v>9607961</v>
      </c>
    </row>
    <row r="47" spans="1:3" ht="15.75" x14ac:dyDescent="0.25">
      <c r="A47" s="23" t="s">
        <v>31</v>
      </c>
      <c r="B47" s="28">
        <v>11480000</v>
      </c>
      <c r="C47" s="28">
        <v>8727984</v>
      </c>
    </row>
    <row r="48" spans="1:3" ht="15.75" x14ac:dyDescent="0.25">
      <c r="A48" s="23" t="s">
        <v>32</v>
      </c>
      <c r="B48" s="28">
        <v>636000</v>
      </c>
      <c r="C48" s="28">
        <v>738707</v>
      </c>
    </row>
    <row r="49" spans="1:3" ht="15.75" x14ac:dyDescent="0.25">
      <c r="A49" s="23" t="s">
        <v>52</v>
      </c>
      <c r="B49" s="28">
        <v>150000</v>
      </c>
      <c r="C49" s="28">
        <v>134070</v>
      </c>
    </row>
    <row r="50" spans="1:3" ht="15.75" x14ac:dyDescent="0.25">
      <c r="A50" s="23" t="s">
        <v>53</v>
      </c>
      <c r="B50" s="28">
        <v>36000</v>
      </c>
      <c r="C50" s="28">
        <v>7200</v>
      </c>
    </row>
    <row r="51" spans="1:3" ht="15.75" x14ac:dyDescent="0.25">
      <c r="A51" s="23" t="s">
        <v>23</v>
      </c>
      <c r="B51" s="27">
        <v>2390000</v>
      </c>
      <c r="C51" s="27">
        <v>1667105</v>
      </c>
    </row>
    <row r="52" spans="1:3" ht="15.75" x14ac:dyDescent="0.25">
      <c r="A52" s="23" t="s">
        <v>18</v>
      </c>
      <c r="B52" s="27">
        <f>SUM(B53:B61)</f>
        <v>5083943</v>
      </c>
      <c r="C52" s="27">
        <f>SUM(C53:C61)</f>
        <v>5524886</v>
      </c>
    </row>
    <row r="53" spans="1:3" ht="15.75" x14ac:dyDescent="0.25">
      <c r="A53" s="23" t="s">
        <v>35</v>
      </c>
      <c r="B53" s="28">
        <v>800000</v>
      </c>
      <c r="C53" s="28">
        <v>800000</v>
      </c>
    </row>
    <row r="54" spans="1:3" ht="15.75" x14ac:dyDescent="0.25">
      <c r="A54" s="23" t="s">
        <v>36</v>
      </c>
      <c r="B54" s="28">
        <v>50000</v>
      </c>
      <c r="C54" s="28">
        <v>50000</v>
      </c>
    </row>
    <row r="55" spans="1:3" ht="15.75" x14ac:dyDescent="0.25">
      <c r="A55" s="23" t="s">
        <v>37</v>
      </c>
      <c r="B55" s="28">
        <v>300000</v>
      </c>
      <c r="C55" s="28">
        <v>300000</v>
      </c>
    </row>
    <row r="56" spans="1:3" ht="15.75" x14ac:dyDescent="0.25">
      <c r="A56" s="23" t="s">
        <v>39</v>
      </c>
      <c r="B56" s="28">
        <v>0</v>
      </c>
      <c r="C56" s="28">
        <v>74850</v>
      </c>
    </row>
    <row r="57" spans="1:3" ht="15.75" x14ac:dyDescent="0.25">
      <c r="A57" s="23" t="s">
        <v>81</v>
      </c>
      <c r="B57" s="28">
        <v>350000</v>
      </c>
      <c r="C57" s="28">
        <v>350000</v>
      </c>
    </row>
    <row r="58" spans="1:3" ht="15.75" x14ac:dyDescent="0.25">
      <c r="A58" s="23" t="s">
        <v>56</v>
      </c>
      <c r="B58" s="28">
        <v>1000000</v>
      </c>
      <c r="C58" s="28">
        <v>1000000</v>
      </c>
    </row>
    <row r="59" spans="1:3" ht="15.75" x14ac:dyDescent="0.25">
      <c r="A59" s="23" t="s">
        <v>70</v>
      </c>
      <c r="B59" s="28">
        <v>1500000</v>
      </c>
      <c r="C59" s="28">
        <v>1770000</v>
      </c>
    </row>
    <row r="60" spans="1:3" ht="15.75" x14ac:dyDescent="0.25">
      <c r="A60" s="23" t="s">
        <v>80</v>
      </c>
      <c r="B60" s="28">
        <v>0</v>
      </c>
      <c r="C60" s="28">
        <v>80036</v>
      </c>
    </row>
    <row r="61" spans="1:3" ht="15.75" customHeight="1" thickBot="1" x14ac:dyDescent="0.3">
      <c r="A61" s="23" t="s">
        <v>41</v>
      </c>
      <c r="B61" s="28">
        <v>1083943</v>
      </c>
      <c r="C61" s="28">
        <v>1100000</v>
      </c>
    </row>
    <row r="62" spans="1:3" ht="15.75" customHeight="1" x14ac:dyDescent="0.25">
      <c r="A62" s="40" t="s">
        <v>82</v>
      </c>
      <c r="B62" s="41">
        <f>B63+B65</f>
        <v>0</v>
      </c>
      <c r="C62" s="41">
        <f>C63+C65</f>
        <v>992572</v>
      </c>
    </row>
    <row r="63" spans="1:3" ht="15.75" customHeight="1" x14ac:dyDescent="0.25">
      <c r="A63" s="23" t="s">
        <v>22</v>
      </c>
      <c r="B63" s="27">
        <f>B64</f>
        <v>0</v>
      </c>
      <c r="C63" s="27">
        <f>C64</f>
        <v>854473</v>
      </c>
    </row>
    <row r="64" spans="1:3" ht="15.75" customHeight="1" x14ac:dyDescent="0.25">
      <c r="A64" s="23" t="s">
        <v>55</v>
      </c>
      <c r="B64" s="28">
        <v>0</v>
      </c>
      <c r="C64" s="28">
        <v>854473</v>
      </c>
    </row>
    <row r="65" spans="1:3" ht="15.75" customHeight="1" thickBot="1" x14ac:dyDescent="0.3">
      <c r="A65" s="23" t="s">
        <v>23</v>
      </c>
      <c r="B65" s="27">
        <v>0</v>
      </c>
      <c r="C65" s="27">
        <v>138099</v>
      </c>
    </row>
    <row r="66" spans="1:3" ht="15.75" x14ac:dyDescent="0.25">
      <c r="A66" s="40" t="s">
        <v>71</v>
      </c>
      <c r="B66" s="41">
        <f>B67+B69+B70</f>
        <v>20280200</v>
      </c>
      <c r="C66" s="41">
        <f>C67+C69+C70</f>
        <v>18886977</v>
      </c>
    </row>
    <row r="67" spans="1:3" ht="15.75" x14ac:dyDescent="0.25">
      <c r="A67" s="23" t="s">
        <v>22</v>
      </c>
      <c r="B67" s="27">
        <f>B68</f>
        <v>12816750</v>
      </c>
      <c r="C67" s="27">
        <f>C68</f>
        <v>10599755</v>
      </c>
    </row>
    <row r="68" spans="1:3" ht="15.75" x14ac:dyDescent="0.25">
      <c r="A68" s="23" t="s">
        <v>55</v>
      </c>
      <c r="B68" s="28">
        <v>12816750</v>
      </c>
      <c r="C68" s="28">
        <v>10599755</v>
      </c>
    </row>
    <row r="69" spans="1:3" ht="15.75" x14ac:dyDescent="0.25">
      <c r="A69" s="23" t="s">
        <v>23</v>
      </c>
      <c r="B69" s="27">
        <v>1249650</v>
      </c>
      <c r="C69" s="27">
        <v>1987222</v>
      </c>
    </row>
    <row r="70" spans="1:3" ht="15.75" x14ac:dyDescent="0.25">
      <c r="A70" s="23" t="s">
        <v>18</v>
      </c>
      <c r="B70" s="27">
        <f>SUM(B71:B72)</f>
        <v>6213800</v>
      </c>
      <c r="C70" s="27">
        <f>SUM(C71:C72)</f>
        <v>6300000</v>
      </c>
    </row>
    <row r="71" spans="1:3" ht="15.75" x14ac:dyDescent="0.25">
      <c r="A71" s="23" t="s">
        <v>35</v>
      </c>
      <c r="B71" s="28">
        <v>4892800</v>
      </c>
      <c r="C71" s="28">
        <v>5000000</v>
      </c>
    </row>
    <row r="72" spans="1:3" ht="16.5" thickBot="1" x14ac:dyDescent="0.3">
      <c r="A72" s="24" t="s">
        <v>41</v>
      </c>
      <c r="B72" s="29">
        <v>1321000</v>
      </c>
      <c r="C72" s="29">
        <v>1300000</v>
      </c>
    </row>
    <row r="73" spans="1:3" ht="15.75" x14ac:dyDescent="0.25">
      <c r="A73" s="22" t="s">
        <v>72</v>
      </c>
      <c r="B73" s="26">
        <f>B74</f>
        <v>400000</v>
      </c>
      <c r="C73" s="26">
        <f>C74</f>
        <v>689423</v>
      </c>
    </row>
    <row r="74" spans="1:3" ht="15.75" x14ac:dyDescent="0.25">
      <c r="A74" s="23" t="s">
        <v>18</v>
      </c>
      <c r="B74" s="27">
        <f>SUM(B75:B79)</f>
        <v>400000</v>
      </c>
      <c r="C74" s="27">
        <f>SUM(C75:C79)</f>
        <v>689423</v>
      </c>
    </row>
    <row r="75" spans="1:3" ht="15.75" x14ac:dyDescent="0.25">
      <c r="A75" s="23" t="s">
        <v>40</v>
      </c>
      <c r="B75" s="28">
        <v>50000</v>
      </c>
      <c r="C75" s="28">
        <v>50000</v>
      </c>
    </row>
    <row r="76" spans="1:3" ht="15.75" x14ac:dyDescent="0.25">
      <c r="A76" s="23" t="s">
        <v>38</v>
      </c>
      <c r="B76" s="28">
        <v>250000</v>
      </c>
      <c r="C76" s="28">
        <v>250000</v>
      </c>
    </row>
    <row r="77" spans="1:3" ht="15.75" x14ac:dyDescent="0.25">
      <c r="A77" s="23" t="s">
        <v>39</v>
      </c>
      <c r="B77" s="28">
        <v>0</v>
      </c>
      <c r="C77" s="28">
        <v>86000</v>
      </c>
    </row>
    <row r="78" spans="1:3" ht="15.75" x14ac:dyDescent="0.25">
      <c r="A78" s="23" t="s">
        <v>56</v>
      </c>
      <c r="B78" s="28">
        <v>0</v>
      </c>
      <c r="C78" s="28">
        <v>203423</v>
      </c>
    </row>
    <row r="79" spans="1:3" ht="16.5" thickBot="1" x14ac:dyDescent="0.3">
      <c r="A79" s="23" t="s">
        <v>41</v>
      </c>
      <c r="B79" s="28">
        <v>100000</v>
      </c>
      <c r="C79" s="28">
        <v>100000</v>
      </c>
    </row>
    <row r="80" spans="1:3" ht="15.75" x14ac:dyDescent="0.25">
      <c r="A80" s="40" t="s">
        <v>84</v>
      </c>
      <c r="B80" s="41">
        <f>B81+B82</f>
        <v>0</v>
      </c>
      <c r="C80" s="41">
        <f>C81+C82</f>
        <v>3022087</v>
      </c>
    </row>
    <row r="81" spans="1:3" ht="15.75" x14ac:dyDescent="0.25">
      <c r="A81" s="23" t="s">
        <v>22</v>
      </c>
      <c r="B81" s="28">
        <v>0</v>
      </c>
      <c r="C81" s="28">
        <v>2549000</v>
      </c>
    </row>
    <row r="82" spans="1:3" ht="16.5" thickBot="1" x14ac:dyDescent="0.3">
      <c r="A82" s="23" t="s">
        <v>23</v>
      </c>
      <c r="B82" s="28">
        <v>0</v>
      </c>
      <c r="C82" s="28">
        <v>473087</v>
      </c>
    </row>
    <row r="83" spans="1:3" ht="15.75" x14ac:dyDescent="0.25">
      <c r="A83" s="40" t="s">
        <v>73</v>
      </c>
      <c r="B83" s="41">
        <f>B86</f>
        <v>837330</v>
      </c>
      <c r="C83" s="41">
        <f>C86+C84+C85</f>
        <v>1119500</v>
      </c>
    </row>
    <row r="84" spans="1:3" ht="15.75" x14ac:dyDescent="0.25">
      <c r="A84" s="23" t="s">
        <v>22</v>
      </c>
      <c r="B84" s="27">
        <v>0</v>
      </c>
      <c r="C84" s="27">
        <v>185106</v>
      </c>
    </row>
    <row r="85" spans="1:3" ht="15.75" x14ac:dyDescent="0.25">
      <c r="A85" s="23" t="s">
        <v>23</v>
      </c>
      <c r="B85" s="27">
        <v>0</v>
      </c>
      <c r="C85" s="27">
        <v>34394</v>
      </c>
    </row>
    <row r="86" spans="1:3" ht="15.75" x14ac:dyDescent="0.25">
      <c r="A86" s="23" t="s">
        <v>18</v>
      </c>
      <c r="B86" s="27">
        <f>SUM(B87:B88)</f>
        <v>837330</v>
      </c>
      <c r="C86" s="27">
        <f>SUM(C87:C88)</f>
        <v>900000</v>
      </c>
    </row>
    <row r="87" spans="1:3" ht="15.75" x14ac:dyDescent="0.25">
      <c r="A87" s="23" t="s">
        <v>35</v>
      </c>
      <c r="B87" s="28">
        <v>659300</v>
      </c>
      <c r="C87" s="28">
        <v>700000</v>
      </c>
    </row>
    <row r="88" spans="1:3" ht="16.5" thickBot="1" x14ac:dyDescent="0.3">
      <c r="A88" s="23" t="s">
        <v>41</v>
      </c>
      <c r="B88" s="28">
        <v>178030</v>
      </c>
      <c r="C88" s="28">
        <v>200000</v>
      </c>
    </row>
    <row r="89" spans="1:3" ht="15.75" x14ac:dyDescent="0.25">
      <c r="A89" s="40" t="s">
        <v>85</v>
      </c>
      <c r="B89" s="41">
        <f>B90</f>
        <v>0</v>
      </c>
      <c r="C89" s="41">
        <f>C90</f>
        <v>1336383</v>
      </c>
    </row>
    <row r="90" spans="1:3" ht="15.75" x14ac:dyDescent="0.25">
      <c r="A90" s="23" t="s">
        <v>18</v>
      </c>
      <c r="B90" s="28">
        <f>SUM(B91:B95)</f>
        <v>0</v>
      </c>
      <c r="C90" s="28">
        <f>SUM(C91:C95)</f>
        <v>1336383</v>
      </c>
    </row>
    <row r="91" spans="1:3" ht="15.75" x14ac:dyDescent="0.25">
      <c r="A91" s="23" t="s">
        <v>35</v>
      </c>
      <c r="B91" s="28">
        <v>0</v>
      </c>
      <c r="C91" s="28">
        <v>473734</v>
      </c>
    </row>
    <row r="92" spans="1:3" ht="15.75" x14ac:dyDescent="0.25">
      <c r="A92" s="23" t="s">
        <v>86</v>
      </c>
      <c r="B92" s="28">
        <v>0</v>
      </c>
      <c r="C92" s="28">
        <v>446497</v>
      </c>
    </row>
    <row r="93" spans="1:3" ht="15.75" x14ac:dyDescent="0.25">
      <c r="A93" s="23" t="s">
        <v>38</v>
      </c>
      <c r="B93" s="28">
        <v>0</v>
      </c>
      <c r="C93" s="28">
        <v>52073</v>
      </c>
    </row>
    <row r="94" spans="1:3" ht="15.75" x14ac:dyDescent="0.25">
      <c r="A94" s="23" t="s">
        <v>56</v>
      </c>
      <c r="B94" s="28">
        <v>0</v>
      </c>
      <c r="C94" s="28">
        <v>160961</v>
      </c>
    </row>
    <row r="95" spans="1:3" ht="16.5" thickBot="1" x14ac:dyDescent="0.3">
      <c r="A95" s="23" t="s">
        <v>41</v>
      </c>
      <c r="B95" s="28">
        <v>0</v>
      </c>
      <c r="C95" s="28">
        <v>203118</v>
      </c>
    </row>
    <row r="96" spans="1:3" ht="15.75" x14ac:dyDescent="0.25">
      <c r="A96" s="40" t="s">
        <v>83</v>
      </c>
      <c r="B96" s="41">
        <f>B97</f>
        <v>550000</v>
      </c>
      <c r="C96" s="41">
        <f>C97</f>
        <v>550000</v>
      </c>
    </row>
    <row r="97" spans="1:3" ht="15.75" x14ac:dyDescent="0.25">
      <c r="A97" s="23" t="s">
        <v>18</v>
      </c>
      <c r="B97" s="27">
        <f>SUM(B98:B101)</f>
        <v>550000</v>
      </c>
      <c r="C97" s="27">
        <f>SUM(C98:C101)</f>
        <v>550000</v>
      </c>
    </row>
    <row r="98" spans="1:3" ht="15.75" x14ac:dyDescent="0.25">
      <c r="A98" s="23" t="s">
        <v>35</v>
      </c>
      <c r="B98" s="28">
        <v>20000</v>
      </c>
      <c r="C98" s="28">
        <v>20000</v>
      </c>
    </row>
    <row r="99" spans="1:3" ht="15.75" x14ac:dyDescent="0.25">
      <c r="A99" s="23" t="s">
        <v>38</v>
      </c>
      <c r="B99" s="28">
        <v>60000</v>
      </c>
      <c r="C99" s="28">
        <v>60000</v>
      </c>
    </row>
    <row r="100" spans="1:3" ht="15.75" x14ac:dyDescent="0.25">
      <c r="A100" s="23" t="s">
        <v>56</v>
      </c>
      <c r="B100" s="28">
        <v>350000</v>
      </c>
      <c r="C100" s="28">
        <v>350000</v>
      </c>
    </row>
    <row r="101" spans="1:3" ht="15.75" x14ac:dyDescent="0.25">
      <c r="A101" s="23" t="s">
        <v>41</v>
      </c>
      <c r="B101" s="28">
        <v>120000</v>
      </c>
      <c r="C101" s="28">
        <v>120000</v>
      </c>
    </row>
    <row r="102" spans="1:3" ht="15.75" x14ac:dyDescent="0.25">
      <c r="A102" s="23"/>
      <c r="B102" s="31"/>
      <c r="C102" s="28"/>
    </row>
    <row r="103" spans="1:3" ht="16.5" thickBot="1" x14ac:dyDescent="0.3">
      <c r="A103" s="25" t="s">
        <v>43</v>
      </c>
      <c r="B103" s="32">
        <f>B7+B12+B25+B45+B66+B83+B96+B73</f>
        <v>75824673</v>
      </c>
      <c r="C103" s="32">
        <f>C7+C12+C25+C45+C66+C96+C73+C83+C62+C80+C89</f>
        <v>88842813</v>
      </c>
    </row>
    <row r="169" spans="5:7" x14ac:dyDescent="0.25">
      <c r="E169" s="42"/>
      <c r="F169" s="42"/>
      <c r="G169" s="42"/>
    </row>
    <row r="170" spans="5:7" x14ac:dyDescent="0.25">
      <c r="E170" s="42"/>
      <c r="F170" s="42"/>
      <c r="G170" s="42"/>
    </row>
    <row r="171" spans="5:7" x14ac:dyDescent="0.25">
      <c r="E171" s="42"/>
      <c r="F171" s="42"/>
      <c r="G171" s="42"/>
    </row>
    <row r="177" spans="1:7" s="42" customFormat="1" x14ac:dyDescent="0.25">
      <c r="A177" s="3"/>
      <c r="B177" s="3"/>
      <c r="C177" s="3"/>
      <c r="E177" s="3"/>
      <c r="F177" s="3"/>
      <c r="G177" s="3"/>
    </row>
    <row r="178" spans="1:7" s="42" customFormat="1" x14ac:dyDescent="0.25">
      <c r="A178" s="3"/>
      <c r="B178" s="3"/>
      <c r="C178" s="3"/>
      <c r="E178" s="3"/>
      <c r="F178" s="3"/>
      <c r="G178" s="3"/>
    </row>
    <row r="179" spans="1:7" s="42" customFormat="1" x14ac:dyDescent="0.25">
      <c r="A179" s="3"/>
      <c r="B179" s="3"/>
      <c r="C179" s="3"/>
      <c r="E179" s="3"/>
      <c r="F179" s="3"/>
      <c r="G179" s="3"/>
    </row>
  </sheetData>
  <mergeCells count="3">
    <mergeCell ref="A5:A6"/>
    <mergeCell ref="B5:B6"/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2020-05-28T08:07:04Z</cp:lastPrinted>
  <dcterms:created xsi:type="dcterms:W3CDTF">2020-05-19T07:28:05Z</dcterms:created>
  <dcterms:modified xsi:type="dcterms:W3CDTF">2020-07-17T05:55:13Z</dcterms:modified>
</cp:coreProperties>
</file>