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0_ncr:8100000_{D313819F-9B41-4389-99F6-7F5401F8A34F}" xr6:coauthVersionLast="33" xr6:coauthVersionMax="33" xr10:uidLastSave="{00000000-0000-0000-0000-000000000000}"/>
  <bookViews>
    <workbookView xWindow="0" yWindow="0" windowWidth="20730" windowHeight="8145" tabRatio="727" xr2:uid="{00000000-000D-0000-FFFF-FFFF00000000}"/>
  </bookViews>
  <sheets>
    <sheet name="1.1.sz.mell." sheetId="2" r:id="rId1"/>
    <sheet name="1.2.sz.mell." sheetId="55" r:id="rId2"/>
    <sheet name="1.3.sz.mell." sheetId="56" r:id="rId3"/>
    <sheet name="1.4 mell.ellátottak" sheetId="48" r:id="rId4"/>
    <sheet name="1.5 mell.átadott" sheetId="47" r:id="rId5"/>
    <sheet name="2.1.sz.mell  " sheetId="6" r:id="rId6"/>
    <sheet name="2.2.sz.mell  " sheetId="7" r:id="rId7"/>
    <sheet name="3., 4. sz.mell." sheetId="46" r:id="rId8"/>
    <sheet name="5. sz. mell. " sheetId="11" r:id="rId9"/>
    <sheet name="6.1.sz.mell" sheetId="50" r:id="rId10"/>
    <sheet name="9. sz. mell" sheetId="32" r:id="rId11"/>
    <sheet name="10.sz.mell." sheetId="49" r:id="rId12"/>
    <sheet name="12.sz mell." sheetId="36" r:id="rId13"/>
    <sheet name="13.sz.mell." sheetId="54" r:id="rId14"/>
    <sheet name="15.sz.mell." sheetId="51" r:id="rId15"/>
    <sheet name="16.sz.mell." sheetId="52" r:id="rId16"/>
    <sheet name="17.sz.mell." sheetId="53" r:id="rId17"/>
  </sheets>
  <definedNames>
    <definedName name="_xlnm.Print_Area" localSheetId="0">'1.1.sz.mell.'!$A$2:$E$148</definedName>
    <definedName name="_xlnm.Print_Area" localSheetId="5">'2.1.sz.mell  '!$A$2:$J$35</definedName>
  </definedNames>
  <calcPr calcId="162913"/>
</workbook>
</file>

<file path=xl/calcChain.xml><?xml version="1.0" encoding="utf-8"?>
<calcChain xmlns="http://schemas.openxmlformats.org/spreadsheetml/2006/main">
  <c r="E138" i="56" l="1"/>
  <c r="D138" i="56"/>
  <c r="C138" i="56"/>
  <c r="E133" i="56"/>
  <c r="E144" i="56" s="1"/>
  <c r="D133" i="56"/>
  <c r="C133" i="56"/>
  <c r="F132" i="56"/>
  <c r="E129" i="56"/>
  <c r="D129" i="56"/>
  <c r="C129" i="56"/>
  <c r="E115" i="56"/>
  <c r="D115" i="56"/>
  <c r="C115" i="56"/>
  <c r="D99" i="56"/>
  <c r="E99" i="56"/>
  <c r="C99" i="56"/>
  <c r="C132" i="56" s="1"/>
  <c r="C96" i="56"/>
  <c r="E85" i="56"/>
  <c r="D85" i="56"/>
  <c r="C85" i="56"/>
  <c r="E81" i="56"/>
  <c r="D81" i="56"/>
  <c r="C81" i="56"/>
  <c r="E78" i="56"/>
  <c r="D78" i="56"/>
  <c r="C78" i="56"/>
  <c r="E73" i="56"/>
  <c r="D73" i="56"/>
  <c r="C73" i="56"/>
  <c r="F69" i="56"/>
  <c r="E69" i="56"/>
  <c r="E91" i="56" s="1"/>
  <c r="E153" i="56" s="1"/>
  <c r="D69" i="56"/>
  <c r="C69" i="56"/>
  <c r="E63" i="56"/>
  <c r="D63" i="56"/>
  <c r="C63" i="56"/>
  <c r="E58" i="56"/>
  <c r="D58" i="56"/>
  <c r="C58" i="56"/>
  <c r="E52" i="56"/>
  <c r="D52" i="56"/>
  <c r="C52" i="56"/>
  <c r="E41" i="56"/>
  <c r="D41" i="56"/>
  <c r="C41" i="56"/>
  <c r="D34" i="56"/>
  <c r="E34" i="56"/>
  <c r="C34" i="56"/>
  <c r="E27" i="56"/>
  <c r="D27" i="56"/>
  <c r="C27" i="56"/>
  <c r="E20" i="56"/>
  <c r="D20" i="56"/>
  <c r="C20" i="56"/>
  <c r="E12" i="56"/>
  <c r="D12" i="56"/>
  <c r="C12" i="56"/>
  <c r="E138" i="55"/>
  <c r="D138" i="55"/>
  <c r="C138" i="55"/>
  <c r="E133" i="55"/>
  <c r="D133" i="55"/>
  <c r="D144" i="55" s="1"/>
  <c r="C133" i="55"/>
  <c r="C144" i="55" s="1"/>
  <c r="F132" i="55"/>
  <c r="E129" i="55"/>
  <c r="D129" i="55"/>
  <c r="C129" i="55"/>
  <c r="E115" i="55"/>
  <c r="D115" i="55"/>
  <c r="C115" i="55"/>
  <c r="D104" i="55"/>
  <c r="D99" i="55" s="1"/>
  <c r="C104" i="55"/>
  <c r="E99" i="55"/>
  <c r="C99" i="55"/>
  <c r="C132" i="55" s="1"/>
  <c r="C96" i="55"/>
  <c r="E85" i="55"/>
  <c r="D85" i="55"/>
  <c r="C85" i="55"/>
  <c r="E81" i="55"/>
  <c r="D81" i="55"/>
  <c r="C81" i="55"/>
  <c r="E78" i="55"/>
  <c r="D78" i="55"/>
  <c r="C78" i="55"/>
  <c r="E73" i="55"/>
  <c r="D73" i="55"/>
  <c r="C73" i="55"/>
  <c r="F69" i="55"/>
  <c r="E69" i="55"/>
  <c r="D69" i="55"/>
  <c r="D91" i="55" s="1"/>
  <c r="D153" i="55" s="1"/>
  <c r="C69" i="55"/>
  <c r="E63" i="55"/>
  <c r="D63" i="55"/>
  <c r="C63" i="55"/>
  <c r="E58" i="55"/>
  <c r="D58" i="55"/>
  <c r="C58" i="55"/>
  <c r="E52" i="55"/>
  <c r="D52" i="55"/>
  <c r="C52" i="55"/>
  <c r="E41" i="55"/>
  <c r="D41" i="55"/>
  <c r="C41" i="55"/>
  <c r="E35" i="55"/>
  <c r="E34" i="55" s="1"/>
  <c r="D35" i="55"/>
  <c r="D34" i="55" s="1"/>
  <c r="C35" i="55"/>
  <c r="C34" i="55" s="1"/>
  <c r="E27" i="55"/>
  <c r="D27" i="55"/>
  <c r="C27" i="55"/>
  <c r="E20" i="55"/>
  <c r="D20" i="55"/>
  <c r="D68" i="55" s="1"/>
  <c r="C20" i="55"/>
  <c r="E12" i="55"/>
  <c r="D12" i="55"/>
  <c r="C12" i="55"/>
  <c r="C68" i="55" s="1"/>
  <c r="G34" i="54"/>
  <c r="G39" i="54" s="1"/>
  <c r="F34" i="54"/>
  <c r="F39" i="54" s="1"/>
  <c r="E34" i="54"/>
  <c r="E39" i="54" s="1"/>
  <c r="D34" i="54"/>
  <c r="D39" i="54" s="1"/>
  <c r="G28" i="54"/>
  <c r="G38" i="54" s="1"/>
  <c r="G40" i="54" s="1"/>
  <c r="F28" i="54"/>
  <c r="F38" i="54" s="1"/>
  <c r="F40" i="54" s="1"/>
  <c r="E28" i="54"/>
  <c r="E38" i="54" s="1"/>
  <c r="E40" i="54" s="1"/>
  <c r="D28" i="54"/>
  <c r="D38" i="54" s="1"/>
  <c r="D40" i="54" s="1"/>
  <c r="G20" i="54"/>
  <c r="G35" i="54" s="1"/>
  <c r="G37" i="54" s="1"/>
  <c r="F20" i="54"/>
  <c r="F35" i="54" s="1"/>
  <c r="F37" i="54" s="1"/>
  <c r="E20" i="54"/>
  <c r="E35" i="54" s="1"/>
  <c r="E37" i="54" s="1"/>
  <c r="D20" i="54"/>
  <c r="D35" i="54" s="1"/>
  <c r="D37" i="54" s="1"/>
  <c r="E68" i="55" l="1"/>
  <c r="E152" i="55" s="1"/>
  <c r="C145" i="55"/>
  <c r="C147" i="55" s="1"/>
  <c r="C91" i="55"/>
  <c r="C153" i="55" s="1"/>
  <c r="E91" i="55"/>
  <c r="E132" i="55"/>
  <c r="D132" i="55"/>
  <c r="D145" i="55" s="1"/>
  <c r="D147" i="55" s="1"/>
  <c r="E144" i="55"/>
  <c r="E132" i="56"/>
  <c r="E145" i="56" s="1"/>
  <c r="E147" i="56" s="1"/>
  <c r="D144" i="56"/>
  <c r="C144" i="56"/>
  <c r="D132" i="56"/>
  <c r="D145" i="56" s="1"/>
  <c r="D147" i="56" s="1"/>
  <c r="D91" i="56"/>
  <c r="C91" i="56"/>
  <c r="C153" i="56" s="1"/>
  <c r="C68" i="56"/>
  <c r="E68" i="56"/>
  <c r="E92" i="56" s="1"/>
  <c r="C145" i="56"/>
  <c r="C147" i="56" s="1"/>
  <c r="D68" i="56"/>
  <c r="C152" i="55"/>
  <c r="D92" i="55"/>
  <c r="D152" i="55"/>
  <c r="E92" i="55"/>
  <c r="E145" i="55" l="1"/>
  <c r="E147" i="55" s="1"/>
  <c r="C92" i="55"/>
  <c r="C92" i="56"/>
  <c r="D153" i="56"/>
  <c r="E153" i="55"/>
  <c r="E152" i="56"/>
  <c r="C152" i="56"/>
  <c r="D92" i="56"/>
  <c r="D152" i="56"/>
  <c r="D31" i="53" l="1"/>
  <c r="D29" i="53"/>
  <c r="D32" i="53" s="1"/>
  <c r="C29" i="53"/>
  <c r="C31" i="53" s="1"/>
  <c r="C32" i="53" s="1"/>
  <c r="D24" i="53"/>
  <c r="C24" i="53"/>
  <c r="D20" i="53"/>
  <c r="C20" i="53"/>
  <c r="D16" i="53"/>
  <c r="C16" i="53"/>
  <c r="D11" i="53"/>
  <c r="D27" i="53" s="1"/>
  <c r="D33" i="53" s="1"/>
  <c r="C11" i="53"/>
  <c r="C27" i="53" s="1"/>
  <c r="C33" i="53" s="1"/>
  <c r="G94" i="52"/>
  <c r="F94" i="52"/>
  <c r="G91" i="52"/>
  <c r="F91" i="52"/>
  <c r="G81" i="52"/>
  <c r="F81" i="52"/>
  <c r="G73" i="52"/>
  <c r="F73" i="52"/>
  <c r="G54" i="52"/>
  <c r="F54" i="52"/>
  <c r="G47" i="52"/>
  <c r="F47" i="52"/>
  <c r="G44" i="52"/>
  <c r="F44" i="52"/>
  <c r="G37" i="52"/>
  <c r="F37" i="52"/>
  <c r="F36" i="52" s="1"/>
  <c r="G36" i="52"/>
  <c r="G29" i="52"/>
  <c r="F29" i="52"/>
  <c r="G22" i="52"/>
  <c r="F22" i="52"/>
  <c r="G16" i="52"/>
  <c r="F16" i="52"/>
  <c r="G9" i="52"/>
  <c r="F9" i="52"/>
  <c r="F53" i="52" l="1"/>
  <c r="G53" i="52"/>
  <c r="G8" i="52"/>
  <c r="F8" i="52"/>
  <c r="G80" i="52"/>
  <c r="F80" i="52"/>
  <c r="N18" i="51"/>
  <c r="M18" i="51"/>
  <c r="D99" i="50"/>
  <c r="C99" i="50"/>
  <c r="C94" i="50" s="1"/>
  <c r="E33" i="50"/>
  <c r="E32" i="50" s="1"/>
  <c r="D33" i="50"/>
  <c r="C33" i="50"/>
  <c r="E143" i="50"/>
  <c r="D143" i="50"/>
  <c r="C143" i="50"/>
  <c r="E137" i="50"/>
  <c r="D137" i="50"/>
  <c r="C137" i="50"/>
  <c r="E132" i="50"/>
  <c r="D132" i="50"/>
  <c r="C132" i="50"/>
  <c r="E128" i="50"/>
  <c r="E148" i="50" s="1"/>
  <c r="D128" i="50"/>
  <c r="C128" i="50"/>
  <c r="E124" i="50"/>
  <c r="D124" i="50"/>
  <c r="C124" i="50"/>
  <c r="E110" i="50"/>
  <c r="E127" i="50" s="1"/>
  <c r="E149" i="50" s="1"/>
  <c r="D110" i="50"/>
  <c r="C110" i="50"/>
  <c r="E94" i="50"/>
  <c r="D94" i="50"/>
  <c r="E83" i="50"/>
  <c r="D83" i="50"/>
  <c r="C83" i="50"/>
  <c r="E79" i="50"/>
  <c r="D79" i="50"/>
  <c r="C79" i="50"/>
  <c r="E76" i="50"/>
  <c r="D76" i="50"/>
  <c r="C76" i="50"/>
  <c r="E71" i="50"/>
  <c r="D71" i="50"/>
  <c r="C71" i="50"/>
  <c r="E67" i="50"/>
  <c r="D67" i="50"/>
  <c r="C67" i="50"/>
  <c r="E61" i="50"/>
  <c r="D61" i="50"/>
  <c r="C61" i="50"/>
  <c r="E56" i="50"/>
  <c r="D56" i="50"/>
  <c r="C56" i="50"/>
  <c r="E50" i="50"/>
  <c r="D50" i="50"/>
  <c r="C50" i="50"/>
  <c r="F49" i="50"/>
  <c r="E39" i="50"/>
  <c r="D39" i="50"/>
  <c r="C39" i="50"/>
  <c r="D32" i="50"/>
  <c r="C32" i="50"/>
  <c r="E25" i="50"/>
  <c r="D25" i="50"/>
  <c r="C25" i="50"/>
  <c r="E18" i="50"/>
  <c r="D18" i="50"/>
  <c r="C18" i="50"/>
  <c r="E10" i="50"/>
  <c r="D10" i="50"/>
  <c r="C10" i="50"/>
  <c r="E89" i="50" l="1"/>
  <c r="F69" i="52"/>
  <c r="G69" i="52"/>
  <c r="G99" i="52"/>
  <c r="F99" i="52"/>
  <c r="C148" i="50"/>
  <c r="D148" i="50"/>
  <c r="D127" i="50"/>
  <c r="C127" i="50"/>
  <c r="C149" i="50" s="1"/>
  <c r="C89" i="50"/>
  <c r="D89" i="50"/>
  <c r="C66" i="50"/>
  <c r="E66" i="50"/>
  <c r="E90" i="50" s="1"/>
  <c r="D66" i="50"/>
  <c r="D90" i="50" l="1"/>
  <c r="D149" i="50"/>
  <c r="C90" i="50"/>
  <c r="B23" i="49" l="1"/>
  <c r="B13" i="49"/>
  <c r="B10" i="49"/>
  <c r="H13" i="6" l="1"/>
  <c r="G13" i="6"/>
  <c r="E10" i="47"/>
  <c r="D104" i="2"/>
  <c r="C104" i="2"/>
  <c r="D15" i="48" l="1"/>
  <c r="E15" i="48"/>
  <c r="C15" i="48"/>
  <c r="D23" i="47" l="1"/>
  <c r="D10" i="47"/>
  <c r="D21" i="47" s="1"/>
  <c r="E23" i="47"/>
  <c r="B23" i="47"/>
  <c r="C21" i="47"/>
  <c r="C24" i="47" s="1"/>
  <c r="E21" i="47"/>
  <c r="B10" i="47"/>
  <c r="B21" i="47" s="1"/>
  <c r="E24" i="47" l="1"/>
  <c r="D24" i="47"/>
  <c r="B24" i="47"/>
  <c r="H11" i="36"/>
  <c r="D20" i="7" l="1"/>
  <c r="E20" i="7"/>
  <c r="C20" i="7"/>
  <c r="E10" i="46" l="1"/>
  <c r="D10" i="46" l="1"/>
  <c r="D18" i="46" s="1"/>
  <c r="E18" i="46"/>
  <c r="C10" i="46"/>
  <c r="C18" i="46" s="1"/>
  <c r="F10" i="46" l="1"/>
  <c r="F18" i="46" s="1"/>
  <c r="D28" i="46"/>
  <c r="D45" i="46" s="1"/>
  <c r="E28" i="46"/>
  <c r="E45" i="46" s="1"/>
  <c r="C28" i="46"/>
  <c r="C45" i="46" s="1"/>
  <c r="F28" i="46" l="1"/>
  <c r="F45" i="46" l="1"/>
  <c r="D27" i="2"/>
  <c r="E27" i="2"/>
  <c r="C27" i="2"/>
  <c r="C19" i="7" l="1"/>
  <c r="D115" i="2" l="1"/>
  <c r="E115" i="2"/>
  <c r="C115" i="2"/>
  <c r="E35" i="2"/>
  <c r="D35" i="2"/>
  <c r="C35" i="2"/>
  <c r="C24" i="11" l="1"/>
  <c r="B24" i="11"/>
  <c r="G21" i="6" l="1"/>
  <c r="G30" i="6"/>
  <c r="D138" i="2"/>
  <c r="E138" i="2"/>
  <c r="C138" i="2"/>
  <c r="D133" i="2"/>
  <c r="E133" i="2"/>
  <c r="C133" i="2"/>
  <c r="F132" i="2"/>
  <c r="D129" i="2"/>
  <c r="E129" i="2"/>
  <c r="C129" i="2"/>
  <c r="D99" i="2"/>
  <c r="E99" i="2"/>
  <c r="C99" i="2"/>
  <c r="D85" i="2"/>
  <c r="E85" i="2"/>
  <c r="C85" i="2"/>
  <c r="D81" i="2"/>
  <c r="E81" i="2"/>
  <c r="C81" i="2"/>
  <c r="D78" i="2"/>
  <c r="E78" i="2"/>
  <c r="C78" i="2"/>
  <c r="D73" i="2"/>
  <c r="E73" i="2"/>
  <c r="C73" i="2"/>
  <c r="D69" i="2"/>
  <c r="E69" i="2"/>
  <c r="F69" i="2"/>
  <c r="C69" i="2"/>
  <c r="D63" i="2"/>
  <c r="E63" i="2"/>
  <c r="C63" i="2"/>
  <c r="D58" i="2"/>
  <c r="E58" i="2"/>
  <c r="C58" i="2"/>
  <c r="D52" i="2"/>
  <c r="E52" i="2"/>
  <c r="C52" i="2"/>
  <c r="D41" i="2"/>
  <c r="E41" i="2"/>
  <c r="C41" i="2"/>
  <c r="D34" i="2"/>
  <c r="E34" i="2"/>
  <c r="C34" i="2"/>
  <c r="D20" i="2"/>
  <c r="E20" i="2"/>
  <c r="C20" i="2"/>
  <c r="D12" i="2"/>
  <c r="E12" i="2"/>
  <c r="C12" i="2"/>
  <c r="C96" i="2"/>
  <c r="C21" i="6"/>
  <c r="D21" i="6"/>
  <c r="E21" i="6"/>
  <c r="H21" i="6"/>
  <c r="I21" i="6"/>
  <c r="C22" i="6"/>
  <c r="D22" i="6"/>
  <c r="E22" i="6"/>
  <c r="C27" i="6"/>
  <c r="D27" i="6"/>
  <c r="E27" i="6"/>
  <c r="H30" i="6"/>
  <c r="I30" i="6"/>
  <c r="D19" i="7"/>
  <c r="E19" i="7"/>
  <c r="G19" i="7"/>
  <c r="C34" i="7" s="1"/>
  <c r="H19" i="7"/>
  <c r="I19" i="7"/>
  <c r="C26" i="7"/>
  <c r="C32" i="7" s="1"/>
  <c r="D26" i="7"/>
  <c r="E26" i="7"/>
  <c r="E32" i="7" s="1"/>
  <c r="G32" i="7"/>
  <c r="H32" i="7"/>
  <c r="I32" i="7"/>
  <c r="C35" i="7"/>
  <c r="D35" i="7"/>
  <c r="E35" i="7"/>
  <c r="G35" i="7"/>
  <c r="H35" i="7"/>
  <c r="I35" i="7"/>
  <c r="K6" i="11"/>
  <c r="J6" i="11"/>
  <c r="M6" i="11"/>
  <c r="L8" i="11"/>
  <c r="M8" i="11" s="1"/>
  <c r="L9" i="11"/>
  <c r="M9" i="11"/>
  <c r="L10" i="11"/>
  <c r="M10" i="11" s="1"/>
  <c r="L11" i="11"/>
  <c r="M11" i="11"/>
  <c r="L12" i="11"/>
  <c r="M12" i="11"/>
  <c r="L13" i="11"/>
  <c r="M13" i="11" s="1"/>
  <c r="L14" i="11"/>
  <c r="M14" i="11"/>
  <c r="B15" i="11"/>
  <c r="C15" i="11"/>
  <c r="D15" i="11"/>
  <c r="E15" i="11"/>
  <c r="F15" i="11"/>
  <c r="G15" i="11"/>
  <c r="H15" i="11"/>
  <c r="I15" i="11"/>
  <c r="J15" i="11"/>
  <c r="K15" i="11"/>
  <c r="L18" i="11"/>
  <c r="M18" i="11"/>
  <c r="M19" i="11"/>
  <c r="L20" i="11"/>
  <c r="M20" i="11"/>
  <c r="L21" i="11"/>
  <c r="M21" i="11"/>
  <c r="L22" i="11"/>
  <c r="M22" i="11"/>
  <c r="L23" i="11"/>
  <c r="M23" i="11"/>
  <c r="D24" i="11"/>
  <c r="E24" i="11"/>
  <c r="F24" i="11"/>
  <c r="G24" i="11"/>
  <c r="H24" i="11"/>
  <c r="I24" i="11"/>
  <c r="J24" i="11"/>
  <c r="K24" i="11"/>
  <c r="E10" i="32"/>
  <c r="C11" i="32"/>
  <c r="D11" i="32"/>
  <c r="F11" i="32"/>
  <c r="G11" i="32"/>
  <c r="H10" i="36"/>
  <c r="I10" i="36" s="1"/>
  <c r="I11" i="36"/>
  <c r="H12" i="36"/>
  <c r="I12" i="36" s="1"/>
  <c r="H13" i="36"/>
  <c r="I13" i="36" s="1"/>
  <c r="H14" i="36"/>
  <c r="I14" i="36" s="1"/>
  <c r="H15" i="36"/>
  <c r="I15" i="36" s="1"/>
  <c r="H16" i="36"/>
  <c r="I16" i="36" s="1"/>
  <c r="C17" i="36"/>
  <c r="D17" i="36"/>
  <c r="E17" i="36"/>
  <c r="F17" i="36"/>
  <c r="G17" i="36"/>
  <c r="H19" i="36"/>
  <c r="I19" i="36" s="1"/>
  <c r="H20" i="36"/>
  <c r="I20" i="36" s="1"/>
  <c r="C21" i="36"/>
  <c r="D21" i="36"/>
  <c r="E21" i="36"/>
  <c r="F21" i="36"/>
  <c r="G21" i="36"/>
  <c r="E34" i="7" l="1"/>
  <c r="I32" i="6"/>
  <c r="H31" i="6"/>
  <c r="G22" i="36"/>
  <c r="G32" i="6"/>
  <c r="C32" i="6"/>
  <c r="H33" i="7"/>
  <c r="I33" i="7"/>
  <c r="G33" i="7"/>
  <c r="I31" i="6"/>
  <c r="E132" i="2"/>
  <c r="C144" i="2"/>
  <c r="D144" i="2"/>
  <c r="L24" i="11"/>
  <c r="M24" i="11" s="1"/>
  <c r="L15" i="11"/>
  <c r="M15" i="11" s="1"/>
  <c r="E22" i="36"/>
  <c r="C91" i="2"/>
  <c r="I21" i="36"/>
  <c r="C22" i="36"/>
  <c r="D32" i="7"/>
  <c r="D33" i="7" s="1"/>
  <c r="E33" i="7"/>
  <c r="C33" i="7"/>
  <c r="E30" i="6"/>
  <c r="E31" i="6" s="1"/>
  <c r="C30" i="6"/>
  <c r="C31" i="6" s="1"/>
  <c r="D30" i="6"/>
  <c r="D31" i="6" s="1"/>
  <c r="E144" i="2"/>
  <c r="D34" i="7"/>
  <c r="H34" i="7"/>
  <c r="H32" i="6"/>
  <c r="G31" i="6"/>
  <c r="E32" i="6"/>
  <c r="D32" i="6"/>
  <c r="E91" i="2"/>
  <c r="C132" i="2"/>
  <c r="D91" i="2"/>
  <c r="C68" i="2"/>
  <c r="E68" i="2"/>
  <c r="D68" i="2"/>
  <c r="D132" i="2"/>
  <c r="I7" i="6"/>
  <c r="G7" i="6"/>
  <c r="I34" i="7"/>
  <c r="G34" i="7"/>
  <c r="H21" i="36"/>
  <c r="F22" i="36"/>
  <c r="D22" i="36"/>
  <c r="E11" i="32"/>
  <c r="I17" i="36"/>
  <c r="H17" i="36"/>
  <c r="D33" i="6" l="1"/>
  <c r="I33" i="6"/>
  <c r="E153" i="2"/>
  <c r="D145" i="2"/>
  <c r="D147" i="2" s="1"/>
  <c r="E145" i="2"/>
  <c r="E147" i="2" s="1"/>
  <c r="G33" i="6"/>
  <c r="C145" i="2"/>
  <c r="C147" i="2" s="1"/>
  <c r="C153" i="2"/>
  <c r="D153" i="2"/>
  <c r="I22" i="36"/>
  <c r="D92" i="2"/>
  <c r="H33" i="6"/>
  <c r="G6" i="7"/>
  <c r="C152" i="2"/>
  <c r="H22" i="36"/>
  <c r="D152" i="2"/>
  <c r="E92" i="2"/>
  <c r="C92" i="2"/>
  <c r="E152" i="2"/>
  <c r="I6" i="7"/>
  <c r="E6" i="7"/>
  <c r="C6" i="7"/>
  <c r="H7" i="6"/>
  <c r="H6" i="7"/>
  <c r="D6" i="7"/>
  <c r="C33" i="6"/>
  <c r="E33" i="6"/>
</calcChain>
</file>

<file path=xl/sharedStrings.xml><?xml version="1.0" encoding="utf-8"?>
<sst xmlns="http://schemas.openxmlformats.org/spreadsheetml/2006/main" count="2476" uniqueCount="830">
  <si>
    <r>
      <t>EU-s projekt neve, azonosítója:</t>
    </r>
    <r>
      <rPr>
        <sz val="12"/>
        <rFont val="Times New Roman"/>
        <family val="1"/>
        <charset val="238"/>
      </rPr>
      <t>*</t>
    </r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</si>
  <si>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</si>
  <si>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</si>
  <si>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</si>
  <si>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</si>
  <si>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</si>
  <si>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</si>
  <si>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</si>
  <si>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</si>
  <si>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</si>
  <si>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</si>
  <si>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</si>
  <si>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</si>
  <si>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</si>
  <si>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</si>
  <si>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</si>
  <si>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</si>
  <si>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</si>
  <si>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</si>
  <si>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</si>
  <si>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</si>
  <si>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</si>
  <si>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</si>
  <si>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</si>
  <si>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</si>
  <si>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</si>
  <si>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</si>
  <si>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</si>
  <si>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</si>
  <si>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</si>
  <si>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</si>
  <si>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</si>
  <si>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</si>
  <si>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</si>
  <si>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</si>
  <si>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</si>
  <si>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</si>
  <si>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</si>
  <si>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</si>
  <si>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</si>
  <si>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</si>
  <si>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</si>
  <si>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</si>
  <si>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</si>
  <si>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</si>
  <si>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</si>
  <si>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</si>
  <si>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</si>
  <si>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</si>
  <si>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</si>
  <si>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</si>
  <si>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</si>
  <si>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</si>
  <si>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</si>
  <si>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</si>
  <si>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</si>
  <si>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</si>
  <si>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</si>
  <si>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</si>
  <si>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</si>
  <si>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</si>
  <si>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</si>
  <si>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</si>
  <si>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</si>
  <si>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</si>
  <si>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</si>
  <si>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</si>
  <si>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</si>
  <si>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</si>
  <si>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</si>
  <si>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</si>
  <si>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</si>
  <si>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</si>
  <si>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</si>
  <si>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</si>
  <si>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</si>
  <si>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</si>
  <si>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</si>
  <si>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</si>
  <si>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</si>
  <si>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</si>
  <si>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</si>
  <si>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</si>
  <si>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</si>
  <si>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</si>
  <si>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</si>
  <si>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</si>
  <si>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</si>
  <si>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</si>
  <si>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</si>
  <si>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</si>
  <si>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</si>
  <si>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</si>
  <si>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</si>
  <si>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</si>
  <si>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</si>
  <si>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</si>
  <si>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</si>
  <si>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</si>
  <si>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</si>
  <si>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</si>
  <si>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</si>
  <si>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</si>
  <si>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</si>
  <si>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</si>
  <si>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</si>
  <si>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</si>
  <si>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</si>
  <si>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</si>
  <si>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</si>
  <si>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</si>
  <si>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</si>
  <si>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</si>
  <si>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</si>
  <si>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</si>
  <si>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</si>
  <si>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</si>
  <si>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</si>
  <si>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</si>
  <si>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</si>
  <si>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</si>
  <si>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</si>
  <si>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</si>
  <si>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</si>
  <si>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</si>
  <si>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</si>
  <si>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</si>
  <si>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</si>
  <si>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</si>
  <si>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</si>
  <si>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</si>
  <si>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</si>
  <si>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</si>
  <si>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</si>
  <si>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</si>
  <si>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</si>
  <si>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</si>
  <si>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</si>
  <si>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</si>
  <si>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</si>
  <si>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</si>
  <si>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</si>
  <si>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</si>
  <si>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</si>
  <si>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</si>
  <si>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</si>
  <si>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</si>
  <si>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</si>
  <si>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</si>
  <si>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</si>
  <si>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</si>
  <si>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</si>
  <si>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</si>
  <si>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</si>
  <si>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</si>
  <si>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</si>
  <si>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</si>
  <si>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</si>
  <si>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</si>
  <si>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</si>
  <si>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</si>
  <si>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</si>
  <si>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Ezer forintban!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</si>
  <si>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</si>
  <si>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</si>
  <si>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</si>
  <si>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</si>
  <si>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</si>
  <si>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</si>
  <si>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</si>
  <si>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</si>
  <si>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</si>
  <si>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</si>
  <si>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</si>
  <si>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</si>
  <si>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</si>
  <si>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</si>
  <si>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</si>
  <si>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</si>
  <si>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</si>
  <si>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</si>
  <si>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</si>
  <si>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</si>
  <si>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</si>
  <si>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</si>
  <si>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</si>
  <si>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</si>
  <si>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</si>
  <si>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</si>
  <si>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</si>
  <si>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</si>
  <si>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</si>
  <si>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</si>
  <si>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</si>
  <si>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</si>
  <si>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</si>
  <si>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</si>
  <si>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</si>
  <si>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</si>
  <si>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</si>
  <si>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</si>
  <si>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</si>
  <si>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</si>
  <si>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</si>
  <si>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</si>
  <si>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</si>
  <si>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</si>
  <si>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</si>
  <si>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</si>
  <si>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</si>
  <si>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</si>
  <si>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</si>
  <si>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</si>
  <si>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</si>
  <si>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</si>
  <si>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</si>
  <si>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</si>
  <si>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</si>
  <si>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</si>
  <si>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</si>
  <si>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</si>
  <si>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</si>
  <si>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</si>
  <si>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</si>
  <si>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</si>
  <si>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</si>
  <si>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</si>
  <si>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</si>
  <si>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</si>
  <si>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</si>
  <si>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</si>
  <si>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</si>
  <si>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</si>
  <si>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</si>
  <si>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</si>
  <si>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</si>
  <si>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</si>
  <si>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</si>
  <si>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</si>
  <si>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</si>
  <si>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</si>
  <si>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</si>
  <si>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</si>
  <si>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</si>
  <si>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</si>
  <si>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</si>
  <si>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</si>
  <si>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</si>
  <si>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</si>
  <si>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</si>
  <si>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</si>
  <si>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</si>
  <si>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</si>
  <si>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</si>
  <si>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</si>
  <si>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</si>
  <si>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</si>
  <si>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</si>
  <si>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</si>
  <si>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</si>
  <si>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</si>
  <si>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</si>
  <si>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</si>
  <si>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</si>
  <si>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</si>
  <si>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</si>
  <si>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</si>
  <si>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</si>
  <si>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</si>
  <si>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</si>
  <si>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</si>
  <si>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</si>
  <si>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</si>
  <si>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</si>
  <si>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</si>
  <si>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</si>
  <si>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</si>
  <si>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</si>
  <si>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</si>
  <si>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</si>
  <si>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</si>
  <si>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</si>
  <si>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</si>
  <si>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</si>
  <si>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</si>
  <si>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</si>
  <si>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</si>
  <si>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</si>
  <si>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</si>
  <si>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</si>
  <si>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</si>
  <si>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</si>
  <si>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</si>
  <si>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</si>
  <si>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</si>
  <si>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</si>
  <si>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</si>
  <si>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</si>
  <si>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</si>
  <si>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</si>
  <si>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</si>
  <si>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</si>
  <si>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</si>
  <si>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</si>
  <si>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</si>
  <si>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</si>
  <si>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</si>
  <si>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</si>
  <si>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</si>
  <si>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</si>
  <si>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</si>
  <si>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</si>
  <si>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</si>
  <si>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</si>
  <si>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</si>
  <si>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</si>
  <si>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</si>
  <si>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</si>
  <si>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</si>
  <si>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</si>
  <si>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</si>
  <si>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</si>
  <si>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</si>
  <si>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</si>
  <si>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</si>
  <si>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</si>
  <si>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</si>
  <si>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</si>
  <si>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</si>
  <si>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</si>
  <si>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</si>
  <si>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</si>
  <si>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</si>
  <si>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</si>
  <si>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</si>
  <si>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</si>
  <si>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</si>
  <si>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</si>
  <si>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</si>
  <si>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</si>
  <si>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</si>
  <si>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</si>
  <si>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</si>
  <si>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</si>
  <si>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</si>
  <si>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</si>
  <si>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</si>
  <si>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</si>
  <si>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</si>
  <si>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</si>
  <si>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</si>
  <si>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</si>
  <si>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</si>
  <si>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</si>
  <si>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</si>
  <si>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</si>
  <si>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</si>
  <si>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</si>
  <si>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</si>
  <si>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</si>
  <si>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</si>
  <si>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</si>
  <si>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</si>
  <si>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</si>
  <si>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</si>
  <si>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</si>
  <si>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</si>
  <si>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</si>
  <si>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</si>
  <si>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</si>
  <si>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</si>
  <si>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</si>
  <si>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</si>
  <si>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</si>
  <si>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</si>
  <si>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</si>
  <si>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</si>
  <si>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</si>
  <si>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</si>
  <si>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</si>
  <si>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</si>
  <si>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</si>
  <si>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H=(D+…+G)</t>
  </si>
  <si>
    <t>I=(C+H)</t>
  </si>
  <si>
    <t>5.-ből EU-s támogatás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</si>
  <si>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</si>
  <si>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</si>
  <si>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</si>
  <si>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</si>
  <si>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</si>
  <si>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</si>
  <si>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</si>
  <si>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</si>
  <si>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</si>
  <si>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</si>
  <si>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</si>
  <si>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</si>
  <si>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</si>
  <si>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</si>
  <si>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</si>
  <si>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</si>
  <si>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</si>
  <si>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</si>
  <si>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</si>
  <si>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</si>
  <si>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</si>
  <si>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</si>
  <si>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</si>
  <si>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</si>
  <si>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</si>
  <si>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</si>
  <si>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</si>
  <si>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</si>
  <si>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</si>
  <si>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</si>
  <si>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</si>
  <si>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</si>
  <si>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</si>
  <si>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</si>
  <si>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</si>
  <si>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</si>
  <si>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</si>
  <si>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</si>
  <si>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</si>
  <si>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</si>
  <si>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</si>
  <si>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</si>
  <si>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</si>
  <si>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</si>
  <si>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</si>
  <si>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</si>
  <si>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</si>
  <si>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</si>
  <si>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</si>
  <si>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</si>
  <si>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</si>
  <si>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</si>
  <si>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</si>
  <si>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</si>
  <si>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</si>
  <si>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</si>
  <si>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</si>
  <si>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</si>
  <si>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</si>
  <si>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</si>
  <si>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</si>
  <si>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</si>
  <si>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</si>
  <si>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</si>
  <si>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</si>
  <si>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</si>
  <si>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</si>
  <si>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</si>
  <si>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</si>
  <si>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</si>
  <si>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</si>
  <si>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</si>
  <si>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</si>
  <si>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</si>
  <si>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</si>
  <si>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</si>
  <si>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</si>
  <si>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</si>
  <si>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</si>
  <si>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</si>
  <si>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</si>
  <si>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</si>
  <si>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</si>
  <si>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</si>
  <si>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</si>
  <si>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</si>
  <si>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</si>
  <si>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 xml:space="preserve">2.1 melléklet </t>
  </si>
  <si>
    <t xml:space="preserve">2.2 melléklet </t>
  </si>
  <si>
    <t>Beruházásra adott előleg</t>
  </si>
  <si>
    <t>KIADÁSOK ÖSSZESEN: (10+11)</t>
  </si>
  <si>
    <t xml:space="preserve">   Egyéb belső finanszírozási bevételek( államháztartáson belüli megelőlegezés)</t>
  </si>
  <si>
    <t>Beruházások, beszerzésekre adott előleg</t>
  </si>
  <si>
    <t>Egyéb adósság KEM Önkormányzat</t>
  </si>
  <si>
    <t>Elszámolásból származó bevételek</t>
  </si>
  <si>
    <t>1.1. melléklet</t>
  </si>
  <si>
    <t xml:space="preserve">ZÁRSZÁMADÁSÁNAK ÖSSZEVONT PÉNZÜGYI MÉRLEGE </t>
  </si>
  <si>
    <t>Összes tartozás</t>
  </si>
  <si>
    <t>Visszatérítendő támogatások, kölcsönök törlesztése ÁH-n belülre</t>
  </si>
  <si>
    <t>3.  melléklet</t>
  </si>
  <si>
    <t>ezer Ft</t>
  </si>
  <si>
    <t>Sor-sz.</t>
  </si>
  <si>
    <t xml:space="preserve">Eredeti </t>
  </si>
  <si>
    <t>előirányzat</t>
  </si>
  <si>
    <t>Felújítási kiadások</t>
  </si>
  <si>
    <t xml:space="preserve">Felújításra pénzeszköz átadás </t>
  </si>
  <si>
    <t xml:space="preserve"> Fejlesztések feladatonként</t>
  </si>
  <si>
    <t xml:space="preserve">Fejlesztési célú támogatási kölcsön visszafizetés </t>
  </si>
  <si>
    <t>Fejlesztésre pénzeszköz átadás</t>
  </si>
  <si>
    <t>Mindösszesen</t>
  </si>
  <si>
    <t>%</t>
  </si>
  <si>
    <t>4.  melléklet</t>
  </si>
  <si>
    <t xml:space="preserve"> Forintban !</t>
  </si>
  <si>
    <t>Kiadások 2016.</t>
  </si>
  <si>
    <t>Bevételek 2016.</t>
  </si>
  <si>
    <t>Átadott pénzeszköz</t>
  </si>
  <si>
    <t>Előir.nyzat</t>
  </si>
  <si>
    <t>Családsegítés KTKT</t>
  </si>
  <si>
    <t>Kistérség összesen</t>
  </si>
  <si>
    <t>Orvosi ügyelet Kisbér  közvetlenül</t>
  </si>
  <si>
    <t>50Ft/fő/hó</t>
  </si>
  <si>
    <t>Nonprofit szervezetek</t>
  </si>
  <si>
    <t>Bursa Hungarica ösztöndíj</t>
  </si>
  <si>
    <t>Tagdíjak</t>
  </si>
  <si>
    <t>TÖOSZ</t>
  </si>
  <si>
    <t>Bakonyalja Kisalföld kapuja</t>
  </si>
  <si>
    <t>Regionális hulladékgazd.érd.hozzájárulás</t>
  </si>
  <si>
    <t>Műk.c.pe.áta össz.</t>
  </si>
  <si>
    <t>Felh.c.pe.áta.össz.</t>
  </si>
  <si>
    <t>Peszk átadás össz.</t>
  </si>
  <si>
    <t>Forint</t>
  </si>
  <si>
    <t>Ősszesen</t>
  </si>
  <si>
    <t xml:space="preserve">Telpülési támogatás lakhatásra 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</si>
  <si>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</si>
  <si>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</si>
  <si>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</si>
  <si>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a felújítási kiadások teljesítésének alakulása 2017. évben</t>
  </si>
  <si>
    <t>a fejlesztési kiadások teljesítésének alakulása 2017. évben</t>
  </si>
  <si>
    <t>Aka Község Önkormányzat 2017. évi</t>
  </si>
  <si>
    <t xml:space="preserve">Aka Község Önkormányzata </t>
  </si>
  <si>
    <t>Átadott pénzeszközök 2017. év</t>
  </si>
  <si>
    <t>Sprint futóklub</t>
  </si>
  <si>
    <t>Nuygdíjas klub támogatása</t>
  </si>
  <si>
    <t xml:space="preserve">Előző évi elszámolásból adódó befizetés </t>
  </si>
  <si>
    <t xml:space="preserve">Települési támogatás beiskolázásra, óvodáztatásra </t>
  </si>
  <si>
    <t xml:space="preserve">Települési támogatás nyugdíjasoknak </t>
  </si>
  <si>
    <t xml:space="preserve"> Ellátottak pénzbeni juttatásai 2017.év</t>
  </si>
  <si>
    <t>Ellátások összesen</t>
  </si>
  <si>
    <t>ellátottak fő</t>
  </si>
  <si>
    <t>Kézilabdapálya felújítása</t>
  </si>
  <si>
    <t xml:space="preserve">Járdafelújítás </t>
  </si>
  <si>
    <t>Kamerarendszer felújítása</t>
  </si>
  <si>
    <t>Tűzcsap csere</t>
  </si>
  <si>
    <t>Települési arculati kézikönyv</t>
  </si>
  <si>
    <t>Altalaji tűzcsap csere föld felettire</t>
  </si>
  <si>
    <t>VP6-7.2.1.2-16 Egyedi szennyvíz pályázat előkészítése</t>
  </si>
  <si>
    <t>Lapvibrátor</t>
  </si>
  <si>
    <t>Sarokcsiszoló</t>
  </si>
  <si>
    <t>Kerti lombszívó</t>
  </si>
  <si>
    <t>Talicska</t>
  </si>
  <si>
    <t>Hómaró</t>
  </si>
  <si>
    <t>Kályha - művelődési ház</t>
  </si>
  <si>
    <t xml:space="preserve">Laptop - könyvtár </t>
  </si>
  <si>
    <t>2017. előtti</t>
  </si>
  <si>
    <t>2017. után</t>
  </si>
  <si>
    <t>KÖLTSÉGVETÉSI SZERVEK PÉNZMARADVÁNYÁNAK ALAKULÁSA 2017.</t>
  </si>
  <si>
    <t>Aka Község Önkormányzata</t>
  </si>
  <si>
    <t>Adósság állomány alakulása lejárat, eszközök, bel- és külföldi hitelezők szerinti bontásban 2017. december 31-én</t>
  </si>
  <si>
    <t>ezer Ft-ban</t>
  </si>
  <si>
    <t>Összeg</t>
  </si>
  <si>
    <t>Tárgyévi  bevételek</t>
  </si>
  <si>
    <t>Tárgyévi kiadások</t>
  </si>
  <si>
    <t>Függő kiadások, bevételek egyenlege</t>
  </si>
  <si>
    <t>Bevételek és kiadások különbözete</t>
  </si>
  <si>
    <t>Nyitó pénzkészlet összesen 01.01-én</t>
  </si>
  <si>
    <t>Záró pénzkészlet összesen 12. 31-én</t>
  </si>
  <si>
    <t xml:space="preserve"> Ft-ban</t>
  </si>
  <si>
    <t>Költségvetési elszámolási számla</t>
  </si>
  <si>
    <t>Közfoglalkotatás elszámolási számla</t>
  </si>
  <si>
    <t>Pótlék, bírság , helyi adók számlák</t>
  </si>
  <si>
    <t>Pénztár</t>
  </si>
  <si>
    <t>Záró egyenlegek összesen</t>
  </si>
  <si>
    <t xml:space="preserve">Aka Község Önkormányzata  </t>
  </si>
  <si>
    <t>Pénzeszköz változások 2017. évben</t>
  </si>
  <si>
    <t>Egyenlegek 2017.  12.31-én</t>
  </si>
  <si>
    <t xml:space="preserve">a 6/2018. (V. 30.) önkormányzati rendelethez </t>
  </si>
  <si>
    <t xml:space="preserve">5. melléklet a 6/2018. (V. 30.) önkormányzati rendelethez </t>
  </si>
  <si>
    <t>9. melléklet</t>
  </si>
  <si>
    <t>a 6/2018. (V. 30.) önkormányzati rendelethez</t>
  </si>
  <si>
    <t>10. melléklet</t>
  </si>
  <si>
    <t>12.  melléklet</t>
  </si>
  <si>
    <t>6.1. melléklet</t>
  </si>
  <si>
    <t>01</t>
  </si>
  <si>
    <t>Feladat
megnevezése</t>
  </si>
  <si>
    <t>Összes bevétel, kiadás 2017.</t>
  </si>
  <si>
    <t>Ezer forintban !</t>
  </si>
  <si>
    <t>Száma</t>
  </si>
  <si>
    <t>Előirányzat-csoport, kiemelt előirányzat megnevezése</t>
  </si>
  <si>
    <t>Felhalm. célú visszatérítendő tám., kölcsönök visszatér. ÁH-n kívülről</t>
  </si>
  <si>
    <t>057</t>
  </si>
  <si>
    <t xml:space="preserve"> 10.</t>
  </si>
  <si>
    <t xml:space="preserve">    Rövid lejáratú  hitelek, kölcsönök felvétele</t>
  </si>
  <si>
    <t>BEVÉTELEK ÖSSZESEN: (9+16)</t>
  </si>
  <si>
    <t xml:space="preserve"> - az 1.5-ből: - Elvonások és befizetések, előző évi elszámolás</t>
  </si>
  <si>
    <t>Hitel-, kölcsöntörlesztés államháztartáson kívülre (5.1.+…+5.3.)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</si>
  <si>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</si>
  <si>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</si>
  <si>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</si>
  <si>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</si>
  <si>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+ 7.5.)</t>
  </si>
  <si>
    <t>Irányító szervi támogatás folyósítása (intézményfinanszírozás)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</si>
  <si>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</si>
  <si>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</si>
  <si>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</si>
  <si>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</si>
  <si>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</si>
  <si>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</si>
  <si>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Éves engedélyezett létszám előirányzat (fő)</t>
  </si>
  <si>
    <t>Közfoglalkoztatottak létszáma (fő)</t>
  </si>
  <si>
    <t xml:space="preserve">a 6/2018(V.30.) önkormányzati rendelethez </t>
  </si>
  <si>
    <t>Aka Község Önkormányzat</t>
  </si>
  <si>
    <t>15. melléklet</t>
  </si>
  <si>
    <t>Sor- sz.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</si>
  <si>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</si>
  <si>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</si>
  <si>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</si>
  <si>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</si>
  <si>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</si>
  <si>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</si>
  <si>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</si>
  <si>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</si>
  <si>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</si>
  <si>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Szociális étkeztetés</t>
  </si>
  <si>
    <t>téritésidíj</t>
  </si>
  <si>
    <t>Szociális étkeztetés normatív</t>
  </si>
  <si>
    <t>Idősek nappali ellátása, házi gondozás átvállalt térítési díj</t>
  </si>
  <si>
    <t>Óvodai étkeztetés normatív</t>
  </si>
  <si>
    <t>Iskolai étkeztetés normatív</t>
  </si>
  <si>
    <t>a 6/2018.(V.30.) önkormányzati rendelethez</t>
  </si>
  <si>
    <t>Aka Község  Önkormányzat 2017. évi közvetett támogatásairól</t>
  </si>
  <si>
    <t>ESZKÖZÖK</t>
  </si>
  <si>
    <t>Nyitó</t>
  </si>
  <si>
    <t>Záró</t>
  </si>
  <si>
    <t>A)</t>
  </si>
  <si>
    <t>Nemzeti vagyonba tartozó BEFEKTETETT ESZKÖZÖK ÖSSZ. (I.+……+IV/a)</t>
  </si>
  <si>
    <t>I.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</si>
  <si>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</si>
  <si>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</si>
  <si>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</si>
  <si>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</si>
  <si>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</si>
  <si>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</si>
  <si>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</si>
  <si>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II.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</si>
  <si>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</si>
  <si>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</si>
  <si>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</si>
  <si>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</si>
  <si>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</si>
  <si>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</si>
  <si>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</si>
  <si>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</si>
  <si>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</si>
  <si>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</si>
  <si>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</si>
  <si>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</si>
  <si>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</si>
  <si>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</si>
  <si>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</si>
  <si>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</si>
  <si>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</si>
  <si>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</si>
  <si>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</si>
  <si>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</si>
  <si>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</si>
  <si>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</si>
  <si>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</si>
  <si>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</si>
  <si>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</si>
  <si>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</si>
  <si>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</si>
  <si>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</si>
  <si>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</si>
  <si>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</si>
  <si>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</si>
  <si>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</si>
  <si>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</si>
  <si>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</si>
  <si>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</si>
  <si>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</si>
  <si>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</si>
  <si>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</si>
  <si>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</si>
  <si>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</si>
  <si>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</si>
  <si>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</si>
  <si>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</si>
  <si>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</si>
  <si>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</si>
  <si>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</si>
  <si>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</si>
  <si>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</si>
  <si>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</si>
  <si>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</si>
  <si>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</si>
  <si>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</si>
  <si>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</si>
  <si>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</si>
  <si>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</si>
  <si>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</si>
  <si>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</si>
  <si>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</si>
  <si>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</si>
  <si>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</si>
  <si>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</si>
  <si>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</si>
  <si>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</si>
  <si>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</si>
  <si>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</si>
  <si>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</si>
  <si>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</si>
  <si>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</si>
  <si>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</si>
  <si>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</si>
  <si>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</si>
  <si>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</si>
  <si>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</si>
  <si>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</si>
  <si>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</si>
  <si>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</si>
  <si>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</si>
  <si>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</si>
  <si>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</si>
  <si>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</si>
  <si>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</si>
  <si>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</si>
  <si>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</si>
  <si>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</si>
  <si>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</si>
  <si>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</si>
  <si>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</si>
  <si>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</si>
  <si>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</si>
  <si>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</si>
  <si>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</si>
  <si>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a  6/2018.(V. 30.) önkormányzati rendelethez</t>
  </si>
  <si>
    <t>Aka Község Önkormányzata könyvviteli mérlege 2017. év december 31.</t>
  </si>
  <si>
    <t>#</t>
  </si>
  <si>
    <t>Előző időszak</t>
  </si>
  <si>
    <t>Tárgyi időszak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</si>
  <si>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</si>
  <si>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</si>
  <si>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</si>
  <si>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</si>
  <si>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</si>
  <si>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</si>
  <si>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</si>
  <si>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</si>
  <si>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</si>
  <si>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</si>
  <si>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</si>
  <si>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</si>
  <si>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</si>
  <si>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</si>
  <si>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</si>
  <si>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</si>
  <si>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</si>
  <si>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</si>
  <si>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</si>
  <si>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</si>
  <si>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</si>
  <si>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</si>
  <si>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</si>
  <si>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</si>
  <si>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</si>
  <si>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</si>
  <si>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</si>
  <si>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</si>
  <si>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</si>
  <si>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</si>
  <si>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</si>
  <si>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</si>
  <si>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</si>
  <si>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</si>
  <si>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</si>
  <si>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</si>
  <si>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</si>
  <si>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</si>
  <si>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</si>
  <si>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</si>
  <si>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</si>
  <si>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</si>
  <si>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</si>
  <si>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</si>
  <si>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</si>
  <si>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</si>
  <si>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</si>
  <si>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</si>
  <si>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</si>
  <si>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Aka Község Önkormányzata eredménykimutatása 2017. év december 31.</t>
  </si>
  <si>
    <t>Munkaadókat terhelő járulékok</t>
  </si>
  <si>
    <t xml:space="preserve">13. melléklet </t>
  </si>
  <si>
    <t>A több éves kihatással járó döntések számszerűsítését, évenkénti bontásban</t>
  </si>
  <si>
    <t>sorsz.</t>
  </si>
  <si>
    <t>2018.évi</t>
  </si>
  <si>
    <t xml:space="preserve">2019. évi </t>
  </si>
  <si>
    <t xml:space="preserve">2020. évi </t>
  </si>
  <si>
    <t>2021. évi</t>
  </si>
  <si>
    <t>tervezett</t>
  </si>
  <si>
    <t>számított</t>
  </si>
  <si>
    <t xml:space="preserve">Intérményi működési bevételek </t>
  </si>
  <si>
    <t>Helyi adóbevételek</t>
  </si>
  <si>
    <t>Önkormányzatok költségvetési támogatása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</si>
  <si>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</si>
  <si>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</si>
  <si>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</si>
  <si>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</si>
  <si>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vállalkozásoktól</t>
  </si>
  <si>
    <t>Pénzmaradvány</t>
  </si>
  <si>
    <t xml:space="preserve">        Működési célú bevételek összesen:</t>
  </si>
  <si>
    <t xml:space="preserve">Személyi juttatások </t>
  </si>
  <si>
    <t>Dologi kiadások</t>
  </si>
  <si>
    <t>Pénzeszköz átadás</t>
  </si>
  <si>
    <t>Ellátottak juttatásai</t>
  </si>
  <si>
    <t xml:space="preserve">        Működési célú kiadások összesen:</t>
  </si>
  <si>
    <t>Tárgyi eszköz értékesítése</t>
  </si>
  <si>
    <t>Felhalmozási célú bevételek pénzmaradványból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</si>
  <si>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</si>
  <si>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</si>
  <si>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</si>
  <si>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</si>
  <si>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</si>
  <si>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</si>
  <si>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</si>
  <si>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</si>
  <si>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</si>
  <si>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</si>
  <si>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1.2. melléklet</t>
  </si>
  <si>
    <t>Kötelező feladatainak bevételei és kiadásai</t>
  </si>
  <si>
    <t>1.3. melléklet</t>
  </si>
  <si>
    <t>Önként feladatainak bevételei és kiadásai</t>
  </si>
  <si>
    <t>1.4 melléklet</t>
  </si>
  <si>
    <t>1.5 melléklet</t>
  </si>
  <si>
    <t>16. melléklet</t>
  </si>
  <si>
    <t>17.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</si>
</sst>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0.0"/>
    <numFmt numFmtId="166" formatCode="mmmm\ d\.;@"/>
    <numFmt numFmtId="167" formatCode="_-* #,##0\ _F_t_-;\-* #,##0\ _F_t_-;_-* &quot;-&quot;??\ _F_t_-;_-@_-"/>
  </numFmts>
  <fonts count="7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charset val="238"/>
    </font>
    <font>
      <b/>
      <u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2"/>
      <name val="Arial"/>
      <family val="2"/>
      <charset val="238"/>
    </font>
    <font>
      <u/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2"/>
      <name val="Arial CE"/>
      <family val="2"/>
      <charset val="238"/>
    </font>
    <font>
      <i/>
      <sz val="10"/>
      <name val="Arial"/>
      <charset val="238"/>
    </font>
    <font>
      <sz val="10"/>
      <name val="Arial"/>
      <charset val="238"/>
    </font>
    <font>
      <b/>
      <i/>
      <sz val="8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1" fillId="2" borderId="0" applyNumberFormat="0" applyBorder="0" applyAlignment="0" applyProtection="0"/>
    <xf numFmtId="0" fontId="31" fillId="13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2" fillId="11" borderId="1" applyNumberFormat="0" applyAlignment="0" applyProtection="0"/>
    <xf numFmtId="0" fontId="33" fillId="0" borderId="0" applyNumberForma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14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9" fillId="0" borderId="6" applyNumberFormat="0" applyFill="0" applyAlignment="0" applyProtection="0"/>
    <xf numFmtId="0" fontId="11" fillId="6" borderId="7" applyNumberFormat="0" applyFont="0" applyAlignment="0" applyProtection="0"/>
    <xf numFmtId="0" fontId="40" fillId="15" borderId="0" applyNumberFormat="0" applyBorder="0" applyAlignment="0" applyProtection="0"/>
    <xf numFmtId="0" fontId="41" fillId="16" borderId="8" applyNumberFormat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3" fillId="0" borderId="9" applyNumberFormat="0" applyFill="0" applyAlignment="0" applyProtection="0"/>
    <xf numFmtId="0" fontId="44" fillId="17" borderId="0" applyNumberFormat="0" applyBorder="0" applyAlignment="0" applyProtection="0"/>
    <xf numFmtId="0" fontId="45" fillId="11" borderId="0" applyNumberFormat="0" applyBorder="0" applyAlignment="0" applyProtection="0"/>
    <xf numFmtId="0" fontId="46" fillId="16" borderId="1" applyNumberFormat="0" applyAlignment="0" applyProtection="0"/>
    <xf numFmtId="43" fontId="11" fillId="0" borderId="0" applyFont="0" applyFill="0" applyBorder="0" applyAlignment="0" applyProtection="0"/>
  </cellStyleXfs>
  <cellXfs count="789">
    <xf numFmtId="0" fontId="0" fillId="0" borderId="0" xfId="0"/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0" fillId="0" borderId="10" xfId="0" applyNumberFormat="1" applyFont="1" applyFill="1" applyBorder="1" applyAlignment="1" applyProtection="1">
      <alignment vertical="center"/>
      <protection locked="0"/>
    </xf>
    <xf numFmtId="164" fontId="20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0" fillId="0" borderId="12" xfId="0" applyFont="1" applyFill="1" applyBorder="1" applyAlignment="1" applyProtection="1">
      <alignment horizontal="center" vertical="center"/>
    </xf>
    <xf numFmtId="164" fontId="19" fillId="0" borderId="18" xfId="0" applyNumberFormat="1" applyFont="1" applyFill="1" applyBorder="1" applyAlignment="1" applyProtection="1">
      <alignment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vertical="center" wrapText="1"/>
    </xf>
    <xf numFmtId="164" fontId="19" fillId="0" borderId="15" xfId="0" applyNumberFormat="1" applyFont="1" applyFill="1" applyBorder="1" applyAlignment="1" applyProtection="1">
      <alignment vertical="center"/>
    </xf>
    <xf numFmtId="164" fontId="19" fillId="0" borderId="16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20" xfId="42" applyNumberFormat="1" applyFont="1" applyFill="1" applyBorder="1" applyAlignment="1" applyProtection="1">
      <alignment vertical="center"/>
    </xf>
    <xf numFmtId="164" fontId="24" fillId="0" borderId="20" xfId="42" applyNumberFormat="1" applyFont="1" applyFill="1" applyBorder="1" applyAlignment="1" applyProtection="1"/>
    <xf numFmtId="0" fontId="4" fillId="0" borderId="22" xfId="42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left" vertical="center"/>
    </xf>
    <xf numFmtId="3" fontId="20" fillId="0" borderId="29" xfId="0" applyNumberFormat="1" applyFont="1" applyFill="1" applyBorder="1" applyAlignment="1" applyProtection="1">
      <alignment horizontal="right" vertical="center"/>
      <protection locked="0"/>
    </xf>
    <xf numFmtId="164" fontId="19" fillId="0" borderId="30" xfId="0" applyNumberFormat="1" applyFont="1" applyFill="1" applyBorder="1" applyAlignment="1">
      <alignment horizontal="right" vertical="center" wrapText="1"/>
    </xf>
    <xf numFmtId="49" fontId="23" fillId="0" borderId="31" xfId="0" quotePrefix="1" applyNumberFormat="1" applyFont="1" applyFill="1" applyBorder="1" applyAlignment="1">
      <alignment horizontal="left" vertical="center" indent="1"/>
    </xf>
    <xf numFmtId="3" fontId="23" fillId="0" borderId="32" xfId="0" applyNumberFormat="1" applyFont="1" applyFill="1" applyBorder="1" applyAlignment="1" applyProtection="1">
      <alignment horizontal="right" vertical="center"/>
      <protection locked="0"/>
    </xf>
    <xf numFmtId="3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>
      <alignment horizontal="right" vertical="center" wrapText="1"/>
    </xf>
    <xf numFmtId="49" fontId="20" fillId="0" borderId="31" xfId="0" applyNumberFormat="1" applyFont="1" applyFill="1" applyBorder="1" applyAlignment="1">
      <alignment horizontal="left" vertical="center"/>
    </xf>
    <xf numFmtId="3" fontId="20" fillId="0" borderId="32" xfId="0" applyNumberFormat="1" applyFont="1" applyFill="1" applyBorder="1" applyAlignment="1" applyProtection="1">
      <alignment horizontal="right" vertical="center"/>
      <protection locked="0"/>
    </xf>
    <xf numFmtId="49" fontId="20" fillId="0" borderId="33" xfId="0" applyNumberFormat="1" applyFont="1" applyFill="1" applyBorder="1" applyAlignment="1" applyProtection="1">
      <alignment horizontal="left" vertical="center"/>
      <protection locked="0"/>
    </xf>
    <xf numFmtId="3" fontId="20" fillId="0" borderId="34" xfId="0" applyNumberFormat="1" applyFont="1" applyFill="1" applyBorder="1" applyAlignment="1" applyProtection="1">
      <alignment horizontal="right" vertical="center"/>
      <protection locked="0"/>
    </xf>
    <xf numFmtId="49" fontId="19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19" fillId="0" borderId="25" xfId="0" applyNumberFormat="1" applyFont="1" applyFill="1" applyBorder="1" applyAlignment="1">
      <alignment vertical="center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9" fontId="19" fillId="0" borderId="36" xfId="0" applyNumberFormat="1" applyFont="1" applyFill="1" applyBorder="1" applyAlignment="1" applyProtection="1">
      <alignment vertical="center"/>
      <protection locked="0"/>
    </xf>
    <xf numFmtId="49" fontId="19" fillId="0" borderId="36" xfId="0" applyNumberFormat="1" applyFont="1" applyFill="1" applyBorder="1" applyAlignment="1" applyProtection="1">
      <alignment horizontal="right" vertical="center"/>
      <protection locked="0"/>
    </xf>
    <xf numFmtId="3" fontId="14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20" xfId="0" applyNumberFormat="1" applyFont="1" applyFill="1" applyBorder="1" applyAlignment="1" applyProtection="1">
      <alignment vertical="center"/>
      <protection locked="0"/>
    </xf>
    <xf numFmtId="49" fontId="19" fillId="0" borderId="20" xfId="0" applyNumberFormat="1" applyFont="1" applyFill="1" applyBorder="1" applyAlignment="1" applyProtection="1">
      <alignment horizontal="right" vertical="center"/>
      <protection locked="0"/>
    </xf>
    <xf numFmtId="3" fontId="14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37" xfId="0" applyNumberFormat="1" applyFont="1" applyFill="1" applyBorder="1" applyAlignment="1">
      <alignment horizontal="left" vertical="center"/>
    </xf>
    <xf numFmtId="3" fontId="20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>
      <alignment horizontal="left" vertical="center"/>
    </xf>
    <xf numFmtId="3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 applyProtection="1">
      <alignment horizontal="left" vertical="center"/>
      <protection locked="0"/>
    </xf>
    <xf numFmtId="49" fontId="20" fillId="0" borderId="14" xfId="0" applyNumberFormat="1" applyFont="1" applyFill="1" applyBorder="1" applyAlignment="1" applyProtection="1">
      <alignment horizontal="left" vertical="center"/>
      <protection locked="0"/>
    </xf>
    <xf numFmtId="3" fontId="20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25" xfId="0" applyNumberFormat="1" applyFont="1" applyFill="1" applyBorder="1" applyAlignment="1">
      <alignment horizontal="left" vertical="center" wrapText="1" indent="1"/>
    </xf>
    <xf numFmtId="3" fontId="20" fillId="0" borderId="30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30" xfId="0" applyNumberFormat="1" applyFont="1" applyFill="1" applyBorder="1" applyAlignment="1">
      <alignment horizontal="right" vertical="center" wrapText="1"/>
    </xf>
    <xf numFmtId="4" fontId="13" fillId="0" borderId="32" xfId="0" applyNumberFormat="1" applyFont="1" applyFill="1" applyBorder="1" applyAlignment="1">
      <alignment horizontal="right" vertical="center" wrapText="1"/>
    </xf>
    <xf numFmtId="4" fontId="13" fillId="0" borderId="39" xfId="0" applyNumberFormat="1" applyFont="1" applyFill="1" applyBorder="1" applyAlignment="1">
      <alignment horizontal="right" vertical="center" wrapText="1"/>
    </xf>
    <xf numFmtId="164" fontId="18" fillId="0" borderId="15" xfId="0" applyNumberFormat="1" applyFont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164" fontId="20" fillId="0" borderId="23" xfId="0" applyNumberFormat="1" applyFont="1" applyFill="1" applyBorder="1" applyAlignment="1" applyProtection="1">
      <alignment vertical="center"/>
      <protection locked="0"/>
    </xf>
    <xf numFmtId="164" fontId="19" fillId="0" borderId="23" xfId="0" applyNumberFormat="1" applyFont="1" applyFill="1" applyBorder="1" applyAlignment="1" applyProtection="1">
      <alignment vertical="center"/>
    </xf>
    <xf numFmtId="164" fontId="20" fillId="0" borderId="24" xfId="0" applyNumberFormat="1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/>
      <protection locked="0"/>
    </xf>
    <xf numFmtId="164" fontId="20" fillId="0" borderId="45" xfId="0" applyNumberFormat="1" applyFont="1" applyFill="1" applyBorder="1" applyAlignment="1" applyProtection="1">
      <alignment vertical="center"/>
      <protection locked="0"/>
    </xf>
    <xf numFmtId="164" fontId="19" fillId="0" borderId="48" xfId="0" applyNumberFormat="1" applyFont="1" applyFill="1" applyBorder="1" applyAlignment="1" applyProtection="1">
      <alignment vertical="center"/>
    </xf>
    <xf numFmtId="164" fontId="19" fillId="0" borderId="22" xfId="0" applyNumberFormat="1" applyFont="1" applyFill="1" applyBorder="1" applyAlignment="1" applyProtection="1">
      <alignment vertical="center"/>
    </xf>
    <xf numFmtId="164" fontId="21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21" fillId="0" borderId="0" xfId="42" applyNumberFormat="1" applyFont="1" applyFill="1" applyBorder="1" applyAlignment="1" applyProtection="1">
      <alignment horizontal="right" vertical="center" wrapText="1" indent="1"/>
    </xf>
    <xf numFmtId="0" fontId="18" fillId="0" borderId="15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8" fillId="0" borderId="57" xfId="0" applyFont="1" applyBorder="1" applyAlignment="1" applyProtection="1">
      <alignment vertical="center" wrapTex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4" fillId="0" borderId="19" xfId="42" applyFont="1" applyFill="1" applyBorder="1" applyAlignment="1" applyProtection="1">
      <alignment horizontal="left" vertical="center" wrapText="1" indent="1"/>
    </xf>
    <xf numFmtId="0" fontId="14" fillId="0" borderId="10" xfId="42" applyFont="1" applyFill="1" applyBorder="1" applyAlignment="1" applyProtection="1">
      <alignment horizontal="left" vertical="center" wrapText="1" indent="1"/>
    </xf>
    <xf numFmtId="0" fontId="14" fillId="0" borderId="41" xfId="42" applyFont="1" applyFill="1" applyBorder="1" applyAlignment="1" applyProtection="1">
      <alignment horizontal="left" vertical="center" wrapText="1" indent="1"/>
    </xf>
    <xf numFmtId="0" fontId="14" fillId="0" borderId="40" xfId="42" applyFont="1" applyFill="1" applyBorder="1" applyAlignment="1" applyProtection="1">
      <alignment horizontal="left" vertical="center" wrapText="1" indent="1"/>
    </xf>
    <xf numFmtId="0" fontId="14" fillId="0" borderId="51" xfId="42" applyFont="1" applyFill="1" applyBorder="1" applyAlignment="1" applyProtection="1">
      <alignment horizontal="left" vertical="center" wrapText="1" indent="1"/>
    </xf>
    <xf numFmtId="0" fontId="14" fillId="0" borderId="11" xfId="42" applyFont="1" applyFill="1" applyBorder="1" applyAlignment="1" applyProtection="1">
      <alignment horizontal="left" vertical="center" wrapText="1" indent="1"/>
    </xf>
    <xf numFmtId="49" fontId="14" fillId="0" borderId="13" xfId="42" applyNumberFormat="1" applyFont="1" applyFill="1" applyBorder="1" applyAlignment="1" applyProtection="1">
      <alignment horizontal="left" vertical="center" wrapText="1" indent="1"/>
    </xf>
    <xf numFmtId="49" fontId="14" fillId="0" borderId="12" xfId="42" applyNumberFormat="1" applyFont="1" applyFill="1" applyBorder="1" applyAlignment="1" applyProtection="1">
      <alignment horizontal="left" vertical="center" wrapText="1" indent="1"/>
    </xf>
    <xf numFmtId="49" fontId="14" fillId="0" borderId="37" xfId="42" applyNumberFormat="1" applyFont="1" applyFill="1" applyBorder="1" applyAlignment="1" applyProtection="1">
      <alignment horizontal="left" vertical="center" wrapText="1" indent="1"/>
    </xf>
    <xf numFmtId="49" fontId="14" fillId="0" borderId="14" xfId="42" applyNumberFormat="1" applyFont="1" applyFill="1" applyBorder="1" applyAlignment="1" applyProtection="1">
      <alignment horizontal="left" vertical="center" wrapText="1" indent="1"/>
    </xf>
    <xf numFmtId="49" fontId="14" fillId="0" borderId="46" xfId="42" applyNumberFormat="1" applyFont="1" applyFill="1" applyBorder="1" applyAlignment="1" applyProtection="1">
      <alignment horizontal="left" vertical="center" wrapText="1" indent="1"/>
    </xf>
    <xf numFmtId="49" fontId="14" fillId="0" borderId="49" xfId="42" applyNumberFormat="1" applyFont="1" applyFill="1" applyBorder="1" applyAlignment="1" applyProtection="1">
      <alignment horizontal="left" vertical="center" wrapText="1" indent="1"/>
    </xf>
    <xf numFmtId="0" fontId="14" fillId="0" borderId="0" xfId="42" applyFont="1" applyFill="1" applyBorder="1" applyAlignment="1" applyProtection="1">
      <alignment horizontal="left" vertical="center" wrapText="1" indent="1"/>
    </xf>
    <xf numFmtId="0" fontId="13" fillId="0" borderId="17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horizontal="left" vertical="center" wrapText="1" indent="1"/>
    </xf>
    <xf numFmtId="0" fontId="13" fillId="0" borderId="52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vertical="center" wrapText="1"/>
    </xf>
    <xf numFmtId="0" fontId="13" fillId="0" borderId="53" xfId="42" applyFont="1" applyFill="1" applyBorder="1" applyAlignment="1" applyProtection="1">
      <alignment vertical="center" wrapText="1"/>
    </xf>
    <xf numFmtId="0" fontId="13" fillId="0" borderId="17" xfId="42" applyFont="1" applyFill="1" applyBorder="1" applyAlignment="1" applyProtection="1">
      <alignment horizontal="center" vertical="center" wrapText="1"/>
    </xf>
    <xf numFmtId="0" fontId="13" fillId="0" borderId="15" xfId="42" applyFont="1" applyFill="1" applyBorder="1" applyAlignment="1" applyProtection="1">
      <alignment horizontal="center" vertical="center" wrapText="1"/>
    </xf>
    <xf numFmtId="0" fontId="13" fillId="0" borderId="16" xfId="42" applyFont="1" applyFill="1" applyBorder="1" applyAlignment="1" applyProtection="1">
      <alignment horizontal="center" vertical="center" wrapText="1"/>
    </xf>
    <xf numFmtId="0" fontId="19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4" fillId="0" borderId="20" xfId="42" applyNumberFormat="1" applyFont="1" applyFill="1" applyBorder="1" applyAlignment="1" applyProtection="1">
      <alignment horizontal="left" vertical="center"/>
    </xf>
    <xf numFmtId="0" fontId="14" fillId="0" borderId="10" xfId="42" applyFont="1" applyFill="1" applyBorder="1" applyAlignment="1" applyProtection="1">
      <alignment horizontal="left" indent="6"/>
    </xf>
    <xf numFmtId="0" fontId="14" fillId="0" borderId="10" xfId="42" applyFont="1" applyFill="1" applyBorder="1" applyAlignment="1" applyProtection="1">
      <alignment horizontal="left" vertical="center" wrapText="1" indent="6"/>
    </xf>
    <xf numFmtId="0" fontId="14" fillId="0" borderId="11" xfId="42" applyFont="1" applyFill="1" applyBorder="1" applyAlignment="1" applyProtection="1">
      <alignment horizontal="left" vertical="center" wrapText="1" indent="6"/>
    </xf>
    <xf numFmtId="0" fontId="14" fillId="0" borderId="21" xfId="42" applyFont="1" applyFill="1" applyBorder="1" applyAlignment="1" applyProtection="1">
      <alignment horizontal="left" vertical="center" wrapText="1" indent="6"/>
    </xf>
    <xf numFmtId="164" fontId="14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9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</xf>
    <xf numFmtId="0" fontId="17" fillId="0" borderId="10" xfId="0" applyFont="1" applyBorder="1" applyAlignment="1" applyProtection="1">
      <alignment horizontal="left" vertical="center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0" fontId="18" fillId="0" borderId="61" xfId="0" applyFont="1" applyBorder="1" applyAlignment="1" applyProtection="1">
      <alignment horizontal="left" vertical="center" wrapText="1" indent="1"/>
    </xf>
    <xf numFmtId="164" fontId="13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6" fillId="0" borderId="57" xfId="0" applyFont="1" applyBorder="1" applyAlignment="1" applyProtection="1">
      <alignment horizontal="left" vertical="center" wrapText="1" indent="1"/>
    </xf>
    <xf numFmtId="0" fontId="7" fillId="0" borderId="0" xfId="42" applyFont="1" applyFill="1" applyProtection="1"/>
    <xf numFmtId="0" fontId="7" fillId="0" borderId="0" xfId="42" applyFont="1" applyFill="1" applyAlignment="1" applyProtection="1">
      <alignment horizontal="right" vertical="center" indent="1"/>
    </xf>
    <xf numFmtId="164" fontId="13" fillId="0" borderId="53" xfId="42" applyNumberFormat="1" applyFont="1" applyFill="1" applyBorder="1" applyAlignment="1" applyProtection="1">
      <alignment horizontal="right" vertical="center" wrapText="1" indent="1"/>
    </xf>
    <xf numFmtId="164" fontId="13" fillId="0" borderId="15" xfId="42" applyNumberFormat="1" applyFont="1" applyFill="1" applyBorder="1" applyAlignment="1" applyProtection="1">
      <alignment horizontal="right" vertical="center" wrapText="1" indent="1"/>
    </xf>
    <xf numFmtId="164" fontId="14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42" applyNumberFormat="1" applyFont="1" applyFill="1" applyBorder="1" applyAlignment="1" applyProtection="1">
      <alignment horizontal="right" vertical="center" wrapText="1" indent="1"/>
    </xf>
    <xf numFmtId="0" fontId="14" fillId="0" borderId="41" xfId="42" applyFont="1" applyFill="1" applyBorder="1" applyAlignment="1" applyProtection="1">
      <alignment horizontal="left" vertical="center" wrapText="1" indent="6"/>
    </xf>
    <xf numFmtId="0" fontId="7" fillId="0" borderId="0" xfId="42" applyFill="1" applyProtection="1"/>
    <xf numFmtId="0" fontId="14" fillId="0" borderId="0" xfId="42" applyFont="1" applyFill="1" applyProtection="1"/>
    <xf numFmtId="0" fontId="10" fillId="0" borderId="0" xfId="42" applyFont="1" applyFill="1" applyProtection="1"/>
    <xf numFmtId="0" fontId="17" fillId="0" borderId="41" xfId="0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wrapText="1" indent="1"/>
    </xf>
    <xf numFmtId="0" fontId="17" fillId="0" borderId="37" xfId="0" applyFont="1" applyBorder="1" applyAlignment="1" applyProtection="1">
      <alignment wrapText="1"/>
    </xf>
    <xf numFmtId="0" fontId="17" fillId="0" borderId="12" xfId="0" applyFont="1" applyBorder="1" applyAlignment="1" applyProtection="1">
      <alignment wrapText="1"/>
    </xf>
    <xf numFmtId="0" fontId="7" fillId="0" borderId="0" xfId="42" applyFill="1" applyAlignment="1" applyProtection="1"/>
    <xf numFmtId="0" fontId="15" fillId="0" borderId="0" xfId="42" applyFont="1" applyFill="1" applyProtection="1"/>
    <xf numFmtId="164" fontId="14" fillId="0" borderId="41" xfId="42" applyNumberFormat="1" applyFont="1" applyFill="1" applyBorder="1" applyAlignment="1" applyProtection="1">
      <alignment horizontal="right" vertical="center" wrapText="1" indent="1"/>
    </xf>
    <xf numFmtId="0" fontId="13" fillId="0" borderId="42" xfId="42" applyFont="1" applyFill="1" applyBorder="1" applyAlignment="1" applyProtection="1">
      <alignment horizontal="center" vertical="center" wrapText="1"/>
    </xf>
    <xf numFmtId="164" fontId="20" fillId="0" borderId="41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0" fontId="18" fillId="0" borderId="61" xfId="0" applyFont="1" applyBorder="1" applyAlignment="1" applyProtection="1">
      <alignment vertical="center" wrapText="1"/>
    </xf>
    <xf numFmtId="164" fontId="13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2" applyFill="1" applyAlignment="1" applyProtection="1">
      <alignment horizontal="left" vertical="center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14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62" xfId="0" applyNumberFormat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63" xfId="0" applyNumberFormat="1" applyFont="1" applyFill="1" applyBorder="1" applyAlignment="1" applyProtection="1">
      <alignment horizontal="left" vertical="center" wrapText="1" indent="1"/>
    </xf>
    <xf numFmtId="164" fontId="20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22" fillId="0" borderId="42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Fill="1" applyBorder="1" applyAlignment="1" applyProtection="1">
      <alignment horizontal="center" vertical="center" wrapText="1"/>
    </xf>
    <xf numFmtId="164" fontId="19" fillId="0" borderId="16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left" vertical="center" wrapText="1" indent="1"/>
    </xf>
    <xf numFmtId="164" fontId="14" fillId="0" borderId="37" xfId="0" applyNumberFormat="1" applyFont="1" applyFill="1" applyBorder="1" applyAlignment="1" applyProtection="1">
      <alignment horizontal="left" vertical="center" wrapText="1" indent="2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23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63" xfId="0" applyNumberForma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164" fontId="14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61" xfId="0" applyFont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49" fontId="7" fillId="0" borderId="0" xfId="42" applyNumberFormat="1" applyFill="1" applyProtection="1"/>
    <xf numFmtId="49" fontId="14" fillId="0" borderId="0" xfId="42" applyNumberFormat="1" applyFont="1" applyFill="1" applyProtection="1"/>
    <xf numFmtId="49" fontId="10" fillId="0" borderId="0" xfId="42" applyNumberFormat="1" applyFont="1" applyFill="1" applyProtection="1"/>
    <xf numFmtId="49" fontId="7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/>
    </xf>
    <xf numFmtId="0" fontId="16" fillId="0" borderId="1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16" fillId="0" borderId="36" xfId="0" applyFont="1" applyBorder="1" applyAlignment="1" applyProtection="1">
      <alignment horizontal="left" vertical="center" wrapText="1" indent="1"/>
    </xf>
    <xf numFmtId="164" fontId="16" fillId="0" borderId="67" xfId="0" quotePrefix="1" applyNumberFormat="1" applyFont="1" applyBorder="1" applyAlignment="1" applyProtection="1">
      <alignment horizontal="righ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49" fontId="23" fillId="0" borderId="0" xfId="42" applyNumberFormat="1" applyFont="1" applyFill="1" applyAlignment="1" applyProtection="1">
      <alignment horizontal="right" vertical="center" indent="1"/>
    </xf>
    <xf numFmtId="0" fontId="10" fillId="0" borderId="0" xfId="42" applyFont="1" applyFill="1" applyAlignment="1" applyProtection="1">
      <alignment horizontal="center"/>
    </xf>
    <xf numFmtId="0" fontId="49" fillId="0" borderId="11" xfId="0" applyFont="1" applyBorder="1" applyAlignment="1" applyProtection="1">
      <alignment horizontal="left" vertical="center" wrapText="1" indent="1"/>
    </xf>
    <xf numFmtId="0" fontId="49" fillId="0" borderId="11" xfId="0" applyFont="1" applyBorder="1" applyAlignment="1" applyProtection="1">
      <alignment horizontal="left" wrapText="1" indent="1"/>
    </xf>
    <xf numFmtId="0" fontId="23" fillId="0" borderId="11" xfId="42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textRotation="180"/>
    </xf>
    <xf numFmtId="3" fontId="0" fillId="0" borderId="0" xfId="0" applyNumberFormat="1"/>
    <xf numFmtId="0" fontId="0" fillId="0" borderId="46" xfId="0" applyBorder="1"/>
    <xf numFmtId="0" fontId="0" fillId="0" borderId="40" xfId="0" applyBorder="1"/>
    <xf numFmtId="0" fontId="0" fillId="0" borderId="12" xfId="0" applyBorder="1"/>
    <xf numFmtId="0" fontId="0" fillId="0" borderId="10" xfId="0" applyBorder="1"/>
    <xf numFmtId="0" fontId="0" fillId="0" borderId="18" xfId="0" applyBorder="1"/>
    <xf numFmtId="3" fontId="0" fillId="0" borderId="10" xfId="0" applyNumberFormat="1" applyBorder="1"/>
    <xf numFmtId="3" fontId="0" fillId="0" borderId="18" xfId="0" applyNumberFormat="1" applyBorder="1"/>
    <xf numFmtId="0" fontId="0" fillId="0" borderId="49" xfId="0" applyBorder="1"/>
    <xf numFmtId="0" fontId="22" fillId="0" borderId="10" xfId="0" applyFont="1" applyBorder="1"/>
    <xf numFmtId="3" fontId="22" fillId="0" borderId="10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56" xfId="0" applyBorder="1"/>
    <xf numFmtId="3" fontId="0" fillId="0" borderId="11" xfId="0" applyNumberFormat="1" applyBorder="1"/>
    <xf numFmtId="0" fontId="0" fillId="0" borderId="41" xfId="0" applyBorder="1"/>
    <xf numFmtId="0" fontId="0" fillId="0" borderId="37" xfId="0" applyBorder="1"/>
    <xf numFmtId="0" fontId="0" fillId="0" borderId="50" xfId="0" applyBorder="1"/>
    <xf numFmtId="0" fontId="22" fillId="0" borderId="15" xfId="0" applyFont="1" applyBorder="1"/>
    <xf numFmtId="3" fontId="22" fillId="0" borderId="15" xfId="0" applyNumberFormat="1" applyFont="1" applyBorder="1"/>
    <xf numFmtId="0" fontId="22" fillId="0" borderId="17" xfId="0" applyFont="1" applyBorder="1"/>
    <xf numFmtId="3" fontId="22" fillId="0" borderId="16" xfId="0" applyNumberFormat="1" applyFont="1" applyBorder="1"/>
    <xf numFmtId="0" fontId="0" fillId="0" borderId="21" xfId="0" applyBorder="1" applyAlignment="1">
      <alignment horizontal="center"/>
    </xf>
    <xf numFmtId="0" fontId="22" fillId="0" borderId="16" xfId="0" applyFont="1" applyBorder="1"/>
    <xf numFmtId="3" fontId="0" fillId="0" borderId="41" xfId="0" applyNumberFormat="1" applyBorder="1"/>
    <xf numFmtId="3" fontId="0" fillId="0" borderId="50" xfId="0" applyNumberFormat="1" applyBorder="1"/>
    <xf numFmtId="0" fontId="0" fillId="0" borderId="5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164" fontId="44" fillId="0" borderId="50" xfId="44" applyNumberFormat="1" applyFill="1" applyBorder="1" applyAlignment="1" applyProtection="1">
      <alignment vertical="center" wrapText="1"/>
      <protection locked="0"/>
    </xf>
    <xf numFmtId="164" fontId="44" fillId="0" borderId="16" xfId="44" applyNumberFormat="1" applyFill="1" applyBorder="1" applyAlignment="1" applyProtection="1">
      <alignment vertical="center" wrapText="1"/>
    </xf>
    <xf numFmtId="0" fontId="51" fillId="0" borderId="37" xfId="44" applyFont="1" applyFill="1" applyBorder="1" applyAlignment="1" applyProtection="1">
      <alignment horizontal="right" vertical="center" wrapText="1" indent="1"/>
    </xf>
    <xf numFmtId="0" fontId="51" fillId="0" borderId="41" xfId="44" applyFont="1" applyFill="1" applyBorder="1" applyAlignment="1" applyProtection="1">
      <alignment horizontal="left" vertical="center" wrapText="1"/>
      <protection locked="0"/>
    </xf>
    <xf numFmtId="164" fontId="51" fillId="0" borderId="41" xfId="44" applyNumberFormat="1" applyFont="1" applyFill="1" applyBorder="1" applyAlignment="1" applyProtection="1">
      <alignment vertical="center" wrapText="1"/>
      <protection locked="0"/>
    </xf>
    <xf numFmtId="164" fontId="51" fillId="0" borderId="41" xfId="44" applyNumberFormat="1" applyFont="1" applyFill="1" applyBorder="1" applyAlignment="1" applyProtection="1">
      <alignment vertical="center" wrapText="1"/>
    </xf>
    <xf numFmtId="164" fontId="51" fillId="0" borderId="15" xfId="44" applyNumberFormat="1" applyFont="1" applyFill="1" applyBorder="1" applyAlignment="1" applyProtection="1">
      <alignment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0" fontId="0" fillId="0" borderId="72" xfId="0" applyFont="1" applyBorder="1"/>
    <xf numFmtId="0" fontId="0" fillId="0" borderId="72" xfId="0" applyBorder="1"/>
    <xf numFmtId="0" fontId="54" fillId="0" borderId="76" xfId="0" applyFont="1" applyBorder="1" applyAlignment="1">
      <alignment horizontal="center"/>
    </xf>
    <xf numFmtId="0" fontId="54" fillId="0" borderId="71" xfId="0" applyFont="1" applyBorder="1" applyAlignment="1">
      <alignment horizontal="center"/>
    </xf>
    <xf numFmtId="0" fontId="0" fillId="0" borderId="77" xfId="0" applyFont="1" applyBorder="1"/>
    <xf numFmtId="0" fontId="0" fillId="0" borderId="78" xfId="0" applyBorder="1" applyAlignment="1">
      <alignment horizontal="center"/>
    </xf>
    <xf numFmtId="0" fontId="0" fillId="0" borderId="79" xfId="0" applyBorder="1"/>
    <xf numFmtId="3" fontId="0" fillId="0" borderId="82" xfId="0" applyNumberFormat="1" applyBorder="1"/>
    <xf numFmtId="0" fontId="0" fillId="0" borderId="83" xfId="0" applyBorder="1"/>
    <xf numFmtId="3" fontId="0" fillId="0" borderId="70" xfId="0" applyNumberFormat="1" applyFill="1" applyBorder="1"/>
    <xf numFmtId="3" fontId="0" fillId="0" borderId="84" xfId="0" applyNumberFormat="1" applyBorder="1"/>
    <xf numFmtId="0" fontId="54" fillId="0" borderId="80" xfId="0" applyFont="1" applyBorder="1"/>
    <xf numFmtId="3" fontId="54" fillId="0" borderId="81" xfId="0" applyNumberFormat="1" applyFont="1" applyBorder="1"/>
    <xf numFmtId="0" fontId="56" fillId="0" borderId="80" xfId="0" applyFont="1" applyBorder="1"/>
    <xf numFmtId="3" fontId="56" fillId="0" borderId="81" xfId="0" applyNumberFormat="1" applyFont="1" applyBorder="1"/>
    <xf numFmtId="10" fontId="0" fillId="0" borderId="0" xfId="0" applyNumberFormat="1"/>
    <xf numFmtId="0" fontId="59" fillId="0" borderId="0" xfId="0" applyFont="1"/>
    <xf numFmtId="10" fontId="59" fillId="0" borderId="0" xfId="0" applyNumberFormat="1" applyFont="1"/>
    <xf numFmtId="0" fontId="59" fillId="0" borderId="85" xfId="0" applyFont="1" applyBorder="1"/>
    <xf numFmtId="0" fontId="59" fillId="0" borderId="86" xfId="0" applyFont="1" applyBorder="1"/>
    <xf numFmtId="0" fontId="55" fillId="0" borderId="86" xfId="0" applyFont="1" applyBorder="1" applyAlignment="1">
      <alignment horizontal="center"/>
    </xf>
    <xf numFmtId="0" fontId="59" fillId="0" borderId="88" xfId="0" applyFont="1" applyBorder="1"/>
    <xf numFmtId="0" fontId="59" fillId="0" borderId="89" xfId="0" applyFont="1" applyBorder="1"/>
    <xf numFmtId="0" fontId="59" fillId="0" borderId="92" xfId="0" applyFont="1" applyBorder="1"/>
    <xf numFmtId="0" fontId="59" fillId="0" borderId="93" xfId="0" applyFont="1" applyBorder="1"/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right" vertical="center" wrapText="1" indent="1"/>
    </xf>
    <xf numFmtId="164" fontId="16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6" fillId="0" borderId="36" xfId="0" quotePrefix="1" applyNumberFormat="1" applyFont="1" applyFill="1" applyBorder="1" applyAlignment="1" applyProtection="1">
      <alignment horizontal="right" vertical="center" wrapText="1" indent="1"/>
    </xf>
    <xf numFmtId="0" fontId="52" fillId="0" borderId="0" xfId="0" applyFont="1" applyBorder="1" applyAlignment="1">
      <alignment horizontal="right"/>
    </xf>
    <xf numFmtId="0" fontId="0" fillId="0" borderId="99" xfId="0" applyBorder="1"/>
    <xf numFmtId="3" fontId="55" fillId="0" borderId="100" xfId="0" applyNumberFormat="1" applyFont="1" applyFill="1" applyBorder="1"/>
    <xf numFmtId="3" fontId="0" fillId="0" borderId="101" xfId="0" applyNumberFormat="1" applyBorder="1"/>
    <xf numFmtId="41" fontId="59" fillId="0" borderId="93" xfId="0" applyNumberFormat="1" applyFont="1" applyBorder="1"/>
    <xf numFmtId="41" fontId="59" fillId="0" borderId="94" xfId="0" applyNumberFormat="1" applyFont="1" applyBorder="1"/>
    <xf numFmtId="41" fontId="59" fillId="0" borderId="86" xfId="0" applyNumberFormat="1" applyFont="1" applyBorder="1"/>
    <xf numFmtId="41" fontId="59" fillId="0" borderId="87" xfId="0" applyNumberFormat="1" applyFont="1" applyBorder="1"/>
    <xf numFmtId="41" fontId="59" fillId="0" borderId="89" xfId="0" applyNumberFormat="1" applyFont="1" applyBorder="1"/>
    <xf numFmtId="41" fontId="59" fillId="0" borderId="90" xfId="0" applyNumberFormat="1" applyFont="1" applyBorder="1"/>
    <xf numFmtId="0" fontId="0" fillId="0" borderId="107" xfId="0" applyBorder="1"/>
    <xf numFmtId="0" fontId="0" fillId="0" borderId="108" xfId="0" applyBorder="1"/>
    <xf numFmtId="0" fontId="54" fillId="0" borderId="109" xfId="0" applyFont="1" applyBorder="1" applyAlignment="1">
      <alignment horizontal="center"/>
    </xf>
    <xf numFmtId="0" fontId="0" fillId="0" borderId="110" xfId="0" applyBorder="1" applyAlignment="1">
      <alignment horizontal="center"/>
    </xf>
    <xf numFmtId="3" fontId="0" fillId="0" borderId="111" xfId="0" applyNumberFormat="1" applyFill="1" applyBorder="1"/>
    <xf numFmtId="3" fontId="54" fillId="0" borderId="75" xfId="0" applyNumberFormat="1" applyFont="1" applyBorder="1"/>
    <xf numFmtId="3" fontId="55" fillId="0" borderId="112" xfId="0" applyNumberFormat="1" applyFont="1" applyFill="1" applyBorder="1"/>
    <xf numFmtId="0" fontId="57" fillId="0" borderId="99" xfId="0" applyFont="1" applyBorder="1"/>
    <xf numFmtId="3" fontId="0" fillId="0" borderId="100" xfId="0" applyNumberFormat="1" applyBorder="1"/>
    <xf numFmtId="3" fontId="0" fillId="0" borderId="112" xfId="0" applyNumberFormat="1" applyBorder="1"/>
    <xf numFmtId="3" fontId="0" fillId="0" borderId="100" xfId="0" applyNumberFormat="1" applyFill="1" applyBorder="1"/>
    <xf numFmtId="3" fontId="0" fillId="0" borderId="112" xfId="0" applyNumberFormat="1" applyFill="1" applyBorder="1"/>
    <xf numFmtId="0" fontId="58" fillId="0" borderId="99" xfId="0" applyFont="1" applyBorder="1"/>
    <xf numFmtId="3" fontId="56" fillId="0" borderId="101" xfId="0" applyNumberFormat="1" applyFont="1" applyBorder="1"/>
    <xf numFmtId="0" fontId="55" fillId="0" borderId="99" xfId="0" applyFont="1" applyBorder="1"/>
    <xf numFmtId="3" fontId="55" fillId="0" borderId="100" xfId="0" applyNumberFormat="1" applyFont="1" applyBorder="1"/>
    <xf numFmtId="3" fontId="0" fillId="0" borderId="101" xfId="0" applyNumberFormat="1" applyFont="1" applyBorder="1"/>
    <xf numFmtId="3" fontId="55" fillId="0" borderId="112" xfId="0" applyNumberFormat="1" applyFont="1" applyBorder="1"/>
    <xf numFmtId="0" fontId="0" fillId="0" borderId="99" xfId="0" applyFont="1" applyBorder="1"/>
    <xf numFmtId="3" fontId="56" fillId="0" borderId="75" xfId="0" applyNumberFormat="1" applyFont="1" applyBorder="1"/>
    <xf numFmtId="3" fontId="0" fillId="0" borderId="113" xfId="0" applyNumberFormat="1" applyBorder="1"/>
    <xf numFmtId="0" fontId="54" fillId="0" borderId="99" xfId="0" applyFont="1" applyBorder="1"/>
    <xf numFmtId="3" fontId="54" fillId="0" borderId="101" xfId="0" applyNumberFormat="1" applyFont="1" applyBorder="1"/>
    <xf numFmtId="3" fontId="54" fillId="0" borderId="114" xfId="0" applyNumberFormat="1" applyFont="1" applyBorder="1"/>
    <xf numFmtId="0" fontId="54" fillId="0" borderId="115" xfId="0" applyFont="1" applyBorder="1"/>
    <xf numFmtId="3" fontId="54" fillId="0" borderId="116" xfId="0" applyNumberFormat="1" applyFont="1" applyBorder="1"/>
    <xf numFmtId="3" fontId="54" fillId="0" borderId="117" xfId="0" applyNumberFormat="1" applyFont="1" applyBorder="1"/>
    <xf numFmtId="164" fontId="7" fillId="0" borderId="0" xfId="42" applyNumberFormat="1" applyFill="1" applyProtection="1"/>
    <xf numFmtId="0" fontId="50" fillId="0" borderId="0" xfId="0" applyNumberFormat="1" applyFont="1" applyFill="1" applyBorder="1" applyAlignment="1" applyProtection="1">
      <protection locked="0"/>
    </xf>
    <xf numFmtId="0" fontId="60" fillId="0" borderId="0" xfId="0" applyNumberFormat="1" applyFont="1" applyFill="1" applyBorder="1" applyAlignment="1" applyProtection="1">
      <alignment horizontal="right"/>
      <protection locked="0"/>
    </xf>
    <xf numFmtId="0" fontId="61" fillId="0" borderId="0" xfId="0" applyNumberFormat="1" applyFont="1" applyFill="1" applyBorder="1" applyAlignment="1" applyProtection="1">
      <protection locked="0"/>
    </xf>
    <xf numFmtId="0" fontId="50" fillId="0" borderId="0" xfId="0" applyNumberFormat="1" applyFont="1" applyFill="1" applyBorder="1" applyAlignment="1" applyProtection="1">
      <alignment horizontal="center"/>
      <protection locked="0"/>
    </xf>
    <xf numFmtId="0" fontId="62" fillId="0" borderId="0" xfId="0" applyNumberFormat="1" applyFont="1" applyFill="1" applyBorder="1" applyAlignment="1" applyProtection="1">
      <alignment horizontal="center"/>
      <protection locked="0"/>
    </xf>
    <xf numFmtId="0" fontId="50" fillId="0" borderId="0" xfId="0" applyNumberFormat="1" applyFont="1" applyFill="1" applyBorder="1" applyAlignment="1" applyProtection="1">
      <alignment horizontal="left"/>
      <protection locked="0"/>
    </xf>
    <xf numFmtId="0" fontId="29" fillId="0" borderId="25" xfId="0" applyNumberFormat="1" applyFont="1" applyFill="1" applyBorder="1" applyAlignment="1" applyProtection="1">
      <alignment horizontal="center"/>
      <protection locked="0"/>
    </xf>
    <xf numFmtId="0" fontId="29" fillId="0" borderId="0" xfId="0" applyNumberFormat="1" applyFont="1" applyFill="1" applyBorder="1" applyAlignment="1" applyProtection="1">
      <alignment horizontal="center"/>
      <protection locked="0"/>
    </xf>
    <xf numFmtId="0" fontId="48" fillId="0" borderId="0" xfId="0" applyNumberFormat="1" applyFont="1" applyFill="1" applyBorder="1" applyAlignment="1" applyProtection="1">
      <protection locked="0"/>
    </xf>
    <xf numFmtId="0" fontId="50" fillId="0" borderId="30" xfId="0" applyNumberFormat="1" applyFont="1" applyFill="1" applyBorder="1" applyAlignment="1" applyProtection="1">
      <protection locked="0"/>
    </xf>
    <xf numFmtId="3" fontId="50" fillId="0" borderId="30" xfId="0" applyNumberFormat="1" applyFont="1" applyFill="1" applyBorder="1" applyAlignment="1" applyProtection="1">
      <protection locked="0"/>
    </xf>
    <xf numFmtId="3" fontId="50" fillId="0" borderId="0" xfId="0" applyNumberFormat="1" applyFont="1" applyFill="1" applyBorder="1" applyAlignment="1" applyProtection="1">
      <protection locked="0"/>
    </xf>
    <xf numFmtId="0" fontId="50" fillId="0" borderId="32" xfId="0" applyNumberFormat="1" applyFont="1" applyFill="1" applyBorder="1" applyAlignment="1" applyProtection="1">
      <protection locked="0"/>
    </xf>
    <xf numFmtId="3" fontId="50" fillId="0" borderId="32" xfId="0" applyNumberFormat="1" applyFont="1" applyFill="1" applyBorder="1" applyAlignment="1" applyProtection="1">
      <protection locked="0"/>
    </xf>
    <xf numFmtId="0" fontId="50" fillId="0" borderId="39" xfId="0" applyNumberFormat="1" applyFont="1" applyFill="1" applyBorder="1" applyAlignment="1" applyProtection="1">
      <protection locked="0"/>
    </xf>
    <xf numFmtId="3" fontId="50" fillId="0" borderId="39" xfId="0" applyNumberFormat="1" applyFont="1" applyFill="1" applyBorder="1" applyAlignment="1" applyProtection="1">
      <protection locked="0"/>
    </xf>
    <xf numFmtId="3" fontId="29" fillId="0" borderId="25" xfId="0" applyNumberFormat="1" applyFont="1" applyFill="1" applyBorder="1" applyAlignment="1" applyProtection="1">
      <protection locked="0"/>
    </xf>
    <xf numFmtId="3" fontId="29" fillId="0" borderId="0" xfId="0" applyNumberFormat="1" applyFont="1" applyFill="1" applyBorder="1" applyAlignment="1" applyProtection="1">
      <protection locked="0"/>
    </xf>
    <xf numFmtId="0" fontId="29" fillId="0" borderId="52" xfId="0" applyNumberFormat="1" applyFont="1" applyFill="1" applyBorder="1" applyAlignment="1" applyProtection="1">
      <alignment horizontal="center"/>
      <protection locked="0"/>
    </xf>
    <xf numFmtId="0" fontId="29" fillId="0" borderId="54" xfId="0" applyNumberFormat="1" applyFont="1" applyFill="1" applyBorder="1" applyAlignment="1" applyProtection="1">
      <alignment horizontal="center"/>
      <protection locked="0"/>
    </xf>
    <xf numFmtId="0" fontId="50" fillId="0" borderId="38" xfId="0" applyNumberFormat="1" applyFont="1" applyFill="1" applyBorder="1" applyAlignment="1" applyProtection="1">
      <protection locked="0"/>
    </xf>
    <xf numFmtId="3" fontId="50" fillId="0" borderId="38" xfId="0" applyNumberFormat="1" applyFont="1" applyFill="1" applyBorder="1" applyAlignment="1" applyProtection="1">
      <protection locked="0"/>
    </xf>
    <xf numFmtId="0" fontId="29" fillId="0" borderId="39" xfId="0" applyNumberFormat="1" applyFont="1" applyFill="1" applyBorder="1" applyAlignment="1" applyProtection="1">
      <protection locked="0"/>
    </xf>
    <xf numFmtId="3" fontId="29" fillId="0" borderId="39" xfId="0" applyNumberFormat="1" applyFont="1" applyFill="1" applyBorder="1" applyAlignment="1" applyProtection="1">
      <protection locked="0"/>
    </xf>
    <xf numFmtId="0" fontId="47" fillId="0" borderId="0" xfId="0" applyFont="1" applyAlignment="1">
      <alignment horizontal="right"/>
    </xf>
    <xf numFmtId="0" fontId="49" fillId="0" borderId="0" xfId="0" applyFont="1" applyBorder="1" applyAlignment="1">
      <alignment horizontal="right"/>
    </xf>
    <xf numFmtId="0" fontId="23" fillId="0" borderId="0" xfId="0" applyFont="1"/>
    <xf numFmtId="0" fontId="49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vertical="center" wrapText="1"/>
    </xf>
    <xf numFmtId="164" fontId="63" fillId="0" borderId="0" xfId="0" applyNumberFormat="1" applyFont="1" applyFill="1" applyAlignment="1" applyProtection="1">
      <alignment horizontal="left" vertical="center" wrapText="1"/>
    </xf>
    <xf numFmtId="164" fontId="64" fillId="0" borderId="0" xfId="0" applyNumberFormat="1" applyFont="1" applyFill="1" applyAlignment="1" applyProtection="1">
      <alignment vertical="center" wrapText="1"/>
    </xf>
    <xf numFmtId="0" fontId="65" fillId="0" borderId="0" xfId="0" applyFont="1" applyAlignment="1" applyProtection="1">
      <alignment horizontal="right" vertical="top"/>
    </xf>
    <xf numFmtId="0" fontId="65" fillId="0" borderId="0" xfId="0" applyFont="1" applyAlignment="1" applyProtection="1">
      <alignment horizontal="right" vertical="top"/>
      <protection locked="0"/>
    </xf>
    <xf numFmtId="49" fontId="63" fillId="0" borderId="0" xfId="0" applyNumberFormat="1" applyFont="1" applyFill="1" applyAlignment="1" applyProtection="1">
      <alignment vertical="center" wrapText="1"/>
    </xf>
    <xf numFmtId="164" fontId="63" fillId="0" borderId="0" xfId="0" applyNumberFormat="1" applyFont="1" applyFill="1" applyAlignment="1" applyProtection="1">
      <alignment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4" fillId="0" borderId="55" xfId="0" quotePrefix="1" applyFont="1" applyFill="1" applyBorder="1" applyAlignment="1" applyProtection="1">
      <alignment horizontal="right" vertical="center" indent="1"/>
    </xf>
    <xf numFmtId="49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3" fillId="0" borderId="121" xfId="0" applyFont="1" applyFill="1" applyBorder="1" applyAlignment="1" applyProtection="1">
      <alignment horizontal="center" vertical="center" wrapText="1"/>
    </xf>
    <xf numFmtId="49" fontId="4" fillId="0" borderId="124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104" xfId="0" applyFont="1" applyFill="1" applyBorder="1" applyAlignment="1" applyProtection="1">
      <alignment horizontal="center" vertical="center" wrapText="1"/>
    </xf>
    <xf numFmtId="0" fontId="4" fillId="0" borderId="125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0" fontId="13" fillId="0" borderId="43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9" fontId="14" fillId="0" borderId="37" xfId="4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49" fontId="14" fillId="0" borderId="85" xfId="42" applyNumberFormat="1" applyFont="1" applyFill="1" applyBorder="1" applyAlignment="1" applyProtection="1">
      <alignment horizontal="center" vertical="center" wrapText="1"/>
    </xf>
    <xf numFmtId="0" fontId="17" fillId="0" borderId="126" xfId="0" applyFont="1" applyBorder="1" applyAlignment="1" applyProtection="1">
      <alignment horizontal="left" wrapText="1" indent="1"/>
    </xf>
    <xf numFmtId="164" fontId="14" fillId="0" borderId="127" xfId="42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0" applyFont="1" applyFill="1" applyAlignment="1" applyProtection="1">
      <alignment vertical="center" wrapText="1"/>
    </xf>
    <xf numFmtId="49" fontId="14" fillId="0" borderId="128" xfId="42" applyNumberFormat="1" applyFont="1" applyFill="1" applyBorder="1" applyAlignment="1" applyProtection="1">
      <alignment horizontal="center" vertical="center" wrapText="1"/>
    </xf>
    <xf numFmtId="0" fontId="17" fillId="0" borderId="129" xfId="0" applyFont="1" applyBorder="1" applyAlignment="1" applyProtection="1">
      <alignment horizontal="left" vertical="center" wrapText="1" indent="1"/>
    </xf>
    <xf numFmtId="0" fontId="17" fillId="0" borderId="129" xfId="0" applyFont="1" applyBorder="1" applyAlignment="1" applyProtection="1">
      <alignment horizontal="left" wrapText="1" indent="1"/>
    </xf>
    <xf numFmtId="164" fontId="20" fillId="0" borderId="126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7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9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0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horizontal="center" wrapText="1"/>
    </xf>
    <xf numFmtId="0" fontId="17" fillId="0" borderId="129" xfId="0" applyFont="1" applyBorder="1" applyAlignment="1" applyProtection="1">
      <alignment wrapText="1"/>
    </xf>
    <xf numFmtId="0" fontId="17" fillId="0" borderId="37" xfId="0" applyFont="1" applyBorder="1" applyAlignment="1" applyProtection="1">
      <alignment horizontal="center" wrapText="1"/>
    </xf>
    <xf numFmtId="0" fontId="17" fillId="0" borderId="85" xfId="0" applyFont="1" applyBorder="1" applyAlignment="1" applyProtection="1">
      <alignment horizontal="center" wrapText="1"/>
    </xf>
    <xf numFmtId="0" fontId="17" fillId="0" borderId="128" xfId="0" applyFont="1" applyBorder="1" applyAlignment="1" applyProtection="1">
      <alignment horizontal="center" wrapText="1"/>
    </xf>
    <xf numFmtId="0" fontId="18" fillId="0" borderId="15" xfId="0" applyFont="1" applyBorder="1" applyAlignment="1" applyProtection="1">
      <alignment wrapText="1"/>
    </xf>
    <xf numFmtId="0" fontId="18" fillId="0" borderId="61" xfId="0" applyFont="1" applyBorder="1" applyAlignment="1" applyProtection="1">
      <alignment horizontal="center" wrapText="1"/>
    </xf>
    <xf numFmtId="0" fontId="18" fillId="0" borderId="57" xfId="0" applyFont="1" applyBorder="1" applyAlignment="1" applyProtection="1">
      <alignment wrapText="1"/>
    </xf>
    <xf numFmtId="49" fontId="66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49" fontId="5" fillId="0" borderId="0" xfId="0" applyNumberFormat="1" applyFont="1" applyFill="1" applyAlignment="1" applyProtection="1">
      <alignment vertical="center" wrapText="1"/>
    </xf>
    <xf numFmtId="0" fontId="13" fillId="0" borderId="52" xfId="42" applyFont="1" applyFill="1" applyBorder="1" applyAlignment="1" applyProtection="1">
      <alignment horizontal="center" vertical="center" wrapText="1"/>
    </xf>
    <xf numFmtId="0" fontId="13" fillId="0" borderId="104" xfId="42" applyFont="1" applyFill="1" applyBorder="1" applyAlignment="1" applyProtection="1">
      <alignment vertical="center" wrapText="1"/>
    </xf>
    <xf numFmtId="164" fontId="13" fillId="0" borderId="54" xfId="42" applyNumberFormat="1" applyFont="1" applyFill="1" applyBorder="1" applyAlignment="1" applyProtection="1">
      <alignment horizontal="right" vertical="center" wrapText="1" indent="1"/>
    </xf>
    <xf numFmtId="49" fontId="14" fillId="0" borderId="46" xfId="42" applyNumberFormat="1" applyFont="1" applyFill="1" applyBorder="1" applyAlignment="1" applyProtection="1">
      <alignment horizontal="center" vertical="center" wrapText="1"/>
    </xf>
    <xf numFmtId="0" fontId="14" fillId="0" borderId="126" xfId="42" applyFont="1" applyFill="1" applyBorder="1" applyAlignment="1" applyProtection="1">
      <alignment horizontal="left" vertical="center" wrapText="1" indent="1"/>
    </xf>
    <xf numFmtId="0" fontId="14" fillId="0" borderId="132" xfId="42" applyFont="1" applyFill="1" applyBorder="1" applyAlignment="1" applyProtection="1">
      <alignment horizontal="left" vertical="center" wrapText="1" indent="1"/>
    </xf>
    <xf numFmtId="0" fontId="14" fillId="0" borderId="126" xfId="42" applyFont="1" applyFill="1" applyBorder="1" applyAlignment="1" applyProtection="1">
      <alignment horizontal="left" indent="6"/>
    </xf>
    <xf numFmtId="0" fontId="14" fillId="0" borderId="126" xfId="42" applyFont="1" applyFill="1" applyBorder="1" applyAlignment="1" applyProtection="1">
      <alignment horizontal="left" vertical="center" wrapText="1" indent="6"/>
    </xf>
    <xf numFmtId="49" fontId="14" fillId="0" borderId="13" xfId="42" applyNumberFormat="1" applyFont="1" applyFill="1" applyBorder="1" applyAlignment="1" applyProtection="1">
      <alignment horizontal="center" vertical="center" wrapText="1"/>
    </xf>
    <xf numFmtId="0" fontId="14" fillId="0" borderId="129" xfId="42" applyFont="1" applyFill="1" applyBorder="1" applyAlignment="1" applyProtection="1">
      <alignment horizontal="left" vertical="center" wrapText="1" indent="6"/>
    </xf>
    <xf numFmtId="49" fontId="14" fillId="0" borderId="88" xfId="42" applyNumberFormat="1" applyFont="1" applyFill="1" applyBorder="1" applyAlignment="1" applyProtection="1">
      <alignment horizontal="center" vertical="center" wrapText="1"/>
    </xf>
    <xf numFmtId="0" fontId="14" fillId="0" borderId="89" xfId="42" applyFont="1" applyFill="1" applyBorder="1" applyAlignment="1" applyProtection="1">
      <alignment horizontal="left" vertical="center" wrapText="1" indent="6"/>
    </xf>
    <xf numFmtId="0" fontId="14" fillId="0" borderId="129" xfId="42" applyFont="1" applyFill="1" applyBorder="1" applyAlignment="1" applyProtection="1">
      <alignment horizontal="left" vertical="center" wrapText="1" indent="1"/>
    </xf>
    <xf numFmtId="0" fontId="17" fillId="0" borderId="126" xfId="0" applyFont="1" applyBorder="1" applyAlignment="1" applyProtection="1">
      <alignment horizontal="left" vertical="center" wrapText="1" indent="1"/>
    </xf>
    <xf numFmtId="0" fontId="14" fillId="0" borderId="133" xfId="42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 applyProtection="1">
      <alignment vertical="center" wrapText="1"/>
    </xf>
    <xf numFmtId="164" fontId="19" fillId="0" borderId="16" xfId="42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43" xfId="0" applyFont="1" applyFill="1" applyBorder="1" applyAlignment="1" applyProtection="1">
      <alignment vertical="center" wrapText="1"/>
    </xf>
    <xf numFmtId="3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0" xfId="0" applyFont="1" applyAlignment="1">
      <alignment horizontal="center"/>
    </xf>
    <xf numFmtId="0" fontId="50" fillId="0" borderId="138" xfId="0" applyFont="1" applyBorder="1" applyAlignment="1">
      <alignment horizontal="center"/>
    </xf>
    <xf numFmtId="0" fontId="0" fillId="0" borderId="144" xfId="0" applyBorder="1" applyAlignment="1">
      <alignment horizontal="right"/>
    </xf>
    <xf numFmtId="0" fontId="0" fillId="0" borderId="93" xfId="0" applyBorder="1"/>
    <xf numFmtId="0" fontId="0" fillId="0" borderId="126" xfId="0" applyBorder="1"/>
    <xf numFmtId="0" fontId="0" fillId="0" borderId="129" xfId="0" applyBorder="1"/>
    <xf numFmtId="0" fontId="0" fillId="0" borderId="149" xfId="0" applyBorder="1"/>
    <xf numFmtId="0" fontId="67" fillId="0" borderId="151" xfId="0" applyFont="1" applyBorder="1"/>
    <xf numFmtId="0" fontId="67" fillId="0" borderId="152" xfId="0" applyFont="1" applyBorder="1"/>
    <xf numFmtId="0" fontId="0" fillId="0" borderId="153" xfId="0" applyBorder="1"/>
    <xf numFmtId="0" fontId="0" fillId="0" borderId="154" xfId="0" applyBorder="1"/>
    <xf numFmtId="0" fontId="0" fillId="0" borderId="140" xfId="0" applyBorder="1"/>
    <xf numFmtId="0" fontId="0" fillId="0" borderId="143" xfId="0" applyBorder="1"/>
    <xf numFmtId="0" fontId="0" fillId="0" borderId="0" xfId="0" applyFont="1"/>
    <xf numFmtId="0" fontId="47" fillId="0" borderId="0" xfId="0" applyFont="1" applyAlignment="1"/>
    <xf numFmtId="0" fontId="67" fillId="0" borderId="0" xfId="0" applyFont="1" applyAlignment="1"/>
    <xf numFmtId="0" fontId="69" fillId="0" borderId="0" xfId="0" applyFont="1"/>
    <xf numFmtId="0" fontId="50" fillId="0" borderId="0" xfId="0" applyFont="1" applyAlignment="1"/>
    <xf numFmtId="0" fontId="50" fillId="0" borderId="160" xfId="0" applyFont="1" applyBorder="1" applyAlignment="1"/>
    <xf numFmtId="0" fontId="70" fillId="0" borderId="161" xfId="0" applyFont="1" applyBorder="1" applyAlignment="1">
      <alignment horizontal="center" vertical="center" wrapText="1"/>
    </xf>
    <xf numFmtId="0" fontId="70" fillId="0" borderId="162" xfId="0" applyFont="1" applyBorder="1" applyAlignment="1">
      <alignment horizontal="center" vertical="center"/>
    </xf>
    <xf numFmtId="166" fontId="70" fillId="0" borderId="163" xfId="0" applyNumberFormat="1" applyFont="1" applyBorder="1" applyAlignment="1">
      <alignment horizontal="center" vertical="center" wrapText="1"/>
    </xf>
    <xf numFmtId="166" fontId="70" fillId="0" borderId="164" xfId="0" applyNumberFormat="1" applyFont="1" applyBorder="1" applyAlignment="1">
      <alignment horizontal="center" vertical="center"/>
    </xf>
    <xf numFmtId="0" fontId="50" fillId="0" borderId="160" xfId="0" applyFont="1" applyBorder="1" applyAlignment="1">
      <alignment horizontal="center"/>
    </xf>
    <xf numFmtId="0" fontId="71" fillId="0" borderId="165" xfId="0" applyFont="1" applyBorder="1" applyAlignment="1">
      <alignment horizontal="center"/>
    </xf>
    <xf numFmtId="3" fontId="72" fillId="0" borderId="167" xfId="0" applyNumberFormat="1" applyFont="1" applyBorder="1"/>
    <xf numFmtId="0" fontId="68" fillId="0" borderId="165" xfId="0" applyFont="1" applyBorder="1" applyAlignment="1">
      <alignment horizontal="center"/>
    </xf>
    <xf numFmtId="3" fontId="73" fillId="0" borderId="167" xfId="0" applyNumberFormat="1" applyFont="1" applyBorder="1"/>
    <xf numFmtId="0" fontId="69" fillId="0" borderId="165" xfId="0" applyFont="1" applyBorder="1" applyAlignment="1">
      <alignment horizontal="center"/>
    </xf>
    <xf numFmtId="3" fontId="70" fillId="0" borderId="167" xfId="0" applyNumberFormat="1" applyFont="1" applyBorder="1" applyAlignment="1">
      <alignment horizontal="right"/>
    </xf>
    <xf numFmtId="3" fontId="70" fillId="0" borderId="167" xfId="0" applyNumberFormat="1" applyFont="1" applyBorder="1" applyAlignment="1">
      <alignment horizontal="left"/>
    </xf>
    <xf numFmtId="0" fontId="50" fillId="0" borderId="160" xfId="0" applyFont="1" applyBorder="1"/>
    <xf numFmtId="3" fontId="70" fillId="0" borderId="166" xfId="0" applyNumberFormat="1" applyFont="1" applyBorder="1" applyAlignment="1">
      <alignment horizontal="right"/>
    </xf>
    <xf numFmtId="3" fontId="70" fillId="0" borderId="166" xfId="0" applyNumberFormat="1" applyFont="1" applyBorder="1" applyAlignment="1">
      <alignment horizontal="left"/>
    </xf>
    <xf numFmtId="3" fontId="72" fillId="0" borderId="166" xfId="0" applyNumberFormat="1" applyFont="1" applyBorder="1"/>
    <xf numFmtId="0" fontId="0" fillId="0" borderId="160" xfId="0" applyBorder="1"/>
    <xf numFmtId="0" fontId="69" fillId="0" borderId="165" xfId="0" applyFont="1" applyBorder="1" applyAlignment="1">
      <alignment horizontal="center" vertical="center"/>
    </xf>
    <xf numFmtId="3" fontId="70" fillId="0" borderId="166" xfId="0" applyNumberFormat="1" applyFont="1" applyBorder="1" applyAlignment="1">
      <alignment horizontal="right" vertical="distributed"/>
    </xf>
    <xf numFmtId="3" fontId="70" fillId="0" borderId="166" xfId="0" applyNumberFormat="1" applyFont="1" applyBorder="1" applyAlignment="1">
      <alignment horizontal="left" vertical="distributed"/>
    </xf>
    <xf numFmtId="0" fontId="69" fillId="0" borderId="155" xfId="0" applyFont="1" applyBorder="1" applyAlignment="1">
      <alignment horizontal="center" vertical="center"/>
    </xf>
    <xf numFmtId="0" fontId="70" fillId="0" borderId="155" xfId="0" applyFont="1" applyBorder="1" applyAlignment="1">
      <alignment horizontal="left" vertical="distributed"/>
    </xf>
    <xf numFmtId="3" fontId="70" fillId="0" borderId="0" xfId="0" applyNumberFormat="1" applyFont="1" applyBorder="1" applyAlignment="1">
      <alignment horizontal="left" vertical="distributed"/>
    </xf>
    <xf numFmtId="3" fontId="73" fillId="0" borderId="166" xfId="0" applyNumberFormat="1" applyFont="1" applyBorder="1"/>
    <xf numFmtId="0" fontId="29" fillId="0" borderId="0" xfId="0" applyFont="1" applyBorder="1" applyAlignment="1"/>
    <xf numFmtId="0" fontId="68" fillId="0" borderId="173" xfId="0" applyFont="1" applyBorder="1" applyAlignment="1">
      <alignment horizontal="center"/>
    </xf>
    <xf numFmtId="3" fontId="73" fillId="0" borderId="177" xfId="0" applyNumberFormat="1" applyFont="1" applyBorder="1" applyAlignment="1">
      <alignment horizontal="right"/>
    </xf>
    <xf numFmtId="3" fontId="73" fillId="0" borderId="177" xfId="0" applyNumberFormat="1" applyFont="1" applyBorder="1" applyAlignment="1">
      <alignment horizontal="right" vertical="distributed"/>
    </xf>
    <xf numFmtId="0" fontId="69" fillId="0" borderId="173" xfId="0" applyFont="1" applyBorder="1" applyAlignment="1">
      <alignment horizontal="center"/>
    </xf>
    <xf numFmtId="3" fontId="70" fillId="0" borderId="177" xfId="0" applyNumberFormat="1" applyFont="1" applyBorder="1" applyAlignment="1">
      <alignment horizontal="right"/>
    </xf>
    <xf numFmtId="3" fontId="70" fillId="0" borderId="166" xfId="0" applyNumberFormat="1" applyFont="1" applyBorder="1"/>
    <xf numFmtId="3" fontId="73" fillId="0" borderId="167" xfId="0" applyNumberFormat="1" applyFont="1" applyBorder="1" applyAlignment="1">
      <alignment horizontal="right"/>
    </xf>
    <xf numFmtId="0" fontId="69" fillId="0" borderId="180" xfId="0" applyFont="1" applyBorder="1" applyAlignment="1">
      <alignment horizontal="center"/>
    </xf>
    <xf numFmtId="3" fontId="68" fillId="0" borderId="181" xfId="0" applyNumberFormat="1" applyFont="1" applyBorder="1"/>
    <xf numFmtId="3" fontId="70" fillId="0" borderId="167" xfId="0" applyNumberFormat="1" applyFont="1" applyBorder="1"/>
    <xf numFmtId="3" fontId="72" fillId="0" borderId="167" xfId="0" applyNumberFormat="1" applyFont="1" applyBorder="1" applyAlignment="1">
      <alignment horizontal="right"/>
    </xf>
    <xf numFmtId="0" fontId="69" fillId="0" borderId="165" xfId="0" applyFont="1" applyBorder="1"/>
    <xf numFmtId="0" fontId="73" fillId="0" borderId="0" xfId="0" applyFont="1" applyBorder="1"/>
    <xf numFmtId="0" fontId="69" fillId="0" borderId="180" xfId="0" applyFont="1" applyBorder="1"/>
    <xf numFmtId="3" fontId="68" fillId="0" borderId="184" xfId="0" applyNumberFormat="1" applyFont="1" applyBorder="1"/>
    <xf numFmtId="0" fontId="7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9" fillId="19" borderId="46" xfId="0" applyFont="1" applyFill="1" applyBorder="1" applyAlignment="1">
      <alignment horizontal="center" vertical="top" wrapText="1"/>
    </xf>
    <xf numFmtId="0" fontId="59" fillId="19" borderId="85" xfId="0" applyFont="1" applyFill="1" applyBorder="1" applyAlignment="1">
      <alignment horizontal="center" vertical="top" wrapText="1"/>
    </xf>
    <xf numFmtId="0" fontId="59" fillId="19" borderId="131" xfId="0" applyFont="1" applyFill="1" applyBorder="1" applyAlignment="1">
      <alignment horizontal="center" vertical="top" wrapText="1"/>
    </xf>
    <xf numFmtId="0" fontId="61" fillId="19" borderId="85" xfId="0" applyFont="1" applyFill="1" applyBorder="1" applyAlignment="1">
      <alignment horizontal="center" vertical="top" wrapText="1"/>
    </xf>
    <xf numFmtId="0" fontId="61" fillId="19" borderId="146" xfId="0" applyFont="1" applyFill="1" applyBorder="1" applyAlignment="1">
      <alignment horizontal="center" vertical="top" wrapText="1"/>
    </xf>
    <xf numFmtId="0" fontId="61" fillId="19" borderId="131" xfId="0" applyFont="1" applyFill="1" applyBorder="1" applyAlignment="1">
      <alignment horizontal="center" vertical="top" wrapText="1"/>
    </xf>
    <xf numFmtId="0" fontId="59" fillId="0" borderId="85" xfId="0" applyFont="1" applyBorder="1" applyAlignment="1">
      <alignment horizontal="center" vertical="center" wrapText="1"/>
    </xf>
    <xf numFmtId="0" fontId="59" fillId="0" borderId="146" xfId="0" applyFont="1" applyBorder="1" applyAlignment="1">
      <alignment horizontal="left" vertical="center" wrapText="1"/>
    </xf>
    <xf numFmtId="3" fontId="59" fillId="0" borderId="85" xfId="0" applyNumberFormat="1" applyFont="1" applyBorder="1" applyAlignment="1">
      <alignment horizontal="right" vertical="center" wrapText="1"/>
    </xf>
    <xf numFmtId="3" fontId="59" fillId="0" borderId="131" xfId="0" applyNumberFormat="1" applyFont="1" applyBorder="1" applyAlignment="1">
      <alignment horizontal="right" vertical="center" wrapText="1"/>
    </xf>
    <xf numFmtId="0" fontId="67" fillId="0" borderId="85" xfId="0" applyFont="1" applyBorder="1" applyAlignment="1">
      <alignment horizontal="center" vertical="center" wrapText="1"/>
    </xf>
    <xf numFmtId="0" fontId="67" fillId="0" borderId="146" xfId="0" applyFont="1" applyBorder="1" applyAlignment="1">
      <alignment horizontal="left" vertical="center" wrapText="1"/>
    </xf>
    <xf numFmtId="3" fontId="67" fillId="0" borderId="85" xfId="0" applyNumberFormat="1" applyFont="1" applyBorder="1" applyAlignment="1">
      <alignment horizontal="right" vertical="center" wrapText="1"/>
    </xf>
    <xf numFmtId="3" fontId="67" fillId="0" borderId="131" xfId="0" applyNumberFormat="1" applyFont="1" applyBorder="1" applyAlignment="1">
      <alignment horizontal="right" vertical="center" wrapText="1"/>
    </xf>
    <xf numFmtId="0" fontId="67" fillId="0" borderId="88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left" vertical="center" wrapText="1"/>
    </xf>
    <xf numFmtId="3" fontId="67" fillId="0" borderId="88" xfId="0" applyNumberFormat="1" applyFont="1" applyBorder="1" applyAlignment="1">
      <alignment horizontal="right" vertical="center" wrapText="1"/>
    </xf>
    <xf numFmtId="3" fontId="67" fillId="0" borderId="90" xfId="0" applyNumberFormat="1" applyFont="1" applyBorder="1" applyAlignment="1">
      <alignment horizontal="right" vertical="center" wrapText="1"/>
    </xf>
    <xf numFmtId="0" fontId="68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12" fillId="0" borderId="0" xfId="0" applyFont="1" applyAlignment="1"/>
    <xf numFmtId="0" fontId="0" fillId="0" borderId="29" xfId="0" applyBorder="1"/>
    <xf numFmtId="0" fontId="67" fillId="0" borderId="25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36" xfId="0" applyBorder="1"/>
    <xf numFmtId="0" fontId="67" fillId="0" borderId="29" xfId="0" applyFont="1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0" fillId="0" borderId="185" xfId="0" applyBorder="1"/>
    <xf numFmtId="0" fontId="67" fillId="0" borderId="27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0" xfId="0" applyFont="1" applyBorder="1"/>
    <xf numFmtId="167" fontId="50" fillId="0" borderId="63" xfId="47" applyNumberFormat="1" applyFont="1" applyBorder="1"/>
    <xf numFmtId="0" fontId="50" fillId="0" borderId="63" xfId="0" applyFont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/>
    <xf numFmtId="0" fontId="50" fillId="0" borderId="25" xfId="0" applyFont="1" applyBorder="1" applyAlignment="1">
      <alignment horizontal="center"/>
    </xf>
    <xf numFmtId="0" fontId="29" fillId="0" borderId="65" xfId="0" applyFont="1" applyBorder="1"/>
    <xf numFmtId="167" fontId="29" fillId="0" borderId="25" xfId="47" applyNumberFormat="1" applyFont="1" applyBorder="1"/>
    <xf numFmtId="0" fontId="50" fillId="0" borderId="65" xfId="0" applyFont="1" applyBorder="1"/>
    <xf numFmtId="0" fontId="50" fillId="0" borderId="62" xfId="0" applyFont="1" applyBorder="1"/>
    <xf numFmtId="0" fontId="29" fillId="0" borderId="35" xfId="0" applyFont="1" applyBorder="1"/>
    <xf numFmtId="0" fontId="29" fillId="20" borderId="35" xfId="0" applyFont="1" applyFill="1" applyBorder="1"/>
    <xf numFmtId="0" fontId="29" fillId="20" borderId="65" xfId="0" applyFont="1" applyFill="1" applyBorder="1"/>
    <xf numFmtId="167" fontId="29" fillId="20" borderId="25" xfId="47" applyNumberFormat="1" applyFont="1" applyFill="1" applyBorder="1"/>
    <xf numFmtId="164" fontId="14" fillId="0" borderId="186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7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42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15" fillId="0" borderId="0" xfId="42" applyFont="1" applyFill="1" applyAlignment="1" applyProtection="1">
      <alignment horizontal="center"/>
    </xf>
    <xf numFmtId="164" fontId="21" fillId="0" borderId="40" xfId="42" applyNumberFormat="1" applyFont="1" applyFill="1" applyBorder="1" applyAlignment="1" applyProtection="1">
      <alignment horizontal="center" vertical="center"/>
    </xf>
    <xf numFmtId="164" fontId="21" fillId="0" borderId="55" xfId="42" applyNumberFormat="1" applyFont="1" applyFill="1" applyBorder="1" applyAlignment="1" applyProtection="1">
      <alignment horizontal="center" vertical="center"/>
    </xf>
    <xf numFmtId="0" fontId="4" fillId="0" borderId="40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46" xfId="42" applyFont="1" applyFill="1" applyBorder="1" applyAlignment="1" applyProtection="1">
      <alignment horizontal="center" vertical="center" wrapText="1"/>
    </xf>
    <xf numFmtId="0" fontId="4" fillId="0" borderId="49" xfId="42" applyFont="1" applyFill="1" applyBorder="1" applyAlignment="1" applyProtection="1">
      <alignment horizontal="center" vertical="center" wrapText="1"/>
    </xf>
    <xf numFmtId="0" fontId="53" fillId="0" borderId="0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59" fillId="0" borderId="91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96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8" xfId="0" applyFont="1" applyBorder="1" applyAlignment="1">
      <alignment horizontal="center" vertical="center"/>
    </xf>
    <xf numFmtId="0" fontId="55" fillId="0" borderId="9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59" fillId="0" borderId="102" xfId="0" applyFont="1" applyBorder="1" applyAlignment="1">
      <alignment horizontal="center"/>
    </xf>
    <xf numFmtId="0" fontId="59" fillId="0" borderId="103" xfId="0" applyFont="1" applyBorder="1" applyAlignment="1">
      <alignment horizontal="center"/>
    </xf>
    <xf numFmtId="0" fontId="59" fillId="0" borderId="104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0" fontId="54" fillId="0" borderId="73" xfId="0" applyFont="1" applyBorder="1" applyAlignment="1">
      <alignment horizontal="center"/>
    </xf>
    <xf numFmtId="0" fontId="54" fillId="0" borderId="74" xfId="0" applyFont="1" applyBorder="1" applyAlignment="1">
      <alignment horizontal="center"/>
    </xf>
    <xf numFmtId="0" fontId="54" fillId="0" borderId="75" xfId="0" applyFont="1" applyBorder="1" applyAlignment="1">
      <alignment horizontal="center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1" fillId="0" borderId="29" xfId="0" applyNumberFormat="1" applyFont="1" applyFill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21" fillId="0" borderId="30" xfId="0" applyNumberFormat="1" applyFont="1" applyFill="1" applyBorder="1" applyAlignment="1" applyProtection="1">
      <alignment horizontal="center" vertical="center" wrapText="1"/>
    </xf>
    <xf numFmtId="164" fontId="21" fillId="0" borderId="3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right"/>
    </xf>
    <xf numFmtId="0" fontId="0" fillId="0" borderId="4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53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0" fontId="0" fillId="0" borderId="5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>
      <alignment horizontal="right" vertical="center"/>
    </xf>
    <xf numFmtId="165" fontId="25" fillId="0" borderId="36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 wrapText="1"/>
    </xf>
    <xf numFmtId="164" fontId="4" fillId="0" borderId="63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65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right" vertical="center" wrapText="1"/>
    </xf>
    <xf numFmtId="0" fontId="4" fillId="0" borderId="118" xfId="0" applyFont="1" applyFill="1" applyBorder="1" applyAlignment="1" applyProtection="1">
      <alignment horizontal="center" vertical="center"/>
      <protection locked="0"/>
    </xf>
    <xf numFmtId="0" fontId="4" fillId="0" borderId="119" xfId="0" applyFont="1" applyFill="1" applyBorder="1" applyAlignment="1" applyProtection="1">
      <alignment horizontal="center" vertical="center"/>
      <protection locked="0"/>
    </xf>
    <xf numFmtId="0" fontId="4" fillId="0" borderId="120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122" xfId="0" applyFont="1" applyFill="1" applyBorder="1" applyAlignment="1" applyProtection="1">
      <alignment horizontal="center" vertical="center"/>
    </xf>
    <xf numFmtId="0" fontId="4" fillId="0" borderId="123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51" fillId="0" borderId="35" xfId="44" applyFont="1" applyFill="1" applyBorder="1" applyAlignment="1" applyProtection="1">
      <alignment horizontal="left" vertical="center" wrapText="1" indent="1"/>
    </xf>
    <xf numFmtId="0" fontId="51" fillId="0" borderId="43" xfId="44" applyFont="1" applyFill="1" applyBorder="1" applyAlignment="1" applyProtection="1">
      <alignment horizontal="left" vertical="center" wrapText="1" inden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61" xfId="0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/>
      <protection locked="0"/>
    </xf>
    <xf numFmtId="0" fontId="62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Alignment="1">
      <alignment horizontal="center" textRotation="180" wrapText="1"/>
    </xf>
    <xf numFmtId="0" fontId="4" fillId="0" borderId="6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 applyProtection="1">
      <alignment horizontal="left" vertical="center"/>
    </xf>
    <xf numFmtId="0" fontId="19" fillId="0" borderId="43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right"/>
    </xf>
    <xf numFmtId="0" fontId="47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4" fillId="0" borderId="66" xfId="0" applyFont="1" applyFill="1" applyBorder="1" applyAlignment="1" applyProtection="1">
      <alignment horizontal="left" vertical="center" wrapText="1"/>
    </xf>
    <xf numFmtId="0" fontId="4" fillId="0" borderId="36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43" xfId="0" applyFont="1" applyFill="1" applyBorder="1" applyAlignment="1" applyProtection="1">
      <alignment horizontal="left" vertical="center"/>
    </xf>
    <xf numFmtId="0" fontId="7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7" fillId="0" borderId="35" xfId="0" applyFont="1" applyBorder="1" applyAlignment="1">
      <alignment horizontal="center"/>
    </xf>
    <xf numFmtId="0" fontId="67" fillId="0" borderId="65" xfId="0" applyFont="1" applyBorder="1" applyAlignment="1">
      <alignment horizontal="center"/>
    </xf>
    <xf numFmtId="0" fontId="0" fillId="0" borderId="132" xfId="0" applyBorder="1" applyAlignment="1">
      <alignment horizontal="left"/>
    </xf>
    <xf numFmtId="0" fontId="0" fillId="0" borderId="126" xfId="0" applyBorder="1" applyAlignment="1">
      <alignment horizontal="left"/>
    </xf>
    <xf numFmtId="0" fontId="0" fillId="0" borderId="148" xfId="0" applyBorder="1" applyAlignment="1">
      <alignment horizontal="left"/>
    </xf>
    <xf numFmtId="0" fontId="0" fillId="0" borderId="129" xfId="0" applyBorder="1" applyAlignment="1">
      <alignment horizontal="left"/>
    </xf>
    <xf numFmtId="0" fontId="67" fillId="0" borderId="150" xfId="0" applyFont="1" applyBorder="1" applyAlignment="1">
      <alignment horizontal="left"/>
    </xf>
    <xf numFmtId="0" fontId="67" fillId="0" borderId="151" xfId="0" applyFont="1" applyBorder="1" applyAlignment="1">
      <alignment horizontal="left"/>
    </xf>
    <xf numFmtId="0" fontId="0" fillId="0" borderId="146" xfId="0" applyBorder="1" applyAlignment="1">
      <alignment horizontal="left" wrapText="1"/>
    </xf>
    <xf numFmtId="0" fontId="0" fillId="0" borderId="147" xfId="0" applyBorder="1" applyAlignment="1">
      <alignment horizontal="left" wrapText="1"/>
    </xf>
    <xf numFmtId="0" fontId="0" fillId="0" borderId="132" xfId="0" applyBorder="1" applyAlignment="1">
      <alignment horizontal="left" wrapText="1"/>
    </xf>
    <xf numFmtId="0" fontId="50" fillId="0" borderId="126" xfId="0" applyFont="1" applyBorder="1" applyAlignment="1">
      <alignment horizontal="center" vertical="center"/>
    </xf>
    <xf numFmtId="0" fontId="50" fillId="0" borderId="89" xfId="0" applyFont="1" applyBorder="1" applyAlignment="1">
      <alignment horizontal="center" vertical="center"/>
    </xf>
    <xf numFmtId="0" fontId="50" fillId="0" borderId="126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0" fillId="0" borderId="145" xfId="0" applyBorder="1" applyAlignment="1">
      <alignment horizontal="left"/>
    </xf>
    <xf numFmtId="0" fontId="0" fillId="0" borderId="93" xfId="0" applyBorder="1" applyAlignment="1">
      <alignment horizontal="left"/>
    </xf>
    <xf numFmtId="0" fontId="67" fillId="0" borderId="0" xfId="0" applyFont="1" applyAlignment="1">
      <alignment horizontal="center"/>
    </xf>
    <xf numFmtId="0" fontId="0" fillId="0" borderId="134" xfId="0" applyBorder="1" applyAlignment="1">
      <alignment horizontal="right"/>
    </xf>
    <xf numFmtId="0" fontId="50" fillId="0" borderId="135" xfId="0" applyFont="1" applyBorder="1" applyAlignment="1">
      <alignment horizontal="center" vertical="center" wrapText="1"/>
    </xf>
    <xf numFmtId="0" fontId="50" fillId="0" borderId="139" xfId="0" applyFont="1" applyBorder="1" applyAlignment="1">
      <alignment horizontal="center" vertical="center" wrapText="1"/>
    </xf>
    <xf numFmtId="0" fontId="50" fillId="0" borderId="141" xfId="0" applyFont="1" applyBorder="1" applyAlignment="1">
      <alignment horizontal="center" vertical="center" wrapText="1"/>
    </xf>
    <xf numFmtId="0" fontId="50" fillId="0" borderId="136" xfId="0" applyFont="1" applyBorder="1" applyAlignment="1">
      <alignment horizontal="center" vertical="center" wrapText="1"/>
    </xf>
    <xf numFmtId="0" fontId="50" fillId="0" borderId="137" xfId="0" applyFont="1" applyBorder="1" applyAlignment="1">
      <alignment horizontal="center" vertical="center" wrapText="1"/>
    </xf>
    <xf numFmtId="0" fontId="50" fillId="0" borderId="132" xfId="0" applyFont="1" applyBorder="1" applyAlignment="1">
      <alignment horizontal="center" vertical="center" wrapText="1"/>
    </xf>
    <xf numFmtId="0" fontId="50" fillId="0" borderId="142" xfId="0" applyFont="1" applyBorder="1" applyAlignment="1">
      <alignment horizontal="center" vertical="center" wrapText="1"/>
    </xf>
    <xf numFmtId="0" fontId="50" fillId="0" borderId="137" xfId="0" applyFont="1" applyBorder="1" applyAlignment="1">
      <alignment horizontal="center"/>
    </xf>
    <xf numFmtId="0" fontId="50" fillId="0" borderId="140" xfId="0" applyFont="1" applyBorder="1" applyAlignment="1">
      <alignment horizontal="center" vertical="center"/>
    </xf>
    <xf numFmtId="0" fontId="50" fillId="0" borderId="143" xfId="0" applyFont="1" applyBorder="1" applyAlignment="1">
      <alignment horizontal="center" vertical="center"/>
    </xf>
    <xf numFmtId="0" fontId="72" fillId="0" borderId="166" xfId="0" applyFont="1" applyBorder="1" applyAlignment="1">
      <alignment horizontal="left"/>
    </xf>
    <xf numFmtId="0" fontId="68" fillId="0" borderId="181" xfId="0" applyFont="1" applyBorder="1" applyAlignment="1">
      <alignment horizontal="left"/>
    </xf>
    <xf numFmtId="0" fontId="73" fillId="0" borderId="166" xfId="0" applyFont="1" applyBorder="1" applyAlignment="1">
      <alignment horizontal="left"/>
    </xf>
    <xf numFmtId="0" fontId="70" fillId="0" borderId="166" xfId="0" applyFont="1" applyBorder="1" applyAlignment="1">
      <alignment horizontal="left"/>
    </xf>
    <xf numFmtId="0" fontId="70" fillId="0" borderId="167" xfId="0" applyFont="1" applyBorder="1" applyAlignment="1">
      <alignment horizontal="left"/>
    </xf>
    <xf numFmtId="0" fontId="70" fillId="0" borderId="178" xfId="0" applyFont="1" applyBorder="1" applyAlignment="1">
      <alignment horizontal="left"/>
    </xf>
    <xf numFmtId="0" fontId="70" fillId="0" borderId="179" xfId="0" applyFont="1" applyBorder="1" applyAlignment="1">
      <alignment horizontal="left"/>
    </xf>
    <xf numFmtId="0" fontId="71" fillId="0" borderId="166" xfId="0" applyFont="1" applyBorder="1" applyAlignment="1">
      <alignment horizontal="left"/>
    </xf>
    <xf numFmtId="0" fontId="68" fillId="0" borderId="155" xfId="0" applyFont="1" applyBorder="1" applyAlignment="1">
      <alignment horizontal="left"/>
    </xf>
    <xf numFmtId="0" fontId="69" fillId="0" borderId="182" xfId="0" applyFont="1" applyBorder="1" applyAlignment="1">
      <alignment horizontal="center" vertical="center" wrapText="1"/>
    </xf>
    <xf numFmtId="0" fontId="70" fillId="0" borderId="183" xfId="0" applyFont="1" applyBorder="1" applyAlignment="1">
      <alignment horizontal="center" vertical="center"/>
    </xf>
    <xf numFmtId="0" fontId="70" fillId="0" borderId="167" xfId="0" applyFont="1" applyBorder="1" applyAlignment="1">
      <alignment horizontal="left" vertical="distributed"/>
    </xf>
    <xf numFmtId="0" fontId="70" fillId="0" borderId="178" xfId="0" applyFont="1" applyBorder="1" applyAlignment="1">
      <alignment horizontal="left" vertical="distributed"/>
    </xf>
    <xf numFmtId="0" fontId="70" fillId="0" borderId="179" xfId="0" applyFont="1" applyBorder="1" applyAlignment="1">
      <alignment horizontal="left" vertical="distributed"/>
    </xf>
    <xf numFmtId="0" fontId="70" fillId="0" borderId="166" xfId="0" applyFont="1" applyBorder="1" applyAlignment="1">
      <alignment vertical="distributed"/>
    </xf>
    <xf numFmtId="0" fontId="0" fillId="0" borderId="178" xfId="0" applyBorder="1" applyAlignment="1">
      <alignment horizontal="left"/>
    </xf>
    <xf numFmtId="0" fontId="0" fillId="0" borderId="179" xfId="0" applyBorder="1" applyAlignment="1">
      <alignment horizontal="left"/>
    </xf>
    <xf numFmtId="0" fontId="73" fillId="0" borderId="166" xfId="0" applyFont="1" applyBorder="1" applyAlignment="1">
      <alignment vertical="distributed"/>
    </xf>
    <xf numFmtId="0" fontId="73" fillId="0" borderId="167" xfId="0" applyFont="1" applyBorder="1" applyAlignment="1">
      <alignment horizontal="left" vertical="distributed"/>
    </xf>
    <xf numFmtId="0" fontId="73" fillId="0" borderId="178" xfId="0" applyFont="1" applyBorder="1" applyAlignment="1">
      <alignment horizontal="left" vertical="distributed"/>
    </xf>
    <xf numFmtId="0" fontId="73" fillId="0" borderId="179" xfId="0" applyFont="1" applyBorder="1" applyAlignment="1">
      <alignment horizontal="left" vertical="distributed"/>
    </xf>
    <xf numFmtId="0" fontId="70" fillId="0" borderId="166" xfId="0" applyFont="1" applyBorder="1" applyAlignment="1">
      <alignment horizontal="left" vertical="distributed"/>
    </xf>
    <xf numFmtId="0" fontId="70" fillId="0" borderId="167" xfId="0" applyFont="1" applyBorder="1" applyAlignment="1">
      <alignment vertical="distributed"/>
    </xf>
    <xf numFmtId="0" fontId="70" fillId="0" borderId="178" xfId="0" applyFont="1" applyBorder="1" applyAlignment="1">
      <alignment vertical="distributed"/>
    </xf>
    <xf numFmtId="0" fontId="70" fillId="0" borderId="179" xfId="0" applyFont="1" applyBorder="1" applyAlignment="1">
      <alignment vertical="distributed"/>
    </xf>
    <xf numFmtId="3" fontId="73" fillId="0" borderId="172" xfId="0" applyNumberFormat="1" applyFont="1" applyBorder="1" applyAlignment="1">
      <alignment horizontal="right" vertical="center"/>
    </xf>
    <xf numFmtId="3" fontId="73" fillId="0" borderId="176" xfId="0" applyNumberFormat="1" applyFont="1" applyBorder="1" applyAlignment="1">
      <alignment horizontal="right" vertical="center"/>
    </xf>
    <xf numFmtId="0" fontId="68" fillId="0" borderId="168" xfId="0" applyFont="1" applyBorder="1" applyAlignment="1">
      <alignment horizontal="center" vertical="center"/>
    </xf>
    <xf numFmtId="0" fontId="68" fillId="0" borderId="173" xfId="0" applyFont="1" applyBorder="1" applyAlignment="1">
      <alignment horizontal="center" vertical="center"/>
    </xf>
    <xf numFmtId="0" fontId="73" fillId="0" borderId="169" xfId="0" applyFont="1" applyBorder="1" applyAlignment="1">
      <alignment horizontal="left" vertical="distributed" wrapText="1"/>
    </xf>
    <xf numFmtId="0" fontId="73" fillId="0" borderId="170" xfId="0" applyFont="1" applyBorder="1" applyAlignment="1">
      <alignment horizontal="left" vertical="distributed" wrapText="1"/>
    </xf>
    <xf numFmtId="0" fontId="73" fillId="0" borderId="171" xfId="0" applyFont="1" applyBorder="1" applyAlignment="1">
      <alignment horizontal="left" vertical="distributed" wrapText="1"/>
    </xf>
    <xf numFmtId="0" fontId="73" fillId="0" borderId="163" xfId="0" applyFont="1" applyBorder="1" applyAlignment="1">
      <alignment horizontal="left" vertical="distributed" wrapText="1"/>
    </xf>
    <xf numFmtId="0" fontId="73" fillId="0" borderId="174" xfId="0" applyFont="1" applyBorder="1" applyAlignment="1">
      <alignment horizontal="left" vertical="distributed" wrapText="1"/>
    </xf>
    <xf numFmtId="0" fontId="73" fillId="0" borderId="175" xfId="0" applyFont="1" applyBorder="1" applyAlignment="1">
      <alignment horizontal="left" vertical="distributed" wrapText="1"/>
    </xf>
    <xf numFmtId="0" fontId="68" fillId="0" borderId="0" xfId="0" applyFont="1" applyBorder="1" applyAlignment="1">
      <alignment horizontal="center"/>
    </xf>
    <xf numFmtId="0" fontId="69" fillId="0" borderId="156" xfId="0" applyFont="1" applyBorder="1" applyAlignment="1">
      <alignment horizontal="center" vertical="center" wrapText="1"/>
    </xf>
    <xf numFmtId="0" fontId="70" fillId="0" borderId="157" xfId="0" applyFont="1" applyBorder="1" applyAlignment="1">
      <alignment horizontal="center" vertical="center"/>
    </xf>
    <xf numFmtId="0" fontId="70" fillId="0" borderId="158" xfId="0" applyFont="1" applyBorder="1" applyAlignment="1">
      <alignment horizontal="center" vertical="center"/>
    </xf>
    <xf numFmtId="0" fontId="70" fillId="0" borderId="159" xfId="0" applyFont="1" applyBorder="1" applyAlignment="1">
      <alignment horizontal="center" vertical="center"/>
    </xf>
    <xf numFmtId="0" fontId="59" fillId="18" borderId="0" xfId="0" applyFont="1" applyFill="1" applyAlignment="1">
      <alignment horizontal="center" vertical="top" wrapText="1"/>
    </xf>
    <xf numFmtId="0" fontId="0" fillId="18" borderId="0" xfId="0" applyFont="1" applyFill="1"/>
    <xf numFmtId="0" fontId="59" fillId="19" borderId="118" xfId="0" applyFont="1" applyFill="1" applyBorder="1" applyAlignment="1">
      <alignment horizontal="center" vertical="center" wrapText="1"/>
    </xf>
    <xf numFmtId="0" fontId="59" fillId="19" borderId="146" xfId="0" applyFont="1" applyFill="1" applyBorder="1" applyAlignment="1">
      <alignment horizontal="center" vertical="center" wrapText="1"/>
    </xf>
    <xf numFmtId="0" fontId="0" fillId="19" borderId="46" xfId="0" applyFill="1" applyBorder="1" applyAlignment="1">
      <alignment horizontal="center" vertical="center" wrapText="1"/>
    </xf>
    <xf numFmtId="0" fontId="0" fillId="19" borderId="55" xfId="0" applyFont="1" applyFill="1" applyBorder="1" applyAlignment="1">
      <alignment horizontal="center" vertical="center" wrapText="1"/>
    </xf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29" fillId="0" borderId="0" xfId="0" applyNumberFormat="1" applyFont="1" applyFill="1" applyBorder="1" applyAlignment="1" applyProtection="1">
      <alignment horizontal="center"/>
      <protection locked="0"/>
    </xf>
    <xf numFmtId="0" fontId="78" fillId="0" borderId="0" xfId="0" applyFont="1" applyFill="1" applyAlignment="1">
      <alignment horizontal="center" textRotation="180"/>
    </xf>
    <xf numFmtId="0" fontId="22" fillId="0" borderId="0" xfId="0" applyFont="1" applyAlignment="1">
      <alignment horizontal="center"/>
    </xf>
    <xf numFmtId="0" fontId="22" fillId="0" borderId="0" xfId="42" applyFont="1" applyFill="1" applyAlignment="1" applyProtection="1">
      <alignment horizontal="center"/>
    </xf>
  </cellXfs>
  <cellStyles count="48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" xfId="47" builtinId="3"/>
    <cellStyle name="Ezres 2" xfId="32" xr:uid="{00000000-0005-0000-0000-000020000000}"/>
    <cellStyle name="Ezres 3" xfId="33" xr:uid="{00000000-0005-0000-0000-000021000000}"/>
    <cellStyle name="Figyelmeztetés" xfId="34" builtinId="11" customBuiltin="1"/>
    <cellStyle name="Hiperhivatkozás" xfId="35" xr:uid="{00000000-0005-0000-0000-000023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9000000}"/>
    <cellStyle name="Normál" xfId="0" builtinId="0"/>
    <cellStyle name="Normál_KVRENMUNKA" xfId="42" xr:uid="{00000000-0005-0000-0000-00002B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63"/>
  <sheetViews>
    <sheetView tabSelected="1" zoomScale="124" zoomScaleNormal="124" zoomScaleSheetLayoutView="100" workbookViewId="0">
      <selection activeCell="A7" sqref="A7:F7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251"/>
      <c r="B1" s="251"/>
      <c r="C1" s="324"/>
      <c r="D1" s="324"/>
      <c r="E1" s="251"/>
    </row>
    <row r="2" spans="1:6" ht="15.95" customHeight="1" x14ac:dyDescent="0.25">
      <c r="E2" s="250" t="s">
        <v>480</v>
      </c>
    </row>
    <row r="3" spans="1:6" ht="15.95" customHeight="1" x14ac:dyDescent="0.25">
      <c r="A3" s="594" t="s">
        <v>570</v>
      </c>
      <c r="B3" s="594"/>
      <c r="C3" s="594"/>
      <c r="D3" s="594"/>
      <c r="E3" s="594"/>
    </row>
    <row r="4" spans="1:6" ht="15.95" customHeight="1" x14ac:dyDescent="0.25">
      <c r="A4" s="788" t="s">
        <v>523</v>
      </c>
      <c r="B4" s="788"/>
      <c r="C4" s="788"/>
      <c r="D4" s="788"/>
      <c r="E4" s="788"/>
    </row>
    <row r="5" spans="1:6" ht="15.95" customHeight="1" x14ac:dyDescent="0.25">
      <c r="A5" s="788" t="s">
        <v>481</v>
      </c>
      <c r="B5" s="788"/>
      <c r="C5" s="788"/>
      <c r="D5" s="788"/>
      <c r="E5" s="788"/>
    </row>
    <row r="6" spans="1:6" ht="15.95" customHeight="1" x14ac:dyDescent="0.25">
      <c r="A6" s="249"/>
      <c r="B6" s="249"/>
      <c r="C6" s="323"/>
      <c r="D6" s="323"/>
      <c r="E6" s="249"/>
    </row>
    <row r="7" spans="1:6" ht="15.95" customHeight="1" x14ac:dyDescent="0.25">
      <c r="A7" s="593" t="s">
        <v>1</v>
      </c>
      <c r="B7" s="593"/>
      <c r="C7" s="593"/>
      <c r="D7" s="593"/>
      <c r="E7" s="593"/>
      <c r="F7" s="593"/>
    </row>
    <row r="8" spans="1:6" ht="15.95" customHeight="1" thickBot="1" x14ac:dyDescent="0.3">
      <c r="A8" s="25" t="s">
        <v>93</v>
      </c>
      <c r="B8" s="25"/>
      <c r="C8" s="135"/>
      <c r="D8" s="135"/>
      <c r="E8" s="135" t="s">
        <v>133</v>
      </c>
    </row>
    <row r="9" spans="1:6" ht="15.95" customHeight="1" x14ac:dyDescent="0.25">
      <c r="A9" s="600" t="s">
        <v>44</v>
      </c>
      <c r="B9" s="598" t="s">
        <v>3</v>
      </c>
      <c r="C9" s="596" t="s">
        <v>518</v>
      </c>
      <c r="D9" s="596"/>
      <c r="E9" s="597"/>
      <c r="F9" s="237"/>
    </row>
    <row r="10" spans="1:6" ht="38.1" customHeight="1" thickBot="1" x14ac:dyDescent="0.3">
      <c r="A10" s="601"/>
      <c r="B10" s="599"/>
      <c r="C10" s="325" t="s">
        <v>154</v>
      </c>
      <c r="D10" s="325" t="s">
        <v>158</v>
      </c>
      <c r="E10" s="27" t="s">
        <v>159</v>
      </c>
      <c r="F10" s="237"/>
    </row>
    <row r="11" spans="1:6" s="149" customFormat="1" ht="12" customHeight="1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2" customHeight="1" thickBot="1" x14ac:dyDescent="0.25">
      <c r="A12" s="109" t="s">
        <v>4</v>
      </c>
      <c r="B12" s="110" t="s">
        <v>181</v>
      </c>
      <c r="C12" s="140">
        <f>SUM(C13:C19)</f>
        <v>16418</v>
      </c>
      <c r="D12" s="140">
        <f t="shared" ref="D12:E12" si="0">SUM(D13:D19)</f>
        <v>19790</v>
      </c>
      <c r="E12" s="140">
        <f t="shared" si="0"/>
        <v>19790</v>
      </c>
      <c r="F12" s="239" t="s">
        <v>392</v>
      </c>
    </row>
    <row r="13" spans="1:6" s="150" customFormat="1" ht="12" customHeight="1" x14ac:dyDescent="0.2">
      <c r="A13" s="104" t="s">
        <v>56</v>
      </c>
      <c r="B13" s="151" t="s">
        <v>182</v>
      </c>
      <c r="C13" s="142">
        <v>12460</v>
      </c>
      <c r="D13" s="142">
        <v>13460</v>
      </c>
      <c r="E13" s="125">
        <v>13460</v>
      </c>
      <c r="F13" s="239" t="s">
        <v>393</v>
      </c>
    </row>
    <row r="14" spans="1:6" s="150" customFormat="1" ht="12" customHeight="1" x14ac:dyDescent="0.2">
      <c r="A14" s="103" t="s">
        <v>57</v>
      </c>
      <c r="B14" s="152" t="s">
        <v>183</v>
      </c>
      <c r="C14" s="141">
        <v>0</v>
      </c>
      <c r="D14" s="141">
        <v>0</v>
      </c>
      <c r="E14" s="124">
        <v>0</v>
      </c>
      <c r="F14" s="239" t="s">
        <v>394</v>
      </c>
    </row>
    <row r="15" spans="1:6" s="150" customFormat="1" ht="12" customHeight="1" x14ac:dyDescent="0.2">
      <c r="A15" s="103" t="s">
        <v>58</v>
      </c>
      <c r="B15" s="152" t="s">
        <v>184</v>
      </c>
      <c r="C15" s="141">
        <v>2758</v>
      </c>
      <c r="D15" s="141">
        <v>2758</v>
      </c>
      <c r="E15" s="124">
        <v>2758</v>
      </c>
      <c r="F15" s="239" t="s">
        <v>395</v>
      </c>
    </row>
    <row r="16" spans="1:6" s="150" customFormat="1" ht="12" customHeight="1" x14ac:dyDescent="0.2">
      <c r="A16" s="103" t="s">
        <v>59</v>
      </c>
      <c r="B16" s="152" t="s">
        <v>185</v>
      </c>
      <c r="C16" s="141">
        <v>1200</v>
      </c>
      <c r="D16" s="141">
        <v>1200</v>
      </c>
      <c r="E16" s="124">
        <v>1200</v>
      </c>
      <c r="F16" s="239" t="s">
        <v>396</v>
      </c>
    </row>
    <row r="17" spans="1:6" s="150" customFormat="1" ht="12" customHeight="1" x14ac:dyDescent="0.2">
      <c r="A17" s="103" t="s">
        <v>90</v>
      </c>
      <c r="B17" s="152" t="s">
        <v>186</v>
      </c>
      <c r="C17" s="141"/>
      <c r="D17" s="141">
        <v>2261</v>
      </c>
      <c r="E17" s="124">
        <v>2261</v>
      </c>
      <c r="F17" s="239" t="s">
        <v>397</v>
      </c>
    </row>
    <row r="18" spans="1:6" s="150" customFormat="1" ht="12" customHeight="1" x14ac:dyDescent="0.2">
      <c r="A18" s="105" t="s">
        <v>60</v>
      </c>
      <c r="B18" s="153" t="s">
        <v>187</v>
      </c>
      <c r="C18" s="143">
        <v>0</v>
      </c>
      <c r="D18" s="143">
        <v>0</v>
      </c>
      <c r="E18" s="126">
        <v>0</v>
      </c>
      <c r="F18" s="239"/>
    </row>
    <row r="19" spans="1:6" s="150" customFormat="1" ht="12" customHeight="1" thickBot="1" x14ac:dyDescent="0.25">
      <c r="A19" s="105" t="s">
        <v>61</v>
      </c>
      <c r="B19" s="153" t="s">
        <v>479</v>
      </c>
      <c r="C19" s="143">
        <v>0</v>
      </c>
      <c r="D19" s="143">
        <v>111</v>
      </c>
      <c r="E19" s="126">
        <v>111</v>
      </c>
      <c r="F19" s="239" t="s">
        <v>398</v>
      </c>
    </row>
    <row r="20" spans="1:6" s="150" customFormat="1" ht="12" customHeight="1" thickBot="1" x14ac:dyDescent="0.25">
      <c r="A20" s="109" t="s">
        <v>5</v>
      </c>
      <c r="B20" s="130" t="s">
        <v>188</v>
      </c>
      <c r="C20" s="140">
        <f>SUM(C21:C26)</f>
        <v>9750</v>
      </c>
      <c r="D20" s="140">
        <f t="shared" ref="D20:E20" si="1">SUM(D21:D26)</f>
        <v>17782</v>
      </c>
      <c r="E20" s="140">
        <f t="shared" si="1"/>
        <v>9329</v>
      </c>
      <c r="F20" s="239" t="s">
        <v>399</v>
      </c>
    </row>
    <row r="21" spans="1:6" s="150" customFormat="1" ht="12" customHeight="1" x14ac:dyDescent="0.2">
      <c r="A21" s="104" t="s">
        <v>62</v>
      </c>
      <c r="B21" s="151" t="s">
        <v>189</v>
      </c>
      <c r="C21" s="142">
        <v>0</v>
      </c>
      <c r="D21" s="142">
        <v>0</v>
      </c>
      <c r="E21" s="125">
        <v>0</v>
      </c>
      <c r="F21" s="239" t="s">
        <v>400</v>
      </c>
    </row>
    <row r="22" spans="1:6" s="150" customFormat="1" ht="12" customHeight="1" x14ac:dyDescent="0.2">
      <c r="A22" s="103" t="s">
        <v>63</v>
      </c>
      <c r="B22" s="152" t="s">
        <v>190</v>
      </c>
      <c r="C22" s="141">
        <v>0</v>
      </c>
      <c r="D22" s="141">
        <v>0</v>
      </c>
      <c r="E22" s="124">
        <v>0</v>
      </c>
      <c r="F22" s="239" t="s">
        <v>401</v>
      </c>
    </row>
    <row r="23" spans="1:6" s="150" customFormat="1" ht="12" customHeight="1" x14ac:dyDescent="0.2">
      <c r="A23" s="103" t="s">
        <v>64</v>
      </c>
      <c r="B23" s="152" t="s">
        <v>191</v>
      </c>
      <c r="C23" s="141">
        <v>0</v>
      </c>
      <c r="D23" s="141">
        <v>0</v>
      </c>
      <c r="E23" s="124">
        <v>0</v>
      </c>
      <c r="F23" s="239" t="s">
        <v>402</v>
      </c>
    </row>
    <row r="24" spans="1:6" s="150" customFormat="1" ht="12" customHeight="1" x14ac:dyDescent="0.2">
      <c r="A24" s="103" t="s">
        <v>65</v>
      </c>
      <c r="B24" s="152" t="s">
        <v>192</v>
      </c>
      <c r="C24" s="141">
        <v>0</v>
      </c>
      <c r="D24" s="141">
        <v>0</v>
      </c>
      <c r="E24" s="124">
        <v>0</v>
      </c>
      <c r="F24" s="239" t="s">
        <v>403</v>
      </c>
    </row>
    <row r="25" spans="1:6" s="150" customFormat="1" ht="12" customHeight="1" x14ac:dyDescent="0.2">
      <c r="A25" s="103" t="s">
        <v>66</v>
      </c>
      <c r="B25" s="152" t="s">
        <v>193</v>
      </c>
      <c r="C25" s="141">
        <v>9750</v>
      </c>
      <c r="D25" s="141">
        <v>17782</v>
      </c>
      <c r="E25" s="124">
        <v>9329</v>
      </c>
      <c r="F25" s="239" t="s">
        <v>404</v>
      </c>
    </row>
    <row r="26" spans="1:6" s="150" customFormat="1" ht="12" customHeight="1" thickBot="1" x14ac:dyDescent="0.25">
      <c r="A26" s="105" t="s">
        <v>73</v>
      </c>
      <c r="B26" s="253" t="s">
        <v>194</v>
      </c>
      <c r="C26" s="143">
        <v>0</v>
      </c>
      <c r="D26" s="143">
        <v>0</v>
      </c>
      <c r="E26" s="126">
        <v>0</v>
      </c>
      <c r="F26" s="239" t="s">
        <v>405</v>
      </c>
    </row>
    <row r="27" spans="1:6" s="150" customFormat="1" ht="19.5" customHeight="1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0</v>
      </c>
      <c r="E27" s="140">
        <f t="shared" si="2"/>
        <v>803</v>
      </c>
      <c r="F27" s="239" t="s">
        <v>406</v>
      </c>
    </row>
    <row r="28" spans="1:6" s="150" customFormat="1" ht="12" customHeight="1" x14ac:dyDescent="0.2">
      <c r="A28" s="104" t="s">
        <v>45</v>
      </c>
      <c r="B28" s="151" t="s">
        <v>196</v>
      </c>
      <c r="C28" s="142">
        <v>0</v>
      </c>
      <c r="D28" s="142">
        <v>0</v>
      </c>
      <c r="E28" s="125">
        <v>803</v>
      </c>
      <c r="F28" s="239" t="s">
        <v>407</v>
      </c>
    </row>
    <row r="29" spans="1:6" s="150" customFormat="1" ht="12" customHeight="1" x14ac:dyDescent="0.2">
      <c r="A29" s="103" t="s">
        <v>46</v>
      </c>
      <c r="B29" s="152" t="s">
        <v>197</v>
      </c>
      <c r="C29" s="141"/>
      <c r="D29" s="141">
        <v>0</v>
      </c>
      <c r="E29" s="124">
        <v>0</v>
      </c>
      <c r="F29" s="239" t="s">
        <v>408</v>
      </c>
    </row>
    <row r="30" spans="1:6" s="150" customFormat="1" ht="12" customHeight="1" x14ac:dyDescent="0.2">
      <c r="A30" s="103" t="s">
        <v>47</v>
      </c>
      <c r="B30" s="152" t="s">
        <v>198</v>
      </c>
      <c r="C30" s="141">
        <v>0</v>
      </c>
      <c r="D30" s="141">
        <v>0</v>
      </c>
      <c r="E30" s="124">
        <v>0</v>
      </c>
      <c r="F30" s="239" t="s">
        <v>409</v>
      </c>
    </row>
    <row r="31" spans="1:6" s="150" customFormat="1" ht="12" customHeight="1" x14ac:dyDescent="0.2">
      <c r="A31" s="103" t="s">
        <v>48</v>
      </c>
      <c r="B31" s="152" t="s">
        <v>199</v>
      </c>
      <c r="C31" s="141">
        <v>0</v>
      </c>
      <c r="D31" s="141">
        <v>0</v>
      </c>
      <c r="E31" s="124">
        <v>0</v>
      </c>
      <c r="F31" s="239" t="s">
        <v>410</v>
      </c>
    </row>
    <row r="32" spans="1:6" s="150" customFormat="1" ht="12" customHeight="1" x14ac:dyDescent="0.2">
      <c r="A32" s="103" t="s">
        <v>100</v>
      </c>
      <c r="B32" s="152" t="s">
        <v>200</v>
      </c>
      <c r="C32" s="141">
        <v>0</v>
      </c>
      <c r="D32" s="141">
        <v>0</v>
      </c>
      <c r="E32" s="124">
        <v>0</v>
      </c>
      <c r="F32" s="239" t="s">
        <v>411</v>
      </c>
    </row>
    <row r="33" spans="1:6" s="150" customFormat="1" ht="12" customHeight="1" thickBot="1" x14ac:dyDescent="0.25">
      <c r="A33" s="105" t="s">
        <v>101</v>
      </c>
      <c r="B33" s="252" t="s">
        <v>201</v>
      </c>
      <c r="C33" s="143">
        <v>0</v>
      </c>
      <c r="D33" s="143">
        <v>0</v>
      </c>
      <c r="E33" s="126">
        <v>0</v>
      </c>
      <c r="F33" s="239" t="s">
        <v>412</v>
      </c>
    </row>
    <row r="34" spans="1:6" s="150" customFormat="1" ht="12" customHeight="1" thickBot="1" x14ac:dyDescent="0.25">
      <c r="A34" s="109" t="s">
        <v>102</v>
      </c>
      <c r="B34" s="110" t="s">
        <v>202</v>
      </c>
      <c r="C34" s="146">
        <f>C35+C38+C39+C40</f>
        <v>2080</v>
      </c>
      <c r="D34" s="146">
        <f t="shared" ref="D34:E34" si="3">D35+D38+D39+D40</f>
        <v>2080</v>
      </c>
      <c r="E34" s="146">
        <f t="shared" si="3"/>
        <v>2329</v>
      </c>
      <c r="F34" s="239" t="s">
        <v>413</v>
      </c>
    </row>
    <row r="35" spans="1:6" s="150" customFormat="1" ht="12" customHeight="1" x14ac:dyDescent="0.2">
      <c r="A35" s="104" t="s">
        <v>203</v>
      </c>
      <c r="B35" s="151" t="s">
        <v>204</v>
      </c>
      <c r="C35" s="158">
        <f>SUM(C36:C37)</f>
        <v>1520</v>
      </c>
      <c r="D35" s="158">
        <f t="shared" ref="D35:E35" si="4">SUM(D36:D37)</f>
        <v>1520</v>
      </c>
      <c r="E35" s="158">
        <f t="shared" si="4"/>
        <v>1559</v>
      </c>
      <c r="F35" s="239" t="s">
        <v>414</v>
      </c>
    </row>
    <row r="36" spans="1:6" s="150" customFormat="1" ht="12" customHeight="1" x14ac:dyDescent="0.2">
      <c r="A36" s="103" t="s">
        <v>205</v>
      </c>
      <c r="B36" s="152" t="s">
        <v>206</v>
      </c>
      <c r="C36" s="141">
        <v>120</v>
      </c>
      <c r="D36" s="141">
        <v>120</v>
      </c>
      <c r="E36" s="124">
        <v>311</v>
      </c>
      <c r="F36" s="239" t="s">
        <v>415</v>
      </c>
    </row>
    <row r="37" spans="1:6" s="150" customFormat="1" ht="12" customHeight="1" x14ac:dyDescent="0.2">
      <c r="A37" s="103" t="s">
        <v>207</v>
      </c>
      <c r="B37" s="152" t="s">
        <v>471</v>
      </c>
      <c r="C37" s="141">
        <v>1400</v>
      </c>
      <c r="D37" s="141">
        <v>1400</v>
      </c>
      <c r="E37" s="124">
        <v>1248</v>
      </c>
      <c r="F37" s="239" t="s">
        <v>416</v>
      </c>
    </row>
    <row r="38" spans="1:6" s="150" customFormat="1" ht="12" customHeight="1" x14ac:dyDescent="0.2">
      <c r="A38" s="103" t="s">
        <v>208</v>
      </c>
      <c r="B38" s="152" t="s">
        <v>209</v>
      </c>
      <c r="C38" s="141">
        <v>500</v>
      </c>
      <c r="D38" s="141">
        <v>500</v>
      </c>
      <c r="E38" s="124">
        <v>688</v>
      </c>
      <c r="F38" s="239" t="s">
        <v>417</v>
      </c>
    </row>
    <row r="39" spans="1:6" s="150" customFormat="1" ht="12" customHeight="1" x14ac:dyDescent="0.2">
      <c r="A39" s="103" t="s">
        <v>210</v>
      </c>
      <c r="B39" s="152" t="s">
        <v>211</v>
      </c>
      <c r="C39" s="141">
        <v>0</v>
      </c>
      <c r="D39" s="141">
        <v>0</v>
      </c>
      <c r="E39" s="124"/>
      <c r="F39" s="239" t="s">
        <v>418</v>
      </c>
    </row>
    <row r="40" spans="1:6" s="150" customFormat="1" ht="12" customHeight="1" thickBot="1" x14ac:dyDescent="0.25">
      <c r="A40" s="105" t="s">
        <v>212</v>
      </c>
      <c r="B40" s="132" t="s">
        <v>213</v>
      </c>
      <c r="C40" s="143">
        <v>60</v>
      </c>
      <c r="D40" s="143">
        <v>60</v>
      </c>
      <c r="E40" s="126">
        <v>82</v>
      </c>
      <c r="F40" s="239" t="s">
        <v>419</v>
      </c>
    </row>
    <row r="41" spans="1:6" s="150" customFormat="1" ht="12" customHeight="1" thickBot="1" x14ac:dyDescent="0.25">
      <c r="A41" s="109" t="s">
        <v>8</v>
      </c>
      <c r="B41" s="110" t="s">
        <v>214</v>
      </c>
      <c r="C41" s="140">
        <f>SUM(C42:C51)</f>
        <v>2691</v>
      </c>
      <c r="D41" s="140">
        <f t="shared" ref="D41:E41" si="5">SUM(D42:D51)</f>
        <v>2691</v>
      </c>
      <c r="E41" s="140">
        <f t="shared" si="5"/>
        <v>2395</v>
      </c>
      <c r="F41" s="239" t="s">
        <v>420</v>
      </c>
    </row>
    <row r="42" spans="1:6" s="150" customFormat="1" ht="12" customHeight="1" x14ac:dyDescent="0.2">
      <c r="A42" s="104" t="s">
        <v>49</v>
      </c>
      <c r="B42" s="151" t="s">
        <v>215</v>
      </c>
      <c r="C42" s="142">
        <v>0</v>
      </c>
      <c r="D42" s="142"/>
      <c r="E42" s="125">
        <v>0</v>
      </c>
      <c r="F42" s="239" t="s">
        <v>421</v>
      </c>
    </row>
    <row r="43" spans="1:6" s="150" customFormat="1" ht="12" customHeight="1" x14ac:dyDescent="0.2">
      <c r="A43" s="103" t="s">
        <v>50</v>
      </c>
      <c r="B43" s="152" t="s">
        <v>216</v>
      </c>
      <c r="C43" s="141">
        <v>0</v>
      </c>
      <c r="D43" s="141">
        <v>0</v>
      </c>
      <c r="E43" s="124">
        <v>243</v>
      </c>
      <c r="F43" s="239" t="s">
        <v>422</v>
      </c>
    </row>
    <row r="44" spans="1:6" s="150" customFormat="1" ht="12" customHeight="1" x14ac:dyDescent="0.2">
      <c r="A44" s="103" t="s">
        <v>51</v>
      </c>
      <c r="B44" s="152" t="s">
        <v>217</v>
      </c>
      <c r="C44" s="141">
        <v>250</v>
      </c>
      <c r="D44" s="141">
        <v>250</v>
      </c>
      <c r="E44" s="124">
        <v>305</v>
      </c>
      <c r="F44" s="239" t="s">
        <v>423</v>
      </c>
    </row>
    <row r="45" spans="1:6" s="150" customFormat="1" ht="12" customHeight="1" x14ac:dyDescent="0.2">
      <c r="A45" s="103" t="s">
        <v>104</v>
      </c>
      <c r="B45" s="152" t="s">
        <v>218</v>
      </c>
      <c r="C45" s="141">
        <v>502</v>
      </c>
      <c r="D45" s="141">
        <v>502</v>
      </c>
      <c r="E45" s="124">
        <v>0</v>
      </c>
      <c r="F45" s="239" t="s">
        <v>424</v>
      </c>
    </row>
    <row r="46" spans="1:6" s="150" customFormat="1" ht="12" customHeight="1" x14ac:dyDescent="0.2">
      <c r="A46" s="103" t="s">
        <v>105</v>
      </c>
      <c r="B46" s="152" t="s">
        <v>219</v>
      </c>
      <c r="C46" s="141">
        <v>1356</v>
      </c>
      <c r="D46" s="141">
        <v>1356</v>
      </c>
      <c r="E46" s="124">
        <v>1232</v>
      </c>
      <c r="F46" s="239" t="s">
        <v>425</v>
      </c>
    </row>
    <row r="47" spans="1:6" s="150" customFormat="1" ht="12" customHeight="1" x14ac:dyDescent="0.2">
      <c r="A47" s="103" t="s">
        <v>106</v>
      </c>
      <c r="B47" s="152" t="s">
        <v>220</v>
      </c>
      <c r="C47" s="141">
        <v>426</v>
      </c>
      <c r="D47" s="141">
        <v>426</v>
      </c>
      <c r="E47" s="124">
        <v>478</v>
      </c>
      <c r="F47" s="239" t="s">
        <v>426</v>
      </c>
    </row>
    <row r="48" spans="1:6" s="150" customFormat="1" ht="12" customHeight="1" x14ac:dyDescent="0.2">
      <c r="A48" s="103" t="s">
        <v>107</v>
      </c>
      <c r="B48" s="152" t="s">
        <v>221</v>
      </c>
      <c r="C48" s="141">
        <v>156</v>
      </c>
      <c r="D48" s="141">
        <v>156</v>
      </c>
      <c r="E48" s="124">
        <v>70</v>
      </c>
      <c r="F48" s="239" t="s">
        <v>427</v>
      </c>
    </row>
    <row r="49" spans="1:6" s="150" customFormat="1" ht="12" customHeight="1" x14ac:dyDescent="0.2">
      <c r="A49" s="103" t="s">
        <v>108</v>
      </c>
      <c r="B49" s="152" t="s">
        <v>222</v>
      </c>
      <c r="C49" s="141">
        <v>1</v>
      </c>
      <c r="D49" s="141">
        <v>1</v>
      </c>
      <c r="E49" s="124">
        <v>0</v>
      </c>
      <c r="F49" s="239" t="s">
        <v>428</v>
      </c>
    </row>
    <row r="50" spans="1:6" s="150" customFormat="1" ht="12" customHeight="1" x14ac:dyDescent="0.2">
      <c r="A50" s="103" t="s">
        <v>223</v>
      </c>
      <c r="B50" s="152" t="s">
        <v>224</v>
      </c>
      <c r="C50" s="144">
        <v>0</v>
      </c>
      <c r="D50" s="144">
        <v>0</v>
      </c>
      <c r="E50" s="127">
        <v>0</v>
      </c>
      <c r="F50" s="239" t="s">
        <v>429</v>
      </c>
    </row>
    <row r="51" spans="1:6" s="150" customFormat="1" ht="12" customHeight="1" thickBot="1" x14ac:dyDescent="0.25">
      <c r="A51" s="105" t="s">
        <v>225</v>
      </c>
      <c r="B51" s="153" t="s">
        <v>226</v>
      </c>
      <c r="C51" s="145">
        <v>0</v>
      </c>
      <c r="D51" s="145">
        <v>0</v>
      </c>
      <c r="E51" s="128">
        <v>67</v>
      </c>
      <c r="F51" s="239" t="s">
        <v>430</v>
      </c>
    </row>
    <row r="52" spans="1:6" s="150" customFormat="1" ht="12" customHeight="1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6">SUM(D53:D57)</f>
        <v>0</v>
      </c>
      <c r="E52" s="140">
        <f t="shared" si="6"/>
        <v>0</v>
      </c>
      <c r="F52" s="239" t="s">
        <v>431</v>
      </c>
    </row>
    <row r="53" spans="1:6" s="150" customFormat="1" ht="12" customHeight="1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432</v>
      </c>
    </row>
    <row r="54" spans="1:6" s="150" customFormat="1" ht="12" customHeight="1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433</v>
      </c>
    </row>
    <row r="55" spans="1:6" s="150" customFormat="1" ht="12" customHeight="1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434</v>
      </c>
    </row>
    <row r="56" spans="1:6" s="150" customFormat="1" ht="12" customHeight="1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435</v>
      </c>
    </row>
    <row r="57" spans="1:6" s="150" customFormat="1" ht="12" customHeight="1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436</v>
      </c>
    </row>
    <row r="58" spans="1:6" s="150" customFormat="1" ht="17.25" customHeight="1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7">SUM(D59:D62)</f>
        <v>0</v>
      </c>
      <c r="E58" s="140">
        <f t="shared" si="7"/>
        <v>15</v>
      </c>
      <c r="F58" s="239" t="s">
        <v>437</v>
      </c>
    </row>
    <row r="59" spans="1:6" s="150" customFormat="1" ht="12" customHeight="1" x14ac:dyDescent="0.2">
      <c r="A59" s="104" t="s">
        <v>54</v>
      </c>
      <c r="B59" s="151" t="s">
        <v>237</v>
      </c>
      <c r="C59" s="142">
        <v>0</v>
      </c>
      <c r="D59" s="142">
        <v>0</v>
      </c>
      <c r="E59" s="125">
        <v>0</v>
      </c>
      <c r="F59" s="239" t="s">
        <v>438</v>
      </c>
    </row>
    <row r="60" spans="1:6" s="150" customFormat="1" ht="19.5" customHeight="1" x14ac:dyDescent="0.2">
      <c r="A60" s="103" t="s">
        <v>55</v>
      </c>
      <c r="B60" s="152" t="s">
        <v>238</v>
      </c>
      <c r="C60" s="141">
        <v>0</v>
      </c>
      <c r="D60" s="141">
        <v>0</v>
      </c>
      <c r="E60" s="124">
        <v>15</v>
      </c>
      <c r="F60" s="239" t="s">
        <v>439</v>
      </c>
    </row>
    <row r="61" spans="1:6" s="150" customFormat="1" ht="12" customHeight="1" x14ac:dyDescent="0.2">
      <c r="A61" s="103" t="s">
        <v>239</v>
      </c>
      <c r="B61" s="152" t="s">
        <v>240</v>
      </c>
      <c r="C61" s="141"/>
      <c r="D61" s="141"/>
      <c r="E61" s="124"/>
      <c r="F61" s="239" t="s">
        <v>440</v>
      </c>
    </row>
    <row r="62" spans="1:6" s="150" customFormat="1" ht="12" customHeight="1" thickBot="1" x14ac:dyDescent="0.25">
      <c r="A62" s="105" t="s">
        <v>241</v>
      </c>
      <c r="B62" s="153" t="s">
        <v>242</v>
      </c>
      <c r="C62" s="143">
        <v>0</v>
      </c>
      <c r="D62" s="143">
        <v>0</v>
      </c>
      <c r="E62" s="126">
        <v>0</v>
      </c>
      <c r="F62" s="239" t="s">
        <v>441</v>
      </c>
    </row>
    <row r="63" spans="1:6" s="150" customFormat="1" ht="12" customHeight="1" thickBot="1" x14ac:dyDescent="0.25">
      <c r="A63" s="109" t="s">
        <v>11</v>
      </c>
      <c r="B63" s="130" t="s">
        <v>243</v>
      </c>
      <c r="C63" s="140">
        <f>SUM(C64:C66)</f>
        <v>0</v>
      </c>
      <c r="D63" s="140">
        <f t="shared" ref="D63:E63" si="8">SUM(D64:D66)</f>
        <v>0</v>
      </c>
      <c r="E63" s="140">
        <f t="shared" si="8"/>
        <v>0</v>
      </c>
      <c r="F63" s="239" t="s">
        <v>442</v>
      </c>
    </row>
    <row r="64" spans="1:6" s="150" customFormat="1" ht="12" customHeight="1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443</v>
      </c>
    </row>
    <row r="65" spans="1:9" s="150" customFormat="1" ht="12" customHeight="1" x14ac:dyDescent="0.2">
      <c r="A65" s="103" t="s">
        <v>111</v>
      </c>
      <c r="B65" s="152" t="s">
        <v>245</v>
      </c>
      <c r="C65" s="144"/>
      <c r="D65" s="144"/>
      <c r="E65" s="127"/>
      <c r="F65" s="239" t="s">
        <v>444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445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446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30939</v>
      </c>
      <c r="D68" s="146">
        <f t="shared" ref="D68:E68" si="9">D12+D20+D27+D34+D41+D52+D58+D63</f>
        <v>42343</v>
      </c>
      <c r="E68" s="146">
        <f t="shared" si="9"/>
        <v>34661</v>
      </c>
      <c r="F68" s="239" t="s">
        <v>447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10">SUM(D70:D72)</f>
        <v>0</v>
      </c>
      <c r="E69" s="140">
        <f t="shared" si="10"/>
        <v>0</v>
      </c>
      <c r="F69" s="140">
        <f t="shared" si="10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448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449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450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1">SUM(D74:D77)</f>
        <v>0</v>
      </c>
      <c r="E73" s="140">
        <f t="shared" si="11"/>
        <v>0</v>
      </c>
      <c r="F73" s="239" t="s">
        <v>451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452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453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454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455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7978</v>
      </c>
      <c r="D78" s="140">
        <f t="shared" ref="D78:E78" si="12">SUM(D79:D80)</f>
        <v>7989</v>
      </c>
      <c r="E78" s="140">
        <f t="shared" si="12"/>
        <v>7989</v>
      </c>
      <c r="F78" s="239" t="s">
        <v>456</v>
      </c>
    </row>
    <row r="79" spans="1:9" s="150" customFormat="1" ht="12" customHeight="1" x14ac:dyDescent="0.2">
      <c r="A79" s="104" t="s">
        <v>267</v>
      </c>
      <c r="B79" s="151" t="s">
        <v>268</v>
      </c>
      <c r="C79" s="144">
        <v>7978</v>
      </c>
      <c r="D79" s="144">
        <v>7989</v>
      </c>
      <c r="E79" s="127">
        <v>7989</v>
      </c>
      <c r="F79" s="239" t="s">
        <v>457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>
        <v>0</v>
      </c>
      <c r="D80" s="144">
        <v>0</v>
      </c>
      <c r="E80" s="127">
        <v>0</v>
      </c>
      <c r="F80" s="239" t="s">
        <v>458</v>
      </c>
    </row>
    <row r="81" spans="1:6" s="150" customFormat="1" ht="12" customHeight="1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3">SUM(D82:D84)</f>
        <v>0</v>
      </c>
      <c r="E81" s="140">
        <f t="shared" si="13"/>
        <v>878</v>
      </c>
      <c r="F81" s="239" t="s">
        <v>459</v>
      </c>
    </row>
    <row r="82" spans="1:6" s="150" customFormat="1" ht="12" customHeight="1" x14ac:dyDescent="0.2">
      <c r="A82" s="104" t="s">
        <v>273</v>
      </c>
      <c r="B82" s="151" t="s">
        <v>274</v>
      </c>
      <c r="C82" s="144">
        <v>0</v>
      </c>
      <c r="D82" s="144"/>
      <c r="E82" s="127">
        <v>878</v>
      </c>
      <c r="F82" s="239" t="s">
        <v>460</v>
      </c>
    </row>
    <row r="83" spans="1:6" s="150" customFormat="1" ht="12" customHeight="1" x14ac:dyDescent="0.2">
      <c r="A83" s="103" t="s">
        <v>275</v>
      </c>
      <c r="B83" s="152" t="s">
        <v>276</v>
      </c>
      <c r="C83" s="144">
        <v>0</v>
      </c>
      <c r="D83" s="144">
        <v>0</v>
      </c>
      <c r="E83" s="127">
        <v>0</v>
      </c>
      <c r="F83" s="239" t="s">
        <v>461</v>
      </c>
    </row>
    <row r="84" spans="1:6" s="150" customFormat="1" ht="12" customHeight="1" thickBot="1" x14ac:dyDescent="0.25">
      <c r="A84" s="105" t="s">
        <v>277</v>
      </c>
      <c r="B84" s="132" t="s">
        <v>278</v>
      </c>
      <c r="C84" s="144">
        <v>0</v>
      </c>
      <c r="D84" s="144">
        <v>0</v>
      </c>
      <c r="E84" s="127">
        <v>0</v>
      </c>
      <c r="F84" s="239" t="s">
        <v>462</v>
      </c>
    </row>
    <row r="85" spans="1:6" s="150" customFormat="1" ht="12" customHeight="1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4">SUM(D86:D89)</f>
        <v>0</v>
      </c>
      <c r="E85" s="140">
        <f t="shared" si="14"/>
        <v>0</v>
      </c>
      <c r="F85" s="239" t="s">
        <v>463</v>
      </c>
    </row>
    <row r="86" spans="1:6" s="150" customFormat="1" ht="12" customHeight="1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464</v>
      </c>
    </row>
    <row r="87" spans="1:6" s="150" customFormat="1" ht="12" customHeight="1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465</v>
      </c>
    </row>
    <row r="88" spans="1:6" s="150" customFormat="1" ht="12" customHeight="1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466</v>
      </c>
    </row>
    <row r="89" spans="1:6" s="150" customFormat="1" ht="12" customHeight="1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467</v>
      </c>
    </row>
    <row r="90" spans="1:6" s="150" customFormat="1" ht="12" customHeight="1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468</v>
      </c>
    </row>
    <row r="91" spans="1:6" s="150" customFormat="1" ht="12" customHeight="1" thickBot="1" x14ac:dyDescent="0.25">
      <c r="A91" s="161" t="s">
        <v>291</v>
      </c>
      <c r="B91" s="92" t="s">
        <v>292</v>
      </c>
      <c r="C91" s="146">
        <f>C69+C73+C78+C81+C85+C90</f>
        <v>7978</v>
      </c>
      <c r="D91" s="146">
        <f t="shared" ref="D91:E91" si="15">D69+D73+D78+D81+D85+D90</f>
        <v>7989</v>
      </c>
      <c r="E91" s="146">
        <f t="shared" si="15"/>
        <v>8867</v>
      </c>
      <c r="F91" s="239" t="s">
        <v>469</v>
      </c>
    </row>
    <row r="92" spans="1:6" s="150" customFormat="1" ht="20.25" customHeight="1" thickBot="1" x14ac:dyDescent="0.25">
      <c r="A92" s="163" t="s">
        <v>293</v>
      </c>
      <c r="B92" s="94" t="s">
        <v>294</v>
      </c>
      <c r="C92" s="146">
        <f>C68+C91</f>
        <v>38917</v>
      </c>
      <c r="D92" s="146">
        <f t="shared" ref="D92:E92" si="16">D68+D91</f>
        <v>50332</v>
      </c>
      <c r="E92" s="146">
        <f t="shared" si="16"/>
        <v>43528</v>
      </c>
      <c r="F92" s="239" t="s">
        <v>470</v>
      </c>
    </row>
    <row r="93" spans="1:6" s="150" customFormat="1" ht="12" customHeight="1" x14ac:dyDescent="0.2">
      <c r="A93" s="90"/>
      <c r="B93" s="90"/>
      <c r="C93" s="91"/>
      <c r="D93" s="91"/>
      <c r="E93" s="91"/>
      <c r="F93" s="239"/>
    </row>
    <row r="94" spans="1:6" ht="12.75" customHeight="1" x14ac:dyDescent="0.25">
      <c r="A94" s="593" t="s">
        <v>32</v>
      </c>
      <c r="B94" s="593"/>
      <c r="C94" s="593"/>
      <c r="D94" s="593"/>
      <c r="E94" s="593"/>
      <c r="F94" s="237"/>
    </row>
    <row r="95" spans="1:6" s="156" customFormat="1" ht="10.5" customHeight="1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ht="16.5" customHeight="1" x14ac:dyDescent="0.25">
      <c r="A96" s="600" t="s">
        <v>44</v>
      </c>
      <c r="B96" s="598" t="s">
        <v>153</v>
      </c>
      <c r="C96" s="596" t="str">
        <f>+C9</f>
        <v>2017. évi</v>
      </c>
      <c r="D96" s="596"/>
      <c r="E96" s="597"/>
      <c r="F96" s="240"/>
    </row>
    <row r="97" spans="1:9" ht="24" customHeight="1" thickBot="1" x14ac:dyDescent="0.3">
      <c r="A97" s="601"/>
      <c r="B97" s="599"/>
      <c r="C97" s="325" t="s">
        <v>154</v>
      </c>
      <c r="D97" s="325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32472</v>
      </c>
      <c r="D99" s="139">
        <f t="shared" ref="D99:E99" si="17">SUM(D100:D104)</f>
        <v>39649</v>
      </c>
      <c r="E99" s="139">
        <f t="shared" si="17"/>
        <v>29084</v>
      </c>
      <c r="F99" s="237" t="s">
        <v>392</v>
      </c>
    </row>
    <row r="100" spans="1:9" ht="12" customHeight="1" x14ac:dyDescent="0.25">
      <c r="A100" s="106" t="s">
        <v>56</v>
      </c>
      <c r="B100" s="99" t="s">
        <v>33</v>
      </c>
      <c r="C100" s="227">
        <v>13825</v>
      </c>
      <c r="D100" s="227">
        <v>17456</v>
      </c>
      <c r="E100" s="227">
        <v>13524</v>
      </c>
      <c r="F100" s="237" t="s">
        <v>393</v>
      </c>
      <c r="I100" s="296"/>
    </row>
    <row r="101" spans="1:9" ht="12" customHeight="1" x14ac:dyDescent="0.25">
      <c r="A101" s="103" t="s">
        <v>57</v>
      </c>
      <c r="B101" s="97" t="s">
        <v>112</v>
      </c>
      <c r="C101" s="228">
        <v>2244</v>
      </c>
      <c r="D101" s="228">
        <v>2244</v>
      </c>
      <c r="E101" s="228">
        <v>2156</v>
      </c>
      <c r="F101" s="237" t="s">
        <v>394</v>
      </c>
      <c r="I101" s="296"/>
    </row>
    <row r="102" spans="1:9" ht="12" customHeight="1" x14ac:dyDescent="0.25">
      <c r="A102" s="103" t="s">
        <v>58</v>
      </c>
      <c r="B102" s="97" t="s">
        <v>83</v>
      </c>
      <c r="C102" s="230">
        <v>11686</v>
      </c>
      <c r="D102" s="230">
        <v>15007</v>
      </c>
      <c r="E102" s="230">
        <v>10881</v>
      </c>
      <c r="F102" s="237" t="s">
        <v>395</v>
      </c>
      <c r="I102" s="296"/>
    </row>
    <row r="103" spans="1:9" ht="12" customHeight="1" x14ac:dyDescent="0.25">
      <c r="A103" s="103" t="s">
        <v>59</v>
      </c>
      <c r="B103" s="100" t="s">
        <v>113</v>
      </c>
      <c r="C103" s="230">
        <v>2204</v>
      </c>
      <c r="D103" s="230">
        <v>2204</v>
      </c>
      <c r="E103" s="230">
        <v>1671</v>
      </c>
      <c r="F103" s="237" t="s">
        <v>396</v>
      </c>
    </row>
    <row r="104" spans="1:9" ht="12" customHeight="1" x14ac:dyDescent="0.25">
      <c r="A104" s="103" t="s">
        <v>68</v>
      </c>
      <c r="B104" s="108" t="s">
        <v>114</v>
      </c>
      <c r="C104" s="230">
        <f>3193-680</f>
        <v>2513</v>
      </c>
      <c r="D104" s="230">
        <f>2817-79</f>
        <v>2738</v>
      </c>
      <c r="E104" s="230">
        <v>852</v>
      </c>
      <c r="F104" s="237" t="s">
        <v>397</v>
      </c>
    </row>
    <row r="105" spans="1:9" ht="12" customHeight="1" x14ac:dyDescent="0.25">
      <c r="A105" s="103" t="s">
        <v>60</v>
      </c>
      <c r="B105" s="97" t="s">
        <v>302</v>
      </c>
      <c r="C105" s="230">
        <v>0</v>
      </c>
      <c r="D105" s="230">
        <v>225</v>
      </c>
      <c r="E105" s="230">
        <v>225</v>
      </c>
      <c r="F105" s="237" t="s">
        <v>398</v>
      </c>
    </row>
    <row r="106" spans="1:9" ht="12" customHeight="1" x14ac:dyDescent="0.25">
      <c r="A106" s="103" t="s">
        <v>61</v>
      </c>
      <c r="B106" s="120" t="s">
        <v>303</v>
      </c>
      <c r="C106" s="143">
        <v>0</v>
      </c>
      <c r="D106" s="143">
        <v>0</v>
      </c>
      <c r="E106" s="126">
        <v>0</v>
      </c>
      <c r="F106" s="237" t="s">
        <v>399</v>
      </c>
    </row>
    <row r="107" spans="1:9" ht="12" customHeight="1" x14ac:dyDescent="0.25">
      <c r="A107" s="103" t="s">
        <v>69</v>
      </c>
      <c r="B107" s="121" t="s">
        <v>304</v>
      </c>
      <c r="C107" s="143">
        <v>0</v>
      </c>
      <c r="D107" s="143">
        <v>0</v>
      </c>
      <c r="E107" s="126">
        <v>0</v>
      </c>
      <c r="F107" s="237" t="s">
        <v>400</v>
      </c>
    </row>
    <row r="108" spans="1:9" ht="17.25" customHeight="1" x14ac:dyDescent="0.25">
      <c r="A108" s="103" t="s">
        <v>70</v>
      </c>
      <c r="B108" s="121" t="s">
        <v>305</v>
      </c>
      <c r="C108" s="143"/>
      <c r="D108" s="143">
        <v>0</v>
      </c>
      <c r="E108" s="126">
        <v>0</v>
      </c>
      <c r="F108" s="237" t="s">
        <v>401</v>
      </c>
    </row>
    <row r="109" spans="1:9" ht="12" customHeight="1" x14ac:dyDescent="0.25">
      <c r="A109" s="103" t="s">
        <v>71</v>
      </c>
      <c r="B109" s="120" t="s">
        <v>306</v>
      </c>
      <c r="C109" s="230">
        <v>2063</v>
      </c>
      <c r="D109" s="230">
        <v>2063</v>
      </c>
      <c r="E109" s="230">
        <v>533</v>
      </c>
      <c r="F109" s="237" t="s">
        <v>402</v>
      </c>
    </row>
    <row r="110" spans="1:9" ht="12" customHeight="1" x14ac:dyDescent="0.25">
      <c r="A110" s="103" t="s">
        <v>72</v>
      </c>
      <c r="B110" s="120" t="s">
        <v>307</v>
      </c>
      <c r="C110" s="230">
        <v>0</v>
      </c>
      <c r="D110" s="230">
        <v>0</v>
      </c>
      <c r="E110" s="230">
        <v>0</v>
      </c>
      <c r="F110" s="237" t="s">
        <v>403</v>
      </c>
    </row>
    <row r="111" spans="1:9" ht="12" customHeight="1" x14ac:dyDescent="0.25">
      <c r="A111" s="103" t="s">
        <v>74</v>
      </c>
      <c r="B111" s="121" t="s">
        <v>308</v>
      </c>
      <c r="C111" s="230">
        <v>0</v>
      </c>
      <c r="D111" s="230">
        <v>0</v>
      </c>
      <c r="E111" s="230">
        <v>0</v>
      </c>
      <c r="F111" s="237" t="s">
        <v>404</v>
      </c>
    </row>
    <row r="112" spans="1:9" ht="12" customHeight="1" x14ac:dyDescent="0.25">
      <c r="A112" s="102" t="s">
        <v>115</v>
      </c>
      <c r="B112" s="122" t="s">
        <v>309</v>
      </c>
      <c r="C112" s="230">
        <v>0</v>
      </c>
      <c r="D112" s="230">
        <v>0</v>
      </c>
      <c r="E112" s="230">
        <v>0</v>
      </c>
      <c r="F112" s="237" t="s">
        <v>405</v>
      </c>
    </row>
    <row r="113" spans="1:9" ht="12" customHeight="1" x14ac:dyDescent="0.25">
      <c r="A113" s="103" t="s">
        <v>310</v>
      </c>
      <c r="B113" s="122" t="s">
        <v>311</v>
      </c>
      <c r="C113" s="230">
        <v>0</v>
      </c>
      <c r="D113" s="230">
        <v>0</v>
      </c>
      <c r="E113" s="230">
        <v>0</v>
      </c>
      <c r="F113" s="237" t="s">
        <v>406</v>
      </c>
    </row>
    <row r="114" spans="1:9" ht="12" customHeight="1" thickBot="1" x14ac:dyDescent="0.3">
      <c r="A114" s="107" t="s">
        <v>312</v>
      </c>
      <c r="B114" s="123" t="s">
        <v>313</v>
      </c>
      <c r="C114" s="231">
        <v>450</v>
      </c>
      <c r="D114" s="231">
        <v>450</v>
      </c>
      <c r="E114" s="231">
        <v>93</v>
      </c>
      <c r="F114" s="237" t="s">
        <v>407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5765</v>
      </c>
      <c r="D115" s="140">
        <f t="shared" ref="D115:E115" si="18">SUM(D116:D120)-D117-D119</f>
        <v>9947</v>
      </c>
      <c r="E115" s="140">
        <f t="shared" si="18"/>
        <v>7619</v>
      </c>
      <c r="F115" s="237" t="s">
        <v>408</v>
      </c>
    </row>
    <row r="116" spans="1:9" ht="12" customHeight="1" x14ac:dyDescent="0.25">
      <c r="A116" s="104" t="s">
        <v>62</v>
      </c>
      <c r="B116" s="97" t="s">
        <v>132</v>
      </c>
      <c r="C116" s="229">
        <v>4563</v>
      </c>
      <c r="D116" s="229">
        <v>7002</v>
      </c>
      <c r="E116" s="229">
        <v>4674</v>
      </c>
      <c r="F116" s="237" t="s">
        <v>409</v>
      </c>
      <c r="I116" s="296"/>
    </row>
    <row r="117" spans="1:9" ht="12" customHeight="1" x14ac:dyDescent="0.25">
      <c r="A117" s="104" t="s">
        <v>63</v>
      </c>
      <c r="B117" s="254" t="s">
        <v>315</v>
      </c>
      <c r="C117" s="229"/>
      <c r="D117" s="229"/>
      <c r="E117" s="229"/>
      <c r="F117" s="237" t="s">
        <v>410</v>
      </c>
      <c r="I117" s="296"/>
    </row>
    <row r="118" spans="1:9" x14ac:dyDescent="0.25">
      <c r="A118" s="104" t="s">
        <v>64</v>
      </c>
      <c r="B118" s="101" t="s">
        <v>116</v>
      </c>
      <c r="C118" s="228">
        <v>1202</v>
      </c>
      <c r="D118" s="228">
        <v>2945</v>
      </c>
      <c r="E118" s="228">
        <v>2945</v>
      </c>
      <c r="F118" s="237" t="s">
        <v>411</v>
      </c>
    </row>
    <row r="119" spans="1:9" ht="12" customHeight="1" x14ac:dyDescent="0.25">
      <c r="A119" s="104" t="s">
        <v>65</v>
      </c>
      <c r="B119" s="254" t="s">
        <v>316</v>
      </c>
      <c r="C119" s="124">
        <v>0</v>
      </c>
      <c r="D119" s="124">
        <v>0</v>
      </c>
      <c r="E119" s="124">
        <v>0</v>
      </c>
      <c r="F119" s="237" t="s">
        <v>412</v>
      </c>
    </row>
    <row r="120" spans="1:9" ht="12" customHeight="1" x14ac:dyDescent="0.25">
      <c r="A120" s="104" t="s">
        <v>66</v>
      </c>
      <c r="B120" s="132" t="s">
        <v>135</v>
      </c>
      <c r="C120" s="124">
        <v>0</v>
      </c>
      <c r="D120" s="124">
        <v>0</v>
      </c>
      <c r="E120" s="124">
        <v>0</v>
      </c>
      <c r="F120" s="237" t="s">
        <v>413</v>
      </c>
    </row>
    <row r="121" spans="1:9" ht="12" customHeight="1" x14ac:dyDescent="0.25">
      <c r="A121" s="104" t="s">
        <v>73</v>
      </c>
      <c r="B121" s="131" t="s">
        <v>317</v>
      </c>
      <c r="C121" s="124">
        <v>0</v>
      </c>
      <c r="D121" s="124">
        <v>0</v>
      </c>
      <c r="E121" s="124">
        <v>0</v>
      </c>
      <c r="F121" s="237" t="s">
        <v>414</v>
      </c>
    </row>
    <row r="122" spans="1:9" ht="9" customHeight="1" x14ac:dyDescent="0.25">
      <c r="A122" s="104" t="s">
        <v>75</v>
      </c>
      <c r="B122" s="147" t="s">
        <v>318</v>
      </c>
      <c r="C122" s="124">
        <v>0</v>
      </c>
      <c r="D122" s="124">
        <v>0</v>
      </c>
      <c r="E122" s="124">
        <v>0</v>
      </c>
      <c r="F122" s="237" t="s">
        <v>415</v>
      </c>
    </row>
    <row r="123" spans="1:9" ht="16.5" customHeight="1" x14ac:dyDescent="0.25">
      <c r="A123" s="104" t="s">
        <v>117</v>
      </c>
      <c r="B123" s="121" t="s">
        <v>483</v>
      </c>
      <c r="C123" s="124">
        <v>0</v>
      </c>
      <c r="D123" s="124">
        <v>0</v>
      </c>
      <c r="E123" s="124">
        <v>0</v>
      </c>
      <c r="F123" s="237" t="s">
        <v>416</v>
      </c>
    </row>
    <row r="124" spans="1:9" ht="12" customHeight="1" x14ac:dyDescent="0.25">
      <c r="A124" s="104" t="s">
        <v>118</v>
      </c>
      <c r="B124" s="121" t="s">
        <v>319</v>
      </c>
      <c r="C124" s="124">
        <v>0</v>
      </c>
      <c r="D124" s="124"/>
      <c r="E124" s="124"/>
      <c r="F124" s="237" t="s">
        <v>417</v>
      </c>
    </row>
    <row r="125" spans="1:9" ht="12" customHeight="1" x14ac:dyDescent="0.25">
      <c r="A125" s="104" t="s">
        <v>119</v>
      </c>
      <c r="B125" s="121" t="s">
        <v>320</v>
      </c>
      <c r="C125" s="124">
        <v>0</v>
      </c>
      <c r="D125" s="124">
        <v>0</v>
      </c>
      <c r="E125" s="124">
        <v>0</v>
      </c>
      <c r="F125" s="237" t="s">
        <v>418</v>
      </c>
    </row>
    <row r="126" spans="1:9" s="166" customFormat="1" ht="12" customHeight="1" x14ac:dyDescent="0.25">
      <c r="A126" s="104" t="s">
        <v>321</v>
      </c>
      <c r="B126" s="121" t="s">
        <v>308</v>
      </c>
      <c r="C126" s="124"/>
      <c r="D126" s="124"/>
      <c r="E126" s="124"/>
      <c r="F126" s="237" t="s">
        <v>419</v>
      </c>
    </row>
    <row r="127" spans="1:9" ht="12" customHeight="1" x14ac:dyDescent="0.25">
      <c r="A127" s="104" t="s">
        <v>322</v>
      </c>
      <c r="B127" s="121" t="s">
        <v>323</v>
      </c>
      <c r="C127" s="124"/>
      <c r="D127" s="124"/>
      <c r="E127" s="124"/>
      <c r="F127" s="237" t="s">
        <v>420</v>
      </c>
    </row>
    <row r="128" spans="1:9" ht="12" customHeight="1" thickBot="1" x14ac:dyDescent="0.3">
      <c r="A128" s="102" t="s">
        <v>324</v>
      </c>
      <c r="B128" s="121" t="s">
        <v>325</v>
      </c>
      <c r="C128" s="126">
        <v>0</v>
      </c>
      <c r="D128" s="126">
        <v>0</v>
      </c>
      <c r="E128" s="126">
        <v>0</v>
      </c>
      <c r="F128" s="237" t="s">
        <v>421</v>
      </c>
    </row>
    <row r="129" spans="1:7" ht="12" customHeight="1" thickBot="1" x14ac:dyDescent="0.3">
      <c r="A129" s="109" t="s">
        <v>6</v>
      </c>
      <c r="B129" s="117" t="s">
        <v>326</v>
      </c>
      <c r="C129" s="140">
        <f>SUM(C130:C131)</f>
        <v>680</v>
      </c>
      <c r="D129" s="140">
        <f t="shared" ref="D129:E129" si="19">SUM(D130:D131)</f>
        <v>79</v>
      </c>
      <c r="E129" s="140">
        <f t="shared" si="19"/>
        <v>0</v>
      </c>
      <c r="F129" s="237" t="s">
        <v>422</v>
      </c>
    </row>
    <row r="130" spans="1:7" ht="12" customHeight="1" x14ac:dyDescent="0.25">
      <c r="A130" s="104" t="s">
        <v>45</v>
      </c>
      <c r="B130" s="98" t="s">
        <v>39</v>
      </c>
      <c r="C130" s="229">
        <v>680</v>
      </c>
      <c r="D130" s="229">
        <v>79</v>
      </c>
      <c r="E130" s="125">
        <v>0</v>
      </c>
      <c r="F130" s="237" t="s">
        <v>423</v>
      </c>
    </row>
    <row r="131" spans="1:7" ht="12" customHeight="1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424</v>
      </c>
    </row>
    <row r="132" spans="1:7" ht="12" customHeight="1" thickBot="1" x14ac:dyDescent="0.3">
      <c r="A132" s="109" t="s">
        <v>7</v>
      </c>
      <c r="B132" s="117" t="s">
        <v>327</v>
      </c>
      <c r="C132" s="140">
        <f>C99+C115+C129</f>
        <v>38917</v>
      </c>
      <c r="D132" s="140">
        <f t="shared" ref="D132:F132" si="20">D99+D115+D129</f>
        <v>49675</v>
      </c>
      <c r="E132" s="140">
        <f>E99+E115+E129</f>
        <v>36703</v>
      </c>
      <c r="F132" s="140">
        <f t="shared" si="20"/>
        <v>49</v>
      </c>
    </row>
    <row r="133" spans="1:7" ht="12" customHeight="1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1">SUM(D134:D136)</f>
        <v>0</v>
      </c>
      <c r="E133" s="140">
        <f t="shared" si="21"/>
        <v>0</v>
      </c>
      <c r="F133" s="237" t="s">
        <v>426</v>
      </c>
    </row>
    <row r="134" spans="1:7" ht="12" customHeight="1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427</v>
      </c>
    </row>
    <row r="135" spans="1:7" ht="12" customHeight="1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428</v>
      </c>
    </row>
    <row r="136" spans="1:7" ht="12" customHeight="1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429</v>
      </c>
    </row>
    <row r="137" spans="1:7" ht="12" customHeight="1" thickBot="1" x14ac:dyDescent="0.3">
      <c r="A137" s="109" t="s">
        <v>9</v>
      </c>
      <c r="B137" s="117" t="s">
        <v>332</v>
      </c>
      <c r="C137" s="140"/>
      <c r="D137" s="140"/>
      <c r="E137" s="140"/>
      <c r="F137" s="237" t="s">
        <v>430</v>
      </c>
    </row>
    <row r="138" spans="1:7" ht="12" customHeight="1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2">SUM(D139:D142)</f>
        <v>657</v>
      </c>
      <c r="E138" s="146">
        <f t="shared" si="22"/>
        <v>657</v>
      </c>
      <c r="F138" s="237" t="s">
        <v>435</v>
      </c>
    </row>
    <row r="139" spans="1:7" ht="12" customHeight="1" x14ac:dyDescent="0.25">
      <c r="A139" s="104" t="s">
        <v>54</v>
      </c>
      <c r="B139" s="98" t="s">
        <v>334</v>
      </c>
      <c r="C139" s="141">
        <v>0</v>
      </c>
      <c r="D139" s="141">
        <v>0</v>
      </c>
      <c r="E139" s="124">
        <v>0</v>
      </c>
      <c r="F139" s="237" t="s">
        <v>436</v>
      </c>
    </row>
    <row r="140" spans="1:7" ht="12" customHeight="1" x14ac:dyDescent="0.25">
      <c r="A140" s="104" t="s">
        <v>55</v>
      </c>
      <c r="B140" s="98" t="s">
        <v>335</v>
      </c>
      <c r="C140" s="141">
        <v>0</v>
      </c>
      <c r="D140" s="141">
        <v>657</v>
      </c>
      <c r="E140" s="124">
        <v>657</v>
      </c>
      <c r="F140" s="237" t="s">
        <v>437</v>
      </c>
    </row>
    <row r="141" spans="1:7" ht="12" customHeight="1" x14ac:dyDescent="0.25">
      <c r="A141" s="104" t="s">
        <v>239</v>
      </c>
      <c r="B141" s="98" t="s">
        <v>336</v>
      </c>
      <c r="C141" s="141">
        <v>0</v>
      </c>
      <c r="D141" s="141"/>
      <c r="E141" s="124">
        <v>0</v>
      </c>
      <c r="F141" s="237" t="s">
        <v>438</v>
      </c>
    </row>
    <row r="142" spans="1:7" ht="12" customHeight="1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439</v>
      </c>
    </row>
    <row r="143" spans="1:7" ht="15" customHeight="1" thickBot="1" x14ac:dyDescent="0.3">
      <c r="A143" s="109" t="s">
        <v>11</v>
      </c>
      <c r="B143" s="117" t="s">
        <v>338</v>
      </c>
      <c r="C143" s="326"/>
      <c r="D143" s="326"/>
      <c r="E143" s="67"/>
      <c r="F143" s="237" t="s">
        <v>440</v>
      </c>
      <c r="G143" s="157"/>
    </row>
    <row r="144" spans="1:7" ht="11.25" customHeight="1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657</v>
      </c>
      <c r="E144" s="95">
        <f>E133+E137+E138+E143</f>
        <v>657</v>
      </c>
      <c r="F144" s="237" t="s">
        <v>445</v>
      </c>
    </row>
    <row r="145" spans="1:7" ht="11.25" customHeight="1" thickBot="1" x14ac:dyDescent="0.3">
      <c r="A145" s="133" t="s">
        <v>13</v>
      </c>
      <c r="B145" s="136" t="s">
        <v>340</v>
      </c>
      <c r="C145" s="327">
        <f>C132+C144</f>
        <v>38917</v>
      </c>
      <c r="D145" s="327">
        <f t="shared" ref="D145:E145" si="23">D132+D144</f>
        <v>50332</v>
      </c>
      <c r="E145" s="95">
        <f t="shared" si="23"/>
        <v>37360</v>
      </c>
      <c r="F145" s="237"/>
    </row>
    <row r="146" spans="1:7" ht="11.25" customHeight="1" thickBot="1" x14ac:dyDescent="0.3">
      <c r="A146" s="233" t="s">
        <v>14</v>
      </c>
      <c r="B146" s="245" t="s">
        <v>474</v>
      </c>
      <c r="C146" s="327"/>
      <c r="D146" s="327"/>
      <c r="E146" s="232"/>
      <c r="F146" s="237"/>
    </row>
    <row r="147" spans="1:7" ht="11.25" customHeight="1" thickBot="1" x14ac:dyDescent="0.3">
      <c r="A147" s="233" t="s">
        <v>15</v>
      </c>
      <c r="B147" s="245" t="s">
        <v>475</v>
      </c>
      <c r="C147" s="327">
        <f>SUM(C145:C146)</f>
        <v>38917</v>
      </c>
      <c r="D147" s="327">
        <f t="shared" ref="D147:E147" si="24">SUM(D145:D146)</f>
        <v>50332</v>
      </c>
      <c r="E147" s="232">
        <f t="shared" si="24"/>
        <v>37360</v>
      </c>
      <c r="F147" s="237"/>
    </row>
    <row r="148" spans="1:7" ht="12" customHeight="1" x14ac:dyDescent="0.25">
      <c r="A148" s="246"/>
      <c r="B148" s="247"/>
      <c r="C148" s="328"/>
      <c r="D148" s="328"/>
      <c r="E148" s="248"/>
      <c r="F148" s="237" t="s">
        <v>446</v>
      </c>
    </row>
    <row r="150" spans="1:7" ht="18.75" customHeight="1" x14ac:dyDescent="0.25">
      <c r="A150" s="595" t="s">
        <v>341</v>
      </c>
      <c r="B150" s="595"/>
      <c r="C150" s="595"/>
      <c r="D150" s="595"/>
      <c r="E150" s="595"/>
    </row>
    <row r="151" spans="1:7" ht="13.5" customHeight="1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-7978</v>
      </c>
      <c r="D152" s="134">
        <f>+D68-D132</f>
        <v>-7332</v>
      </c>
      <c r="E152" s="134">
        <f>+E68-E132</f>
        <v>-2042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7978</v>
      </c>
      <c r="D153" s="134">
        <f>+D91-D144</f>
        <v>7332</v>
      </c>
      <c r="E153" s="134">
        <f>+E91-E144</f>
        <v>8210</v>
      </c>
      <c r="G153" s="366"/>
    </row>
    <row r="154" spans="1:7" ht="7.5" customHeight="1" x14ac:dyDescent="0.25"/>
    <row r="156" spans="1:7" ht="12.75" customHeight="1" x14ac:dyDescent="0.25"/>
    <row r="157" spans="1:7" ht="12.75" customHeight="1" x14ac:dyDescent="0.25"/>
    <row r="158" spans="1:7" ht="12.75" customHeight="1" x14ac:dyDescent="0.25"/>
    <row r="159" spans="1:7" ht="12.75" customHeight="1" x14ac:dyDescent="0.25"/>
    <row r="160" spans="1:7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F7"/>
    <mergeCell ref="A3:E3"/>
    <mergeCell ref="A4:E4"/>
    <mergeCell ref="A5:E5"/>
    <mergeCell ref="A150:E150"/>
    <mergeCell ref="C96:E96"/>
    <mergeCell ref="B96:B97"/>
    <mergeCell ref="A96:A97"/>
    <mergeCell ref="A9:A10"/>
    <mergeCell ref="A94:E94"/>
    <mergeCell ref="C9:E9"/>
    <mergeCell ref="B9:B10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K152"/>
  <sheetViews>
    <sheetView workbookViewId="0">
      <selection activeCell="H163" sqref="H163"/>
    </sheetView>
  </sheetViews>
  <sheetFormatPr defaultRowHeight="12.75" x14ac:dyDescent="0.2"/>
  <cols>
    <col min="1" max="1" width="14.83203125" style="398" customWidth="1"/>
    <col min="2" max="2" width="65.33203125" style="399" customWidth="1"/>
    <col min="3" max="5" width="17" style="400" customWidth="1"/>
    <col min="6" max="6" width="9.33203125" style="241" hidden="1" customWidth="1"/>
    <col min="7" max="16384" width="9.33203125" style="16"/>
  </cols>
  <sheetData>
    <row r="1" spans="1:9" x14ac:dyDescent="0.2">
      <c r="D1" s="659" t="s">
        <v>576</v>
      </c>
      <c r="E1" s="659"/>
    </row>
    <row r="2" spans="1:9" ht="15.75" x14ac:dyDescent="0.2">
      <c r="A2" s="623" t="s">
        <v>604</v>
      </c>
      <c r="B2" s="623"/>
      <c r="C2" s="623"/>
      <c r="D2" s="623"/>
      <c r="E2" s="623"/>
      <c r="F2" s="401"/>
      <c r="G2" s="401"/>
      <c r="H2" s="401"/>
      <c r="I2" s="401"/>
    </row>
    <row r="3" spans="1:9" s="407" customFormat="1" ht="16.5" thickBot="1" x14ac:dyDescent="0.25">
      <c r="A3" s="402"/>
      <c r="B3" s="403"/>
      <c r="C3" s="404"/>
      <c r="D3" s="405"/>
      <c r="E3" s="404"/>
      <c r="F3" s="406"/>
    </row>
    <row r="4" spans="1:9" s="411" customFormat="1" ht="15.75" x14ac:dyDescent="0.2">
      <c r="A4" s="408" t="s">
        <v>42</v>
      </c>
      <c r="B4" s="660" t="s">
        <v>605</v>
      </c>
      <c r="C4" s="661"/>
      <c r="D4" s="662"/>
      <c r="E4" s="409" t="s">
        <v>577</v>
      </c>
      <c r="F4" s="410"/>
    </row>
    <row r="5" spans="1:9" s="411" customFormat="1" ht="21.75" thickBot="1" x14ac:dyDescent="0.25">
      <c r="A5" s="412" t="s">
        <v>578</v>
      </c>
      <c r="B5" s="663" t="s">
        <v>579</v>
      </c>
      <c r="C5" s="664"/>
      <c r="D5" s="665"/>
      <c r="E5" s="413" t="s">
        <v>577</v>
      </c>
      <c r="F5" s="410"/>
    </row>
    <row r="6" spans="1:9" s="417" customFormat="1" ht="14.25" thickBot="1" x14ac:dyDescent="0.3">
      <c r="A6" s="414"/>
      <c r="B6" s="414"/>
      <c r="C6" s="415"/>
      <c r="D6" s="415"/>
      <c r="E6" s="415" t="s">
        <v>580</v>
      </c>
      <c r="F6" s="416"/>
    </row>
    <row r="7" spans="1:9" ht="24.75" thickBot="1" x14ac:dyDescent="0.25">
      <c r="A7" s="418" t="s">
        <v>581</v>
      </c>
      <c r="B7" s="419" t="s">
        <v>582</v>
      </c>
      <c r="C7" s="420" t="s">
        <v>154</v>
      </c>
      <c r="D7" s="420" t="s">
        <v>158</v>
      </c>
      <c r="E7" s="421" t="s">
        <v>159</v>
      </c>
    </row>
    <row r="8" spans="1:9" s="425" customFormat="1" ht="16.5" thickBot="1" x14ac:dyDescent="0.25">
      <c r="A8" s="225" t="s">
        <v>295</v>
      </c>
      <c r="B8" s="226" t="s">
        <v>296</v>
      </c>
      <c r="C8" s="226" t="s">
        <v>297</v>
      </c>
      <c r="D8" s="422" t="s">
        <v>298</v>
      </c>
      <c r="E8" s="423" t="s">
        <v>299</v>
      </c>
      <c r="F8" s="424"/>
    </row>
    <row r="9" spans="1:9" s="425" customFormat="1" ht="16.5" thickBot="1" x14ac:dyDescent="0.25">
      <c r="A9" s="656" t="s">
        <v>37</v>
      </c>
      <c r="B9" s="657"/>
      <c r="C9" s="657"/>
      <c r="D9" s="657"/>
      <c r="E9" s="658"/>
      <c r="F9" s="424"/>
    </row>
    <row r="10" spans="1:9" s="425" customFormat="1" ht="16.5" thickBot="1" x14ac:dyDescent="0.25">
      <c r="A10" s="114" t="s">
        <v>4</v>
      </c>
      <c r="B10" s="110" t="s">
        <v>181</v>
      </c>
      <c r="C10" s="140">
        <f>SUM(C11:C17)</f>
        <v>16418</v>
      </c>
      <c r="D10" s="140">
        <f t="shared" ref="D10:E10" si="0">SUM(D11:D17)</f>
        <v>19790</v>
      </c>
      <c r="E10" s="140">
        <f t="shared" si="0"/>
        <v>19790</v>
      </c>
      <c r="F10" s="424" t="s">
        <v>392</v>
      </c>
    </row>
    <row r="11" spans="1:9" s="427" customFormat="1" ht="15.75" x14ac:dyDescent="0.2">
      <c r="A11" s="426" t="s">
        <v>56</v>
      </c>
      <c r="B11" s="151" t="s">
        <v>182</v>
      </c>
      <c r="C11" s="142">
        <v>12460</v>
      </c>
      <c r="D11" s="142">
        <v>13460</v>
      </c>
      <c r="E11" s="125">
        <v>13460</v>
      </c>
      <c r="F11" s="424" t="s">
        <v>393</v>
      </c>
    </row>
    <row r="12" spans="1:9" s="431" customFormat="1" ht="15.75" x14ac:dyDescent="0.2">
      <c r="A12" s="428" t="s">
        <v>57</v>
      </c>
      <c r="B12" s="429" t="s">
        <v>183</v>
      </c>
      <c r="C12" s="141">
        <v>0</v>
      </c>
      <c r="D12" s="141">
        <v>0</v>
      </c>
      <c r="E12" s="124">
        <v>0</v>
      </c>
      <c r="F12" s="424" t="s">
        <v>394</v>
      </c>
    </row>
    <row r="13" spans="1:9" s="431" customFormat="1" ht="15.75" x14ac:dyDescent="0.2">
      <c r="A13" s="428" t="s">
        <v>58</v>
      </c>
      <c r="B13" s="429" t="s">
        <v>184</v>
      </c>
      <c r="C13" s="141">
        <v>2758</v>
      </c>
      <c r="D13" s="141">
        <v>2758</v>
      </c>
      <c r="E13" s="124">
        <v>2758</v>
      </c>
      <c r="F13" s="424" t="s">
        <v>395</v>
      </c>
    </row>
    <row r="14" spans="1:9" s="431" customFormat="1" ht="15.75" x14ac:dyDescent="0.2">
      <c r="A14" s="428" t="s">
        <v>59</v>
      </c>
      <c r="B14" s="429" t="s">
        <v>185</v>
      </c>
      <c r="C14" s="141">
        <v>1200</v>
      </c>
      <c r="D14" s="141">
        <v>1200</v>
      </c>
      <c r="E14" s="124">
        <v>1200</v>
      </c>
      <c r="F14" s="424" t="s">
        <v>396</v>
      </c>
    </row>
    <row r="15" spans="1:9" s="431" customFormat="1" ht="15.75" x14ac:dyDescent="0.2">
      <c r="A15" s="428" t="s">
        <v>90</v>
      </c>
      <c r="B15" s="429" t="s">
        <v>186</v>
      </c>
      <c r="C15" s="141"/>
      <c r="D15" s="141">
        <v>2261</v>
      </c>
      <c r="E15" s="124">
        <v>2261</v>
      </c>
      <c r="F15" s="424" t="s">
        <v>397</v>
      </c>
    </row>
    <row r="16" spans="1:9" s="427" customFormat="1" ht="15.75" x14ac:dyDescent="0.2">
      <c r="A16" s="432" t="s">
        <v>60</v>
      </c>
      <c r="B16" s="433" t="s">
        <v>187</v>
      </c>
      <c r="C16" s="143">
        <v>0</v>
      </c>
      <c r="D16" s="143">
        <v>0</v>
      </c>
      <c r="E16" s="126">
        <v>0</v>
      </c>
      <c r="F16" s="424" t="s">
        <v>398</v>
      </c>
    </row>
    <row r="17" spans="1:6" s="427" customFormat="1" ht="16.5" thickBot="1" x14ac:dyDescent="0.25">
      <c r="A17" s="432" t="s">
        <v>61</v>
      </c>
      <c r="B17" s="433" t="s">
        <v>479</v>
      </c>
      <c r="C17" s="143">
        <v>0</v>
      </c>
      <c r="D17" s="143">
        <v>111</v>
      </c>
      <c r="E17" s="126">
        <v>111</v>
      </c>
      <c r="F17" s="424" t="s">
        <v>399</v>
      </c>
    </row>
    <row r="18" spans="1:6" s="427" customFormat="1" ht="16.5" thickBot="1" x14ac:dyDescent="0.25">
      <c r="A18" s="114" t="s">
        <v>5</v>
      </c>
      <c r="B18" s="130" t="s">
        <v>188</v>
      </c>
      <c r="C18" s="140">
        <f>SUM(C19:C24)</f>
        <v>9750</v>
      </c>
      <c r="D18" s="140">
        <f t="shared" ref="D18:E18" si="1">SUM(D19:D24)</f>
        <v>17782</v>
      </c>
      <c r="E18" s="140">
        <f t="shared" si="1"/>
        <v>9329</v>
      </c>
      <c r="F18" s="424" t="s">
        <v>400</v>
      </c>
    </row>
    <row r="19" spans="1:6" s="427" customFormat="1" ht="15.75" x14ac:dyDescent="0.2">
      <c r="A19" s="426" t="s">
        <v>62</v>
      </c>
      <c r="B19" s="151" t="s">
        <v>189</v>
      </c>
      <c r="C19" s="142">
        <v>0</v>
      </c>
      <c r="D19" s="142">
        <v>0</v>
      </c>
      <c r="E19" s="125">
        <v>0</v>
      </c>
      <c r="F19" s="424" t="s">
        <v>401</v>
      </c>
    </row>
    <row r="20" spans="1:6" s="427" customFormat="1" ht="15.75" x14ac:dyDescent="0.2">
      <c r="A20" s="428" t="s">
        <v>63</v>
      </c>
      <c r="B20" s="429" t="s">
        <v>190</v>
      </c>
      <c r="C20" s="141">
        <v>0</v>
      </c>
      <c r="D20" s="141">
        <v>0</v>
      </c>
      <c r="E20" s="124">
        <v>0</v>
      </c>
      <c r="F20" s="424" t="s">
        <v>402</v>
      </c>
    </row>
    <row r="21" spans="1:6" s="427" customFormat="1" ht="15.75" x14ac:dyDescent="0.2">
      <c r="A21" s="428" t="s">
        <v>64</v>
      </c>
      <c r="B21" s="429" t="s">
        <v>191</v>
      </c>
      <c r="C21" s="141">
        <v>0</v>
      </c>
      <c r="D21" s="141">
        <v>0</v>
      </c>
      <c r="E21" s="124">
        <v>0</v>
      </c>
      <c r="F21" s="424" t="s">
        <v>403</v>
      </c>
    </row>
    <row r="22" spans="1:6" s="427" customFormat="1" ht="15.75" x14ac:dyDescent="0.2">
      <c r="A22" s="428" t="s">
        <v>65</v>
      </c>
      <c r="B22" s="429" t="s">
        <v>192</v>
      </c>
      <c r="C22" s="141">
        <v>0</v>
      </c>
      <c r="D22" s="141">
        <v>0</v>
      </c>
      <c r="E22" s="124">
        <v>0</v>
      </c>
      <c r="F22" s="424" t="s">
        <v>404</v>
      </c>
    </row>
    <row r="23" spans="1:6" s="431" customFormat="1" ht="15.75" x14ac:dyDescent="0.2">
      <c r="A23" s="428" t="s">
        <v>66</v>
      </c>
      <c r="B23" s="429" t="s">
        <v>193</v>
      </c>
      <c r="C23" s="141">
        <v>9750</v>
      </c>
      <c r="D23" s="141">
        <v>17782</v>
      </c>
      <c r="E23" s="124">
        <v>9329</v>
      </c>
      <c r="F23" s="424" t="s">
        <v>405</v>
      </c>
    </row>
    <row r="24" spans="1:6" s="431" customFormat="1" ht="16.5" thickBot="1" x14ac:dyDescent="0.25">
      <c r="A24" s="432" t="s">
        <v>73</v>
      </c>
      <c r="B24" s="433" t="s">
        <v>194</v>
      </c>
      <c r="C24" s="143">
        <v>0</v>
      </c>
      <c r="D24" s="143">
        <v>0</v>
      </c>
      <c r="E24" s="126">
        <v>0</v>
      </c>
      <c r="F24" s="424" t="s">
        <v>406</v>
      </c>
    </row>
    <row r="25" spans="1:6" s="431" customFormat="1" ht="21.75" thickBot="1" x14ac:dyDescent="0.25">
      <c r="A25" s="114" t="s">
        <v>6</v>
      </c>
      <c r="B25" s="110" t="s">
        <v>195</v>
      </c>
      <c r="C25" s="140">
        <f>SUM(C26:C30)</f>
        <v>0</v>
      </c>
      <c r="D25" s="140">
        <f t="shared" ref="D25:E25" si="2">SUM(D26:D30)</f>
        <v>0</v>
      </c>
      <c r="E25" s="140">
        <f t="shared" si="2"/>
        <v>803</v>
      </c>
      <c r="F25" s="424" t="s">
        <v>407</v>
      </c>
    </row>
    <row r="26" spans="1:6" s="427" customFormat="1" ht="15.75" x14ac:dyDescent="0.2">
      <c r="A26" s="426" t="s">
        <v>45</v>
      </c>
      <c r="B26" s="151" t="s">
        <v>196</v>
      </c>
      <c r="C26" s="142">
        <v>0</v>
      </c>
      <c r="D26" s="142">
        <v>0</v>
      </c>
      <c r="E26" s="125">
        <v>803</v>
      </c>
      <c r="F26" s="424" t="s">
        <v>408</v>
      </c>
    </row>
    <row r="27" spans="1:6" s="431" customFormat="1" ht="15.75" x14ac:dyDescent="0.2">
      <c r="A27" s="428" t="s">
        <v>46</v>
      </c>
      <c r="B27" s="429" t="s">
        <v>197</v>
      </c>
      <c r="C27" s="141"/>
      <c r="D27" s="141">
        <v>0</v>
      </c>
      <c r="E27" s="124">
        <v>0</v>
      </c>
      <c r="F27" s="424" t="s">
        <v>409</v>
      </c>
    </row>
    <row r="28" spans="1:6" s="431" customFormat="1" ht="15.75" x14ac:dyDescent="0.2">
      <c r="A28" s="428" t="s">
        <v>47</v>
      </c>
      <c r="B28" s="429" t="s">
        <v>198</v>
      </c>
      <c r="C28" s="141">
        <v>0</v>
      </c>
      <c r="D28" s="141">
        <v>0</v>
      </c>
      <c r="E28" s="124">
        <v>0</v>
      </c>
      <c r="F28" s="424" t="s">
        <v>410</v>
      </c>
    </row>
    <row r="29" spans="1:6" s="431" customFormat="1" ht="15.75" x14ac:dyDescent="0.2">
      <c r="A29" s="428" t="s">
        <v>48</v>
      </c>
      <c r="B29" s="429" t="s">
        <v>199</v>
      </c>
      <c r="C29" s="141">
        <v>0</v>
      </c>
      <c r="D29" s="141">
        <v>0</v>
      </c>
      <c r="E29" s="124">
        <v>0</v>
      </c>
      <c r="F29" s="424" t="s">
        <v>411</v>
      </c>
    </row>
    <row r="30" spans="1:6" s="431" customFormat="1" ht="15.75" x14ac:dyDescent="0.2">
      <c r="A30" s="428" t="s">
        <v>100</v>
      </c>
      <c r="B30" s="429" t="s">
        <v>200</v>
      </c>
      <c r="C30" s="141">
        <v>0</v>
      </c>
      <c r="D30" s="141">
        <v>0</v>
      </c>
      <c r="E30" s="124">
        <v>0</v>
      </c>
      <c r="F30" s="424" t="s">
        <v>412</v>
      </c>
    </row>
    <row r="31" spans="1:6" s="431" customFormat="1" ht="16.5" thickBot="1" x14ac:dyDescent="0.25">
      <c r="A31" s="432" t="s">
        <v>101</v>
      </c>
      <c r="B31" s="434" t="s">
        <v>201</v>
      </c>
      <c r="C31" s="143">
        <v>0</v>
      </c>
      <c r="D31" s="143">
        <v>0</v>
      </c>
      <c r="E31" s="126">
        <v>0</v>
      </c>
      <c r="F31" s="424" t="s">
        <v>413</v>
      </c>
    </row>
    <row r="32" spans="1:6" s="431" customFormat="1" ht="16.5" thickBot="1" x14ac:dyDescent="0.25">
      <c r="A32" s="114" t="s">
        <v>102</v>
      </c>
      <c r="B32" s="110" t="s">
        <v>202</v>
      </c>
      <c r="C32" s="146">
        <f>C33+C36+C37+C38</f>
        <v>2080</v>
      </c>
      <c r="D32" s="146">
        <f t="shared" ref="D32:E32" si="3">D33+D36+D37+D38</f>
        <v>2080</v>
      </c>
      <c r="E32" s="146">
        <f t="shared" si="3"/>
        <v>2329</v>
      </c>
      <c r="F32" s="424" t="s">
        <v>414</v>
      </c>
    </row>
    <row r="33" spans="1:6" s="431" customFormat="1" ht="15.75" x14ac:dyDescent="0.2">
      <c r="A33" s="426" t="s">
        <v>203</v>
      </c>
      <c r="B33" s="151" t="s">
        <v>204</v>
      </c>
      <c r="C33" s="158">
        <f>SUM(C34:C35)</f>
        <v>1520</v>
      </c>
      <c r="D33" s="158">
        <f t="shared" ref="D33:E33" si="4">SUM(D34:D35)</f>
        <v>1520</v>
      </c>
      <c r="E33" s="158">
        <f t="shared" si="4"/>
        <v>1559</v>
      </c>
      <c r="F33" s="424" t="s">
        <v>415</v>
      </c>
    </row>
    <row r="34" spans="1:6" s="431" customFormat="1" ht="15.75" x14ac:dyDescent="0.2">
      <c r="A34" s="428" t="s">
        <v>205</v>
      </c>
      <c r="B34" s="429" t="s">
        <v>206</v>
      </c>
      <c r="C34" s="141">
        <v>120</v>
      </c>
      <c r="D34" s="141">
        <v>120</v>
      </c>
      <c r="E34" s="124">
        <v>311</v>
      </c>
      <c r="F34" s="424" t="s">
        <v>416</v>
      </c>
    </row>
    <row r="35" spans="1:6" s="431" customFormat="1" ht="15.75" x14ac:dyDescent="0.2">
      <c r="A35" s="428" t="s">
        <v>207</v>
      </c>
      <c r="B35" s="429" t="s">
        <v>471</v>
      </c>
      <c r="C35" s="141">
        <v>1400</v>
      </c>
      <c r="D35" s="141">
        <v>1400</v>
      </c>
      <c r="E35" s="124">
        <v>1248</v>
      </c>
      <c r="F35" s="424" t="s">
        <v>417</v>
      </c>
    </row>
    <row r="36" spans="1:6" s="431" customFormat="1" ht="15.75" x14ac:dyDescent="0.2">
      <c r="A36" s="428" t="s">
        <v>208</v>
      </c>
      <c r="B36" s="429" t="s">
        <v>209</v>
      </c>
      <c r="C36" s="141">
        <v>500</v>
      </c>
      <c r="D36" s="141">
        <v>500</v>
      </c>
      <c r="E36" s="124">
        <v>688</v>
      </c>
      <c r="F36" s="424" t="s">
        <v>418</v>
      </c>
    </row>
    <row r="37" spans="1:6" s="431" customFormat="1" ht="15.75" x14ac:dyDescent="0.2">
      <c r="A37" s="428" t="s">
        <v>210</v>
      </c>
      <c r="B37" s="429" t="s">
        <v>211</v>
      </c>
      <c r="C37" s="141">
        <v>0</v>
      </c>
      <c r="D37" s="141">
        <v>0</v>
      </c>
      <c r="E37" s="124"/>
      <c r="F37" s="424" t="s">
        <v>419</v>
      </c>
    </row>
    <row r="38" spans="1:6" s="431" customFormat="1" ht="16.5" thickBot="1" x14ac:dyDescent="0.25">
      <c r="A38" s="432" t="s">
        <v>212</v>
      </c>
      <c r="B38" s="434" t="s">
        <v>213</v>
      </c>
      <c r="C38" s="143">
        <v>60</v>
      </c>
      <c r="D38" s="143">
        <v>60</v>
      </c>
      <c r="E38" s="126">
        <v>82</v>
      </c>
      <c r="F38" s="424" t="s">
        <v>420</v>
      </c>
    </row>
    <row r="39" spans="1:6" s="431" customFormat="1" ht="16.5" thickBot="1" x14ac:dyDescent="0.25">
      <c r="A39" s="114" t="s">
        <v>8</v>
      </c>
      <c r="B39" s="110" t="s">
        <v>214</v>
      </c>
      <c r="C39" s="140">
        <f>SUM(C40:C49)</f>
        <v>2691</v>
      </c>
      <c r="D39" s="140">
        <f t="shared" ref="D39:E39" si="5">SUM(D40:D49)</f>
        <v>2691</v>
      </c>
      <c r="E39" s="140">
        <f t="shared" si="5"/>
        <v>2395</v>
      </c>
      <c r="F39" s="424" t="s">
        <v>421</v>
      </c>
    </row>
    <row r="40" spans="1:6" s="431" customFormat="1" ht="15.75" x14ac:dyDescent="0.2">
      <c r="A40" s="426" t="s">
        <v>49</v>
      </c>
      <c r="B40" s="151" t="s">
        <v>215</v>
      </c>
      <c r="C40" s="142">
        <v>0</v>
      </c>
      <c r="D40" s="142"/>
      <c r="E40" s="125">
        <v>0</v>
      </c>
      <c r="F40" s="424" t="s">
        <v>422</v>
      </c>
    </row>
    <row r="41" spans="1:6" s="431" customFormat="1" ht="15.75" x14ac:dyDescent="0.2">
      <c r="A41" s="428" t="s">
        <v>50</v>
      </c>
      <c r="B41" s="429" t="s">
        <v>216</v>
      </c>
      <c r="C41" s="141">
        <v>0</v>
      </c>
      <c r="D41" s="141">
        <v>0</v>
      </c>
      <c r="E41" s="124">
        <v>243</v>
      </c>
      <c r="F41" s="424" t="s">
        <v>423</v>
      </c>
    </row>
    <row r="42" spans="1:6" s="431" customFormat="1" ht="15.75" x14ac:dyDescent="0.2">
      <c r="A42" s="428" t="s">
        <v>51</v>
      </c>
      <c r="B42" s="429" t="s">
        <v>217</v>
      </c>
      <c r="C42" s="141">
        <v>250</v>
      </c>
      <c r="D42" s="141">
        <v>250</v>
      </c>
      <c r="E42" s="124">
        <v>305</v>
      </c>
      <c r="F42" s="424" t="s">
        <v>424</v>
      </c>
    </row>
    <row r="43" spans="1:6" s="431" customFormat="1" ht="15.75" x14ac:dyDescent="0.2">
      <c r="A43" s="428" t="s">
        <v>104</v>
      </c>
      <c r="B43" s="429" t="s">
        <v>218</v>
      </c>
      <c r="C43" s="141">
        <v>502</v>
      </c>
      <c r="D43" s="141">
        <v>502</v>
      </c>
      <c r="E43" s="124">
        <v>0</v>
      </c>
      <c r="F43" s="424" t="s">
        <v>425</v>
      </c>
    </row>
    <row r="44" spans="1:6" s="431" customFormat="1" ht="15.75" x14ac:dyDescent="0.2">
      <c r="A44" s="428" t="s">
        <v>105</v>
      </c>
      <c r="B44" s="429" t="s">
        <v>219</v>
      </c>
      <c r="C44" s="141">
        <v>1356</v>
      </c>
      <c r="D44" s="141">
        <v>1356</v>
      </c>
      <c r="E44" s="124">
        <v>1232</v>
      </c>
      <c r="F44" s="424" t="s">
        <v>426</v>
      </c>
    </row>
    <row r="45" spans="1:6" s="431" customFormat="1" ht="15.75" x14ac:dyDescent="0.2">
      <c r="A45" s="428" t="s">
        <v>106</v>
      </c>
      <c r="B45" s="429" t="s">
        <v>220</v>
      </c>
      <c r="C45" s="141">
        <v>426</v>
      </c>
      <c r="D45" s="141">
        <v>426</v>
      </c>
      <c r="E45" s="124">
        <v>478</v>
      </c>
      <c r="F45" s="424" t="s">
        <v>427</v>
      </c>
    </row>
    <row r="46" spans="1:6" s="431" customFormat="1" ht="15.75" x14ac:dyDescent="0.2">
      <c r="A46" s="428" t="s">
        <v>107</v>
      </c>
      <c r="B46" s="429" t="s">
        <v>221</v>
      </c>
      <c r="C46" s="141">
        <v>156</v>
      </c>
      <c r="D46" s="141">
        <v>156</v>
      </c>
      <c r="E46" s="124">
        <v>70</v>
      </c>
      <c r="F46" s="424" t="s">
        <v>428</v>
      </c>
    </row>
    <row r="47" spans="1:6" s="431" customFormat="1" ht="15.75" x14ac:dyDescent="0.2">
      <c r="A47" s="428" t="s">
        <v>108</v>
      </c>
      <c r="B47" s="429" t="s">
        <v>222</v>
      </c>
      <c r="C47" s="141">
        <v>1</v>
      </c>
      <c r="D47" s="141">
        <v>1</v>
      </c>
      <c r="E47" s="124">
        <v>0</v>
      </c>
      <c r="F47" s="424" t="s">
        <v>429</v>
      </c>
    </row>
    <row r="48" spans="1:6" s="427" customFormat="1" ht="16.5" thickBot="1" x14ac:dyDescent="0.25">
      <c r="A48" s="428" t="s">
        <v>223</v>
      </c>
      <c r="B48" s="429" t="s">
        <v>224</v>
      </c>
      <c r="C48" s="144">
        <v>0</v>
      </c>
      <c r="D48" s="144">
        <v>0</v>
      </c>
      <c r="E48" s="127">
        <v>0</v>
      </c>
      <c r="F48" s="424" t="s">
        <v>430</v>
      </c>
    </row>
    <row r="49" spans="1:6" s="431" customFormat="1" ht="15.75" thickBot="1" x14ac:dyDescent="0.25">
      <c r="A49" s="432" t="s">
        <v>225</v>
      </c>
      <c r="B49" s="434" t="s">
        <v>226</v>
      </c>
      <c r="C49" s="145">
        <v>0</v>
      </c>
      <c r="D49" s="145">
        <v>0</v>
      </c>
      <c r="E49" s="128">
        <v>67</v>
      </c>
      <c r="F49" s="140">
        <f t="shared" ref="F49" si="6">SUM(F50:F54)</f>
        <v>0</v>
      </c>
    </row>
    <row r="50" spans="1:6" s="431" customFormat="1" ht="16.5" thickBot="1" x14ac:dyDescent="0.25">
      <c r="A50" s="114" t="s">
        <v>9</v>
      </c>
      <c r="B50" s="110" t="s">
        <v>227</v>
      </c>
      <c r="C50" s="140">
        <f>SUM(C51:C55)</f>
        <v>0</v>
      </c>
      <c r="D50" s="140">
        <f t="shared" ref="D50:E50" si="7">SUM(D51:D55)</f>
        <v>0</v>
      </c>
      <c r="E50" s="140">
        <f t="shared" si="7"/>
        <v>0</v>
      </c>
      <c r="F50" s="424" t="s">
        <v>432</v>
      </c>
    </row>
    <row r="51" spans="1:6" s="431" customFormat="1" ht="15.75" x14ac:dyDescent="0.2">
      <c r="A51" s="426" t="s">
        <v>52</v>
      </c>
      <c r="B51" s="151" t="s">
        <v>228</v>
      </c>
      <c r="C51" s="160"/>
      <c r="D51" s="160"/>
      <c r="E51" s="129"/>
      <c r="F51" s="424" t="s">
        <v>433</v>
      </c>
    </row>
    <row r="52" spans="1:6" s="431" customFormat="1" ht="15.75" x14ac:dyDescent="0.2">
      <c r="A52" s="428" t="s">
        <v>53</v>
      </c>
      <c r="B52" s="429" t="s">
        <v>229</v>
      </c>
      <c r="C52" s="435"/>
      <c r="D52" s="435"/>
      <c r="E52" s="436"/>
      <c r="F52" s="424" t="s">
        <v>434</v>
      </c>
    </row>
    <row r="53" spans="1:6" s="431" customFormat="1" ht="15.75" x14ac:dyDescent="0.2">
      <c r="A53" s="428" t="s">
        <v>230</v>
      </c>
      <c r="B53" s="429" t="s">
        <v>231</v>
      </c>
      <c r="C53" s="435"/>
      <c r="D53" s="435"/>
      <c r="E53" s="436"/>
      <c r="F53" s="424" t="s">
        <v>435</v>
      </c>
    </row>
    <row r="54" spans="1:6" s="431" customFormat="1" ht="15.75" x14ac:dyDescent="0.2">
      <c r="A54" s="428" t="s">
        <v>232</v>
      </c>
      <c r="B54" s="429" t="s">
        <v>233</v>
      </c>
      <c r="C54" s="435"/>
      <c r="D54" s="435"/>
      <c r="E54" s="436"/>
      <c r="F54" s="424" t="s">
        <v>436</v>
      </c>
    </row>
    <row r="55" spans="1:6" s="431" customFormat="1" ht="16.5" thickBot="1" x14ac:dyDescent="0.25">
      <c r="A55" s="432" t="s">
        <v>234</v>
      </c>
      <c r="B55" s="434" t="s">
        <v>235</v>
      </c>
      <c r="C55" s="437"/>
      <c r="D55" s="437"/>
      <c r="E55" s="438"/>
      <c r="F55" s="424" t="s">
        <v>437</v>
      </c>
    </row>
    <row r="56" spans="1:6" s="427" customFormat="1" ht="16.5" thickBot="1" x14ac:dyDescent="0.25">
      <c r="A56" s="114" t="s">
        <v>109</v>
      </c>
      <c r="B56" s="110" t="s">
        <v>236</v>
      </c>
      <c r="C56" s="140">
        <f>SUM(C57:C60)</f>
        <v>0</v>
      </c>
      <c r="D56" s="140">
        <f t="shared" ref="D56:E56" si="8">SUM(D57:D60)</f>
        <v>0</v>
      </c>
      <c r="E56" s="140">
        <f t="shared" si="8"/>
        <v>15</v>
      </c>
      <c r="F56" s="424" t="s">
        <v>438</v>
      </c>
    </row>
    <row r="57" spans="1:6" s="427" customFormat="1" ht="15.75" x14ac:dyDescent="0.2">
      <c r="A57" s="426" t="s">
        <v>54</v>
      </c>
      <c r="B57" s="151" t="s">
        <v>237</v>
      </c>
      <c r="C57" s="142">
        <v>0</v>
      </c>
      <c r="D57" s="142">
        <v>0</v>
      </c>
      <c r="E57" s="125">
        <v>0</v>
      </c>
      <c r="F57" s="424" t="s">
        <v>439</v>
      </c>
    </row>
    <row r="58" spans="1:6" s="427" customFormat="1" ht="15.75" x14ac:dyDescent="0.2">
      <c r="A58" s="428" t="s">
        <v>55</v>
      </c>
      <c r="B58" s="429" t="s">
        <v>238</v>
      </c>
      <c r="C58" s="141">
        <v>0</v>
      </c>
      <c r="D58" s="141">
        <v>0</v>
      </c>
      <c r="E58" s="124">
        <v>15</v>
      </c>
      <c r="F58" s="424" t="s">
        <v>440</v>
      </c>
    </row>
    <row r="59" spans="1:6" s="427" customFormat="1" ht="15.75" x14ac:dyDescent="0.2">
      <c r="A59" s="428" t="s">
        <v>239</v>
      </c>
      <c r="B59" s="429" t="s">
        <v>240</v>
      </c>
      <c r="C59" s="141"/>
      <c r="D59" s="141"/>
      <c r="E59" s="124"/>
      <c r="F59" s="424" t="s">
        <v>441</v>
      </c>
    </row>
    <row r="60" spans="1:6" s="431" customFormat="1" ht="16.5" thickBot="1" x14ac:dyDescent="0.25">
      <c r="A60" s="432" t="s">
        <v>241</v>
      </c>
      <c r="B60" s="434" t="s">
        <v>242</v>
      </c>
      <c r="C60" s="143">
        <v>0</v>
      </c>
      <c r="D60" s="143">
        <v>0</v>
      </c>
      <c r="E60" s="126">
        <v>0</v>
      </c>
      <c r="F60" s="424" t="s">
        <v>442</v>
      </c>
    </row>
    <row r="61" spans="1:6" s="431" customFormat="1" ht="16.5" thickBot="1" x14ac:dyDescent="0.25">
      <c r="A61" s="114" t="s">
        <v>11</v>
      </c>
      <c r="B61" s="130" t="s">
        <v>243</v>
      </c>
      <c r="C61" s="140">
        <f>SUM(C62:C64)</f>
        <v>0</v>
      </c>
      <c r="D61" s="140">
        <f t="shared" ref="D61:E61" si="9">SUM(D62:D64)</f>
        <v>0</v>
      </c>
      <c r="E61" s="140">
        <f t="shared" si="9"/>
        <v>0</v>
      </c>
      <c r="F61" s="424" t="s">
        <v>443</v>
      </c>
    </row>
    <row r="62" spans="1:6" s="431" customFormat="1" ht="15.75" x14ac:dyDescent="0.2">
      <c r="A62" s="426" t="s">
        <v>110</v>
      </c>
      <c r="B62" s="151" t="s">
        <v>244</v>
      </c>
      <c r="C62" s="144">
        <v>0</v>
      </c>
      <c r="D62" s="144">
        <v>0</v>
      </c>
      <c r="E62" s="127">
        <v>0</v>
      </c>
      <c r="F62" s="424" t="s">
        <v>444</v>
      </c>
    </row>
    <row r="63" spans="1:6" s="431" customFormat="1" ht="15.75" x14ac:dyDescent="0.2">
      <c r="A63" s="428" t="s">
        <v>111</v>
      </c>
      <c r="B63" s="429" t="s">
        <v>583</v>
      </c>
      <c r="C63" s="144"/>
      <c r="D63" s="144"/>
      <c r="E63" s="127"/>
      <c r="F63" s="424" t="s">
        <v>445</v>
      </c>
    </row>
    <row r="64" spans="1:6" s="431" customFormat="1" ht="15.75" x14ac:dyDescent="0.2">
      <c r="A64" s="428" t="s">
        <v>134</v>
      </c>
      <c r="B64" s="429" t="s">
        <v>246</v>
      </c>
      <c r="C64" s="144">
        <v>0</v>
      </c>
      <c r="D64" s="144">
        <v>0</v>
      </c>
      <c r="E64" s="127">
        <v>0</v>
      </c>
      <c r="F64" s="424" t="s">
        <v>446</v>
      </c>
    </row>
    <row r="65" spans="1:6" s="431" customFormat="1" ht="16.5" thickBot="1" x14ac:dyDescent="0.25">
      <c r="A65" s="432" t="s">
        <v>247</v>
      </c>
      <c r="B65" s="434" t="s">
        <v>248</v>
      </c>
      <c r="C65" s="144"/>
      <c r="D65" s="144"/>
      <c r="E65" s="127"/>
      <c r="F65" s="424" t="s">
        <v>447</v>
      </c>
    </row>
    <row r="66" spans="1:6" s="431" customFormat="1" ht="16.5" thickBot="1" x14ac:dyDescent="0.25">
      <c r="A66" s="114" t="s">
        <v>12</v>
      </c>
      <c r="B66" s="110" t="s">
        <v>249</v>
      </c>
      <c r="C66" s="146">
        <f>C10+C18+C25+C32+C39+C50+C56+C61</f>
        <v>30939</v>
      </c>
      <c r="D66" s="146">
        <f t="shared" ref="D66:E66" si="10">D10+D18+D25+D32+D39+D50+D56+D61</f>
        <v>42343</v>
      </c>
      <c r="E66" s="146">
        <f t="shared" si="10"/>
        <v>34661</v>
      </c>
      <c r="F66" s="424" t="s">
        <v>584</v>
      </c>
    </row>
    <row r="67" spans="1:6" s="431" customFormat="1" ht="16.5" thickBot="1" x14ac:dyDescent="0.2">
      <c r="A67" s="439" t="s">
        <v>585</v>
      </c>
      <c r="B67" s="130" t="s">
        <v>251</v>
      </c>
      <c r="C67" s="140">
        <f>SUM(C68:C70)</f>
        <v>0</v>
      </c>
      <c r="D67" s="140">
        <f t="shared" ref="D67:E67" si="11">SUM(D68:D70)</f>
        <v>0</v>
      </c>
      <c r="E67" s="140">
        <f t="shared" si="11"/>
        <v>0</v>
      </c>
      <c r="F67" s="424" t="s">
        <v>448</v>
      </c>
    </row>
    <row r="68" spans="1:6" s="431" customFormat="1" ht="15.75" x14ac:dyDescent="0.2">
      <c r="A68" s="426" t="s">
        <v>252</v>
      </c>
      <c r="B68" s="151" t="s">
        <v>253</v>
      </c>
      <c r="C68" s="435">
        <v>0</v>
      </c>
      <c r="D68" s="435">
        <v>0</v>
      </c>
      <c r="E68" s="436">
        <v>0</v>
      </c>
      <c r="F68" s="424" t="s">
        <v>449</v>
      </c>
    </row>
    <row r="69" spans="1:6" s="431" customFormat="1" ht="15.75" x14ac:dyDescent="0.2">
      <c r="A69" s="428" t="s">
        <v>254</v>
      </c>
      <c r="B69" s="429" t="s">
        <v>255</v>
      </c>
      <c r="C69" s="435">
        <v>0</v>
      </c>
      <c r="D69" s="435">
        <v>0</v>
      </c>
      <c r="E69" s="436">
        <v>0</v>
      </c>
      <c r="F69" s="424" t="s">
        <v>450</v>
      </c>
    </row>
    <row r="70" spans="1:6" s="431" customFormat="1" ht="16.5" thickBot="1" x14ac:dyDescent="0.25">
      <c r="A70" s="432" t="s">
        <v>256</v>
      </c>
      <c r="B70" s="440" t="s">
        <v>586</v>
      </c>
      <c r="C70" s="435">
        <v>0</v>
      </c>
      <c r="D70" s="435">
        <v>0</v>
      </c>
      <c r="E70" s="436">
        <v>0</v>
      </c>
      <c r="F70" s="424" t="s">
        <v>451</v>
      </c>
    </row>
    <row r="71" spans="1:6" s="431" customFormat="1" ht="16.5" thickBot="1" x14ac:dyDescent="0.2">
      <c r="A71" s="439" t="s">
        <v>257</v>
      </c>
      <c r="B71" s="130" t="s">
        <v>258</v>
      </c>
      <c r="C71" s="140">
        <f>SUM(C72:C75)</f>
        <v>0</v>
      </c>
      <c r="D71" s="140">
        <f t="shared" ref="D71:E71" si="12">SUM(D72:D75)</f>
        <v>0</v>
      </c>
      <c r="E71" s="140">
        <f t="shared" si="12"/>
        <v>0</v>
      </c>
      <c r="F71" s="424" t="s">
        <v>452</v>
      </c>
    </row>
    <row r="72" spans="1:6" s="431" customFormat="1" ht="15.75" x14ac:dyDescent="0.2">
      <c r="A72" s="426" t="s">
        <v>91</v>
      </c>
      <c r="B72" s="151" t="s">
        <v>259</v>
      </c>
      <c r="C72" s="435">
        <v>0</v>
      </c>
      <c r="D72" s="435">
        <v>0</v>
      </c>
      <c r="E72" s="436">
        <v>0</v>
      </c>
      <c r="F72" s="424" t="s">
        <v>453</v>
      </c>
    </row>
    <row r="73" spans="1:6" s="431" customFormat="1" ht="15.75" x14ac:dyDescent="0.2">
      <c r="A73" s="428" t="s">
        <v>92</v>
      </c>
      <c r="B73" s="429" t="s">
        <v>260</v>
      </c>
      <c r="C73" s="435">
        <v>0</v>
      </c>
      <c r="D73" s="435">
        <v>0</v>
      </c>
      <c r="E73" s="436">
        <v>0</v>
      </c>
      <c r="F73" s="424" t="s">
        <v>454</v>
      </c>
    </row>
    <row r="74" spans="1:6" s="431" customFormat="1" ht="15.75" x14ac:dyDescent="0.2">
      <c r="A74" s="428" t="s">
        <v>261</v>
      </c>
      <c r="B74" s="429" t="s">
        <v>262</v>
      </c>
      <c r="C74" s="435">
        <v>0</v>
      </c>
      <c r="D74" s="435">
        <v>0</v>
      </c>
      <c r="E74" s="436">
        <v>0</v>
      </c>
      <c r="F74" s="424" t="s">
        <v>455</v>
      </c>
    </row>
    <row r="75" spans="1:6" s="431" customFormat="1" ht="16.5" thickBot="1" x14ac:dyDescent="0.25">
      <c r="A75" s="432" t="s">
        <v>263</v>
      </c>
      <c r="B75" s="434" t="s">
        <v>264</v>
      </c>
      <c r="C75" s="435">
        <v>0</v>
      </c>
      <c r="D75" s="435">
        <v>0</v>
      </c>
      <c r="E75" s="436">
        <v>0</v>
      </c>
      <c r="F75" s="424" t="s">
        <v>456</v>
      </c>
    </row>
    <row r="76" spans="1:6" s="431" customFormat="1" ht="16.5" thickBot="1" x14ac:dyDescent="0.2">
      <c r="A76" s="439" t="s">
        <v>265</v>
      </c>
      <c r="B76" s="130" t="s">
        <v>266</v>
      </c>
      <c r="C76" s="140">
        <f>SUM(C77:C78)</f>
        <v>7978</v>
      </c>
      <c r="D76" s="140">
        <f t="shared" ref="D76:E76" si="13">SUM(D77:D78)</f>
        <v>7989</v>
      </c>
      <c r="E76" s="140">
        <f t="shared" si="13"/>
        <v>7989</v>
      </c>
      <c r="F76" s="424" t="s">
        <v>457</v>
      </c>
    </row>
    <row r="77" spans="1:6" s="431" customFormat="1" ht="15.75" x14ac:dyDescent="0.2">
      <c r="A77" s="426" t="s">
        <v>267</v>
      </c>
      <c r="B77" s="151" t="s">
        <v>268</v>
      </c>
      <c r="C77" s="144">
        <v>7978</v>
      </c>
      <c r="D77" s="144">
        <v>7989</v>
      </c>
      <c r="E77" s="127">
        <v>7989</v>
      </c>
      <c r="F77" s="424" t="s">
        <v>458</v>
      </c>
    </row>
    <row r="78" spans="1:6" s="431" customFormat="1" ht="16.5" thickBot="1" x14ac:dyDescent="0.25">
      <c r="A78" s="432" t="s">
        <v>269</v>
      </c>
      <c r="B78" s="434" t="s">
        <v>270</v>
      </c>
      <c r="C78" s="144">
        <v>0</v>
      </c>
      <c r="D78" s="144">
        <v>0</v>
      </c>
      <c r="E78" s="127">
        <v>0</v>
      </c>
      <c r="F78" s="424" t="s">
        <v>459</v>
      </c>
    </row>
    <row r="79" spans="1:6" s="431" customFormat="1" ht="16.5" thickBot="1" x14ac:dyDescent="0.2">
      <c r="A79" s="439" t="s">
        <v>271</v>
      </c>
      <c r="B79" s="130" t="s">
        <v>272</v>
      </c>
      <c r="C79" s="140">
        <f>SUM(C80:C82)</f>
        <v>0</v>
      </c>
      <c r="D79" s="140">
        <f t="shared" ref="D79:E79" si="14">SUM(D80:D82)</f>
        <v>0</v>
      </c>
      <c r="E79" s="140">
        <f t="shared" si="14"/>
        <v>878</v>
      </c>
      <c r="F79" s="424" t="s">
        <v>460</v>
      </c>
    </row>
    <row r="80" spans="1:6" s="431" customFormat="1" ht="15.75" x14ac:dyDescent="0.2">
      <c r="A80" s="426" t="s">
        <v>273</v>
      </c>
      <c r="B80" s="151" t="s">
        <v>274</v>
      </c>
      <c r="C80" s="144">
        <v>0</v>
      </c>
      <c r="D80" s="144"/>
      <c r="E80" s="127">
        <v>878</v>
      </c>
      <c r="F80" s="424" t="s">
        <v>461</v>
      </c>
    </row>
    <row r="81" spans="1:6" s="431" customFormat="1" ht="15.75" x14ac:dyDescent="0.2">
      <c r="A81" s="428" t="s">
        <v>275</v>
      </c>
      <c r="B81" s="429" t="s">
        <v>276</v>
      </c>
      <c r="C81" s="144">
        <v>0</v>
      </c>
      <c r="D81" s="144">
        <v>0</v>
      </c>
      <c r="E81" s="127">
        <v>0</v>
      </c>
      <c r="F81" s="424" t="s">
        <v>462</v>
      </c>
    </row>
    <row r="82" spans="1:6" s="431" customFormat="1" ht="16.5" thickBot="1" x14ac:dyDescent="0.25">
      <c r="A82" s="432" t="s">
        <v>277</v>
      </c>
      <c r="B82" s="434" t="s">
        <v>278</v>
      </c>
      <c r="C82" s="144">
        <v>0</v>
      </c>
      <c r="D82" s="144">
        <v>0</v>
      </c>
      <c r="E82" s="127">
        <v>0</v>
      </c>
      <c r="F82" s="424" t="s">
        <v>463</v>
      </c>
    </row>
    <row r="83" spans="1:6" s="431" customFormat="1" ht="16.5" thickBot="1" x14ac:dyDescent="0.2">
      <c r="A83" s="439" t="s">
        <v>279</v>
      </c>
      <c r="B83" s="130" t="s">
        <v>280</v>
      </c>
      <c r="C83" s="140">
        <f>SUM(C84:C87)</f>
        <v>0</v>
      </c>
      <c r="D83" s="140">
        <f t="shared" ref="D83:E83" si="15">SUM(D84:D87)</f>
        <v>0</v>
      </c>
      <c r="E83" s="140">
        <f t="shared" si="15"/>
        <v>0</v>
      </c>
      <c r="F83" s="424" t="s">
        <v>464</v>
      </c>
    </row>
    <row r="84" spans="1:6" s="431" customFormat="1" ht="15.75" x14ac:dyDescent="0.2">
      <c r="A84" s="441" t="s">
        <v>281</v>
      </c>
      <c r="B84" s="151" t="s">
        <v>282</v>
      </c>
      <c r="C84" s="435">
        <v>0</v>
      </c>
      <c r="D84" s="435">
        <v>0</v>
      </c>
      <c r="E84" s="436">
        <v>0</v>
      </c>
      <c r="F84" s="424" t="s">
        <v>465</v>
      </c>
    </row>
    <row r="85" spans="1:6" s="431" customFormat="1" ht="15.75" x14ac:dyDescent="0.2">
      <c r="A85" s="442" t="s">
        <v>283</v>
      </c>
      <c r="B85" s="429" t="s">
        <v>284</v>
      </c>
      <c r="C85" s="435">
        <v>0</v>
      </c>
      <c r="D85" s="435">
        <v>0</v>
      </c>
      <c r="E85" s="436">
        <v>0</v>
      </c>
      <c r="F85" s="424" t="s">
        <v>466</v>
      </c>
    </row>
    <row r="86" spans="1:6" s="431" customFormat="1" ht="15.75" x14ac:dyDescent="0.2">
      <c r="A86" s="442" t="s">
        <v>285</v>
      </c>
      <c r="B86" s="429" t="s">
        <v>286</v>
      </c>
      <c r="C86" s="435">
        <v>0</v>
      </c>
      <c r="D86" s="435">
        <v>0</v>
      </c>
      <c r="E86" s="436">
        <v>0</v>
      </c>
      <c r="F86" s="424" t="s">
        <v>467</v>
      </c>
    </row>
    <row r="87" spans="1:6" s="431" customFormat="1" ht="16.5" thickBot="1" x14ac:dyDescent="0.25">
      <c r="A87" s="443" t="s">
        <v>287</v>
      </c>
      <c r="B87" s="434" t="s">
        <v>288</v>
      </c>
      <c r="C87" s="435">
        <v>0</v>
      </c>
      <c r="D87" s="435">
        <v>0</v>
      </c>
      <c r="E87" s="436">
        <v>0</v>
      </c>
      <c r="F87" s="424" t="s">
        <v>468</v>
      </c>
    </row>
    <row r="88" spans="1:6" s="431" customFormat="1" ht="16.5" thickBot="1" x14ac:dyDescent="0.2">
      <c r="A88" s="439" t="s">
        <v>289</v>
      </c>
      <c r="B88" s="130" t="s">
        <v>290</v>
      </c>
      <c r="C88" s="164">
        <v>0</v>
      </c>
      <c r="D88" s="164">
        <v>0</v>
      </c>
      <c r="E88" s="165">
        <v>0</v>
      </c>
      <c r="F88" s="424" t="s">
        <v>469</v>
      </c>
    </row>
    <row r="89" spans="1:6" s="431" customFormat="1" ht="16.5" thickBot="1" x14ac:dyDescent="0.2">
      <c r="A89" s="439" t="s">
        <v>291</v>
      </c>
      <c r="B89" s="444" t="s">
        <v>292</v>
      </c>
      <c r="C89" s="146">
        <f>C67+C71+C76+C79+C83+C88</f>
        <v>7978</v>
      </c>
      <c r="D89" s="146">
        <f t="shared" ref="D89:E89" si="16">D67+D71+D76+D79+D83+D88</f>
        <v>7989</v>
      </c>
      <c r="E89" s="146">
        <f t="shared" si="16"/>
        <v>8867</v>
      </c>
      <c r="F89" s="424" t="s">
        <v>470</v>
      </c>
    </row>
    <row r="90" spans="1:6" s="431" customFormat="1" ht="15.75" thickBot="1" x14ac:dyDescent="0.2">
      <c r="A90" s="445" t="s">
        <v>293</v>
      </c>
      <c r="B90" s="446" t="s">
        <v>587</v>
      </c>
      <c r="C90" s="146">
        <f>C66+C89</f>
        <v>38917</v>
      </c>
      <c r="D90" s="146">
        <f t="shared" ref="D90:E90" si="17">D66+D89</f>
        <v>50332</v>
      </c>
      <c r="E90" s="146">
        <f t="shared" si="17"/>
        <v>43528</v>
      </c>
      <c r="F90" s="447"/>
    </row>
    <row r="91" spans="1:6" x14ac:dyDescent="0.2">
      <c r="A91" s="448"/>
      <c r="B91" s="449"/>
      <c r="C91" s="450"/>
      <c r="D91" s="450"/>
      <c r="E91" s="450"/>
    </row>
    <row r="92" spans="1:6" s="425" customFormat="1" ht="16.5" thickBot="1" x14ac:dyDescent="0.25">
      <c r="A92" s="451"/>
      <c r="B92" s="452"/>
      <c r="C92" s="453"/>
      <c r="D92" s="453"/>
      <c r="E92" s="453"/>
      <c r="F92" s="424"/>
    </row>
    <row r="93" spans="1:6" s="89" customFormat="1" ht="13.5" thickBot="1" x14ac:dyDescent="0.25">
      <c r="A93" s="656" t="s">
        <v>38</v>
      </c>
      <c r="B93" s="657"/>
      <c r="C93" s="657"/>
      <c r="D93" s="657"/>
      <c r="E93" s="658"/>
      <c r="F93" s="454" t="s">
        <v>392</v>
      </c>
    </row>
    <row r="94" spans="1:6" ht="13.5" thickBot="1" x14ac:dyDescent="0.25">
      <c r="A94" s="455" t="s">
        <v>4</v>
      </c>
      <c r="B94" s="456" t="s">
        <v>301</v>
      </c>
      <c r="C94" s="457">
        <f>SUM(C95:C99)</f>
        <v>32472</v>
      </c>
      <c r="D94" s="457">
        <f t="shared" ref="D94:E94" si="18">SUM(D95:D99)</f>
        <v>39649</v>
      </c>
      <c r="E94" s="457">
        <f t="shared" si="18"/>
        <v>29084</v>
      </c>
      <c r="F94" s="454" t="s">
        <v>393</v>
      </c>
    </row>
    <row r="95" spans="1:6" x14ac:dyDescent="0.2">
      <c r="A95" s="458" t="s">
        <v>56</v>
      </c>
      <c r="B95" s="99" t="s">
        <v>33</v>
      </c>
      <c r="C95" s="227">
        <v>13825</v>
      </c>
      <c r="D95" s="227">
        <v>17456</v>
      </c>
      <c r="E95" s="227">
        <v>13524</v>
      </c>
      <c r="F95" s="454" t="s">
        <v>394</v>
      </c>
    </row>
    <row r="96" spans="1:6" x14ac:dyDescent="0.2">
      <c r="A96" s="428" t="s">
        <v>57</v>
      </c>
      <c r="B96" s="459" t="s">
        <v>112</v>
      </c>
      <c r="C96" s="228">
        <v>2244</v>
      </c>
      <c r="D96" s="228">
        <v>2244</v>
      </c>
      <c r="E96" s="228">
        <v>2156</v>
      </c>
      <c r="F96" s="454" t="s">
        <v>395</v>
      </c>
    </row>
    <row r="97" spans="1:6" x14ac:dyDescent="0.2">
      <c r="A97" s="428" t="s">
        <v>58</v>
      </c>
      <c r="B97" s="459" t="s">
        <v>83</v>
      </c>
      <c r="C97" s="230">
        <v>11686</v>
      </c>
      <c r="D97" s="230">
        <v>15007</v>
      </c>
      <c r="E97" s="230">
        <v>10881</v>
      </c>
      <c r="F97" s="454" t="s">
        <v>396</v>
      </c>
    </row>
    <row r="98" spans="1:6" x14ac:dyDescent="0.2">
      <c r="A98" s="428" t="s">
        <v>59</v>
      </c>
      <c r="B98" s="460" t="s">
        <v>113</v>
      </c>
      <c r="C98" s="230">
        <v>2204</v>
      </c>
      <c r="D98" s="230">
        <v>2204</v>
      </c>
      <c r="E98" s="230">
        <v>1671</v>
      </c>
      <c r="F98" s="454" t="s">
        <v>397</v>
      </c>
    </row>
    <row r="99" spans="1:6" x14ac:dyDescent="0.2">
      <c r="A99" s="428" t="s">
        <v>68</v>
      </c>
      <c r="B99" s="108" t="s">
        <v>114</v>
      </c>
      <c r="C99" s="230">
        <f>3193-680</f>
        <v>2513</v>
      </c>
      <c r="D99" s="230">
        <f>2817-79</f>
        <v>2738</v>
      </c>
      <c r="E99" s="230">
        <v>852</v>
      </c>
      <c r="F99" s="454" t="s">
        <v>398</v>
      </c>
    </row>
    <row r="100" spans="1:6" x14ac:dyDescent="0.2">
      <c r="A100" s="428" t="s">
        <v>60</v>
      </c>
      <c r="B100" s="459" t="s">
        <v>588</v>
      </c>
      <c r="C100" s="230">
        <v>0</v>
      </c>
      <c r="D100" s="230">
        <v>225</v>
      </c>
      <c r="E100" s="230">
        <v>225</v>
      </c>
      <c r="F100" s="454" t="s">
        <v>399</v>
      </c>
    </row>
    <row r="101" spans="1:6" x14ac:dyDescent="0.2">
      <c r="A101" s="428" t="s">
        <v>61</v>
      </c>
      <c r="B101" s="461" t="s">
        <v>303</v>
      </c>
      <c r="C101" s="230">
        <v>0</v>
      </c>
      <c r="D101" s="230">
        <v>0</v>
      </c>
      <c r="E101" s="126">
        <v>0</v>
      </c>
      <c r="F101" s="454" t="s">
        <v>400</v>
      </c>
    </row>
    <row r="102" spans="1:6" x14ac:dyDescent="0.2">
      <c r="A102" s="428" t="s">
        <v>69</v>
      </c>
      <c r="B102" s="462" t="s">
        <v>304</v>
      </c>
      <c r="C102" s="230">
        <v>0</v>
      </c>
      <c r="D102" s="230">
        <v>0</v>
      </c>
      <c r="E102" s="126">
        <v>0</v>
      </c>
      <c r="F102" s="454" t="s">
        <v>401</v>
      </c>
    </row>
    <row r="103" spans="1:6" x14ac:dyDescent="0.2">
      <c r="A103" s="428" t="s">
        <v>70</v>
      </c>
      <c r="B103" s="462" t="s">
        <v>305</v>
      </c>
      <c r="C103" s="230"/>
      <c r="D103" s="230">
        <v>0</v>
      </c>
      <c r="E103" s="126">
        <v>0</v>
      </c>
      <c r="F103" s="454" t="s">
        <v>402</v>
      </c>
    </row>
    <row r="104" spans="1:6" x14ac:dyDescent="0.2">
      <c r="A104" s="428" t="s">
        <v>71</v>
      </c>
      <c r="B104" s="461" t="s">
        <v>306</v>
      </c>
      <c r="C104" s="230">
        <v>2063</v>
      </c>
      <c r="D104" s="230">
        <v>2063</v>
      </c>
      <c r="E104" s="230">
        <v>533</v>
      </c>
      <c r="F104" s="454" t="s">
        <v>403</v>
      </c>
    </row>
    <row r="105" spans="1:6" x14ac:dyDescent="0.2">
      <c r="A105" s="428" t="s">
        <v>72</v>
      </c>
      <c r="B105" s="461" t="s">
        <v>307</v>
      </c>
      <c r="C105" s="230">
        <v>0</v>
      </c>
      <c r="D105" s="230">
        <v>0</v>
      </c>
      <c r="E105" s="230">
        <v>0</v>
      </c>
      <c r="F105" s="454" t="s">
        <v>404</v>
      </c>
    </row>
    <row r="106" spans="1:6" x14ac:dyDescent="0.2">
      <c r="A106" s="428" t="s">
        <v>74</v>
      </c>
      <c r="B106" s="462" t="s">
        <v>308</v>
      </c>
      <c r="C106" s="230">
        <v>0</v>
      </c>
      <c r="D106" s="230">
        <v>0</v>
      </c>
      <c r="E106" s="230">
        <v>0</v>
      </c>
      <c r="F106" s="454" t="s">
        <v>405</v>
      </c>
    </row>
    <row r="107" spans="1:6" x14ac:dyDescent="0.2">
      <c r="A107" s="463" t="s">
        <v>115</v>
      </c>
      <c r="B107" s="464" t="s">
        <v>309</v>
      </c>
      <c r="C107" s="230">
        <v>0</v>
      </c>
      <c r="D107" s="230">
        <v>0</v>
      </c>
      <c r="E107" s="230">
        <v>0</v>
      </c>
      <c r="F107" s="454" t="s">
        <v>406</v>
      </c>
    </row>
    <row r="108" spans="1:6" s="89" customFormat="1" x14ac:dyDescent="0.2">
      <c r="A108" s="428" t="s">
        <v>310</v>
      </c>
      <c r="B108" s="464" t="s">
        <v>311</v>
      </c>
      <c r="C108" s="230">
        <v>0</v>
      </c>
      <c r="D108" s="230">
        <v>0</v>
      </c>
      <c r="E108" s="230">
        <v>0</v>
      </c>
      <c r="F108" s="454" t="s">
        <v>407</v>
      </c>
    </row>
    <row r="109" spans="1:6" ht="13.5" thickBot="1" x14ac:dyDescent="0.25">
      <c r="A109" s="465" t="s">
        <v>312</v>
      </c>
      <c r="B109" s="466" t="s">
        <v>313</v>
      </c>
      <c r="C109" s="231">
        <v>450</v>
      </c>
      <c r="D109" s="231">
        <v>450</v>
      </c>
      <c r="E109" s="231">
        <v>93</v>
      </c>
      <c r="F109" s="454" t="s">
        <v>408</v>
      </c>
    </row>
    <row r="110" spans="1:6" ht="13.5" thickBot="1" x14ac:dyDescent="0.25">
      <c r="A110" s="114" t="s">
        <v>5</v>
      </c>
      <c r="B110" s="112" t="s">
        <v>314</v>
      </c>
      <c r="C110" s="134">
        <f>SUM(C111:C115)-C112</f>
        <v>5765</v>
      </c>
      <c r="D110" s="134">
        <f t="shared" ref="D110:E110" si="19">SUM(D111:D115)-D112</f>
        <v>9947</v>
      </c>
      <c r="E110" s="134">
        <f t="shared" si="19"/>
        <v>7619</v>
      </c>
      <c r="F110" s="454" t="s">
        <v>409</v>
      </c>
    </row>
    <row r="111" spans="1:6" x14ac:dyDescent="0.2">
      <c r="A111" s="426" t="s">
        <v>62</v>
      </c>
      <c r="B111" s="459" t="s">
        <v>132</v>
      </c>
      <c r="C111" s="229">
        <v>4563</v>
      </c>
      <c r="D111" s="229">
        <v>7002</v>
      </c>
      <c r="E111" s="229">
        <v>4674</v>
      </c>
      <c r="F111" s="454" t="s">
        <v>410</v>
      </c>
    </row>
    <row r="112" spans="1:6" x14ac:dyDescent="0.2">
      <c r="A112" s="426" t="s">
        <v>63</v>
      </c>
      <c r="B112" s="467" t="s">
        <v>315</v>
      </c>
      <c r="C112" s="229"/>
      <c r="D112" s="229"/>
      <c r="E112" s="229"/>
      <c r="F112" s="454" t="s">
        <v>411</v>
      </c>
    </row>
    <row r="113" spans="1:6" x14ac:dyDescent="0.2">
      <c r="A113" s="426" t="s">
        <v>64</v>
      </c>
      <c r="B113" s="467" t="s">
        <v>116</v>
      </c>
      <c r="C113" s="228">
        <v>1202</v>
      </c>
      <c r="D113" s="228">
        <v>2945</v>
      </c>
      <c r="E113" s="228">
        <v>2945</v>
      </c>
      <c r="F113" s="454" t="s">
        <v>412</v>
      </c>
    </row>
    <row r="114" spans="1:6" x14ac:dyDescent="0.2">
      <c r="A114" s="426" t="s">
        <v>65</v>
      </c>
      <c r="B114" s="467" t="s">
        <v>316</v>
      </c>
      <c r="C114" s="124">
        <v>0</v>
      </c>
      <c r="D114" s="124">
        <v>0</v>
      </c>
      <c r="E114" s="124">
        <v>0</v>
      </c>
      <c r="F114" s="454" t="s">
        <v>413</v>
      </c>
    </row>
    <row r="115" spans="1:6" x14ac:dyDescent="0.2">
      <c r="A115" s="426" t="s">
        <v>66</v>
      </c>
      <c r="B115" s="433" t="s">
        <v>135</v>
      </c>
      <c r="C115" s="124">
        <v>0</v>
      </c>
      <c r="D115" s="124">
        <v>0</v>
      </c>
      <c r="E115" s="124">
        <v>0</v>
      </c>
      <c r="F115" s="454" t="s">
        <v>414</v>
      </c>
    </row>
    <row r="116" spans="1:6" x14ac:dyDescent="0.2">
      <c r="A116" s="426" t="s">
        <v>73</v>
      </c>
      <c r="B116" s="468" t="s">
        <v>317</v>
      </c>
      <c r="C116" s="124">
        <v>0</v>
      </c>
      <c r="D116" s="124">
        <v>0</v>
      </c>
      <c r="E116" s="124">
        <v>0</v>
      </c>
      <c r="F116" s="454" t="s">
        <v>415</v>
      </c>
    </row>
    <row r="117" spans="1:6" x14ac:dyDescent="0.2">
      <c r="A117" s="426" t="s">
        <v>75</v>
      </c>
      <c r="B117" s="147" t="s">
        <v>318</v>
      </c>
      <c r="C117" s="124">
        <v>0</v>
      </c>
      <c r="D117" s="124">
        <v>0</v>
      </c>
      <c r="E117" s="124">
        <v>0</v>
      </c>
      <c r="F117" s="454" t="s">
        <v>416</v>
      </c>
    </row>
    <row r="118" spans="1:6" x14ac:dyDescent="0.2">
      <c r="A118" s="426" t="s">
        <v>117</v>
      </c>
      <c r="B118" s="462" t="s">
        <v>305</v>
      </c>
      <c r="C118" s="124">
        <v>0</v>
      </c>
      <c r="D118" s="124">
        <v>0</v>
      </c>
      <c r="E118" s="124">
        <v>0</v>
      </c>
      <c r="F118" s="454" t="s">
        <v>417</v>
      </c>
    </row>
    <row r="119" spans="1:6" x14ac:dyDescent="0.2">
      <c r="A119" s="426" t="s">
        <v>118</v>
      </c>
      <c r="B119" s="462" t="s">
        <v>319</v>
      </c>
      <c r="C119" s="124">
        <v>0</v>
      </c>
      <c r="D119" s="124"/>
      <c r="E119" s="124"/>
      <c r="F119" s="454" t="s">
        <v>418</v>
      </c>
    </row>
    <row r="120" spans="1:6" x14ac:dyDescent="0.2">
      <c r="A120" s="426" t="s">
        <v>119</v>
      </c>
      <c r="B120" s="462" t="s">
        <v>320</v>
      </c>
      <c r="C120" s="124">
        <v>0</v>
      </c>
      <c r="D120" s="124">
        <v>0</v>
      </c>
      <c r="E120" s="124">
        <v>0</v>
      </c>
      <c r="F120" s="454" t="s">
        <v>419</v>
      </c>
    </row>
    <row r="121" spans="1:6" x14ac:dyDescent="0.2">
      <c r="A121" s="426" t="s">
        <v>321</v>
      </c>
      <c r="B121" s="462" t="s">
        <v>308</v>
      </c>
      <c r="C121" s="124"/>
      <c r="D121" s="124"/>
      <c r="E121" s="124"/>
      <c r="F121" s="454" t="s">
        <v>420</v>
      </c>
    </row>
    <row r="122" spans="1:6" x14ac:dyDescent="0.2">
      <c r="A122" s="426" t="s">
        <v>322</v>
      </c>
      <c r="B122" s="462" t="s">
        <v>323</v>
      </c>
      <c r="C122" s="124"/>
      <c r="D122" s="124"/>
      <c r="E122" s="124"/>
      <c r="F122" s="454" t="s">
        <v>421</v>
      </c>
    </row>
    <row r="123" spans="1:6" ht="13.5" thickBot="1" x14ac:dyDescent="0.25">
      <c r="A123" s="463" t="s">
        <v>324</v>
      </c>
      <c r="B123" s="462" t="s">
        <v>325</v>
      </c>
      <c r="C123" s="126">
        <v>0</v>
      </c>
      <c r="D123" s="126">
        <v>0</v>
      </c>
      <c r="E123" s="126">
        <v>0</v>
      </c>
      <c r="F123" s="454" t="s">
        <v>422</v>
      </c>
    </row>
    <row r="124" spans="1:6" ht="13.5" thickBot="1" x14ac:dyDescent="0.25">
      <c r="A124" s="114" t="s">
        <v>6</v>
      </c>
      <c r="B124" s="117" t="s">
        <v>326</v>
      </c>
      <c r="C124" s="134">
        <f>SUM(C125:C126)</f>
        <v>680</v>
      </c>
      <c r="D124" s="134">
        <f t="shared" ref="D124:E124" si="20">SUM(D125:D126)</f>
        <v>79</v>
      </c>
      <c r="E124" s="134">
        <f t="shared" si="20"/>
        <v>0</v>
      </c>
      <c r="F124" s="454" t="s">
        <v>423</v>
      </c>
    </row>
    <row r="125" spans="1:6" x14ac:dyDescent="0.2">
      <c r="A125" s="426" t="s">
        <v>45</v>
      </c>
      <c r="B125" s="98" t="s">
        <v>39</v>
      </c>
      <c r="C125" s="229">
        <v>680</v>
      </c>
      <c r="D125" s="229">
        <v>79</v>
      </c>
      <c r="E125" s="125">
        <v>0</v>
      </c>
      <c r="F125" s="454" t="s">
        <v>424</v>
      </c>
    </row>
    <row r="126" spans="1:6" ht="13.5" thickBot="1" x14ac:dyDescent="0.25">
      <c r="A126" s="432" t="s">
        <v>46</v>
      </c>
      <c r="B126" s="467" t="s">
        <v>40</v>
      </c>
      <c r="C126" s="229"/>
      <c r="D126" s="229"/>
      <c r="E126" s="126">
        <v>0</v>
      </c>
      <c r="F126" s="454" t="s">
        <v>425</v>
      </c>
    </row>
    <row r="127" spans="1:6" ht="13.5" thickBot="1" x14ac:dyDescent="0.25">
      <c r="A127" s="114" t="s">
        <v>7</v>
      </c>
      <c r="B127" s="117" t="s">
        <v>327</v>
      </c>
      <c r="C127" s="134">
        <f>C94+C110+C124</f>
        <v>38917</v>
      </c>
      <c r="D127" s="134">
        <f t="shared" ref="D127:E127" si="21">D94+D110+D124</f>
        <v>49675</v>
      </c>
      <c r="E127" s="134">
        <f t="shared" si="21"/>
        <v>36703</v>
      </c>
      <c r="F127" s="454" t="s">
        <v>426</v>
      </c>
    </row>
    <row r="128" spans="1:6" ht="13.5" thickBot="1" x14ac:dyDescent="0.25">
      <c r="A128" s="114" t="s">
        <v>8</v>
      </c>
      <c r="B128" s="117" t="s">
        <v>589</v>
      </c>
      <c r="C128" s="134">
        <f>SUM(C129:C131)</f>
        <v>0</v>
      </c>
      <c r="D128" s="134">
        <f t="shared" ref="D128:E128" si="22">SUM(D129:D131)</f>
        <v>0</v>
      </c>
      <c r="E128" s="134">
        <f t="shared" si="22"/>
        <v>0</v>
      </c>
      <c r="F128" s="454" t="s">
        <v>427</v>
      </c>
    </row>
    <row r="129" spans="1:11" ht="12" customHeight="1" x14ac:dyDescent="0.2">
      <c r="A129" s="426" t="s">
        <v>49</v>
      </c>
      <c r="B129" s="98" t="s">
        <v>329</v>
      </c>
      <c r="C129" s="430"/>
      <c r="D129" s="430">
        <v>0</v>
      </c>
      <c r="E129" s="430">
        <v>0</v>
      </c>
      <c r="F129" s="454" t="s">
        <v>428</v>
      </c>
    </row>
    <row r="130" spans="1:11" ht="12" customHeight="1" x14ac:dyDescent="0.2">
      <c r="A130" s="426" t="s">
        <v>50</v>
      </c>
      <c r="B130" s="98" t="s">
        <v>330</v>
      </c>
      <c r="C130" s="430">
        <v>0</v>
      </c>
      <c r="D130" s="430">
        <v>0</v>
      </c>
      <c r="E130" s="430">
        <v>0</v>
      </c>
      <c r="F130" s="454" t="s">
        <v>429</v>
      </c>
    </row>
    <row r="131" spans="1:11" ht="12" customHeight="1" thickBot="1" x14ac:dyDescent="0.25">
      <c r="A131" s="463" t="s">
        <v>51</v>
      </c>
      <c r="B131" s="469" t="s">
        <v>331</v>
      </c>
      <c r="C131" s="430">
        <v>0</v>
      </c>
      <c r="D131" s="430"/>
      <c r="E131" s="430"/>
      <c r="F131" s="454" t="s">
        <v>430</v>
      </c>
    </row>
    <row r="132" spans="1:11" ht="12" customHeight="1" thickBot="1" x14ac:dyDescent="0.25">
      <c r="A132" s="114" t="s">
        <v>9</v>
      </c>
      <c r="B132" s="117" t="s">
        <v>332</v>
      </c>
      <c r="C132" s="134">
        <f>SUM(C133:C136)</f>
        <v>0</v>
      </c>
      <c r="D132" s="134">
        <f t="shared" ref="D132:E132" si="23">SUM(D133:D136)</f>
        <v>0</v>
      </c>
      <c r="E132" s="134">
        <f t="shared" si="23"/>
        <v>0</v>
      </c>
      <c r="F132" s="454" t="s">
        <v>431</v>
      </c>
    </row>
    <row r="133" spans="1:11" ht="12" customHeight="1" x14ac:dyDescent="0.2">
      <c r="A133" s="426" t="s">
        <v>52</v>
      </c>
      <c r="B133" s="98" t="s">
        <v>590</v>
      </c>
      <c r="C133" s="430">
        <v>0</v>
      </c>
      <c r="D133" s="430">
        <v>0</v>
      </c>
      <c r="E133" s="430">
        <v>0</v>
      </c>
      <c r="F133" s="454" t="s">
        <v>432</v>
      </c>
    </row>
    <row r="134" spans="1:11" ht="12" customHeight="1" x14ac:dyDescent="0.2">
      <c r="A134" s="426" t="s">
        <v>53</v>
      </c>
      <c r="B134" s="98" t="s">
        <v>591</v>
      </c>
      <c r="C134" s="430">
        <v>0</v>
      </c>
      <c r="D134" s="430">
        <v>0</v>
      </c>
      <c r="E134" s="430">
        <v>0</v>
      </c>
      <c r="F134" s="454" t="s">
        <v>433</v>
      </c>
    </row>
    <row r="135" spans="1:11" s="89" customFormat="1" ht="12" customHeight="1" x14ac:dyDescent="0.2">
      <c r="A135" s="426" t="s">
        <v>230</v>
      </c>
      <c r="B135" s="98" t="s">
        <v>592</v>
      </c>
      <c r="C135" s="430">
        <v>0</v>
      </c>
      <c r="D135" s="430">
        <v>0</v>
      </c>
      <c r="E135" s="430">
        <v>0</v>
      </c>
      <c r="F135" s="454" t="s">
        <v>434</v>
      </c>
    </row>
    <row r="136" spans="1:11" ht="13.5" thickBot="1" x14ac:dyDescent="0.25">
      <c r="A136" s="463" t="s">
        <v>232</v>
      </c>
      <c r="B136" s="469" t="s">
        <v>593</v>
      </c>
      <c r="C136" s="430">
        <v>0</v>
      </c>
      <c r="D136" s="430">
        <v>0</v>
      </c>
      <c r="E136" s="430">
        <v>0</v>
      </c>
      <c r="F136" s="454" t="s">
        <v>435</v>
      </c>
      <c r="K136" s="470"/>
    </row>
    <row r="137" spans="1:11" ht="13.5" thickBot="1" x14ac:dyDescent="0.25">
      <c r="A137" s="114" t="s">
        <v>10</v>
      </c>
      <c r="B137" s="117" t="s">
        <v>594</v>
      </c>
      <c r="C137" s="471">
        <f>SUM(C138:C142)</f>
        <v>0</v>
      </c>
      <c r="D137" s="471">
        <f t="shared" ref="D137:E137" si="24">SUM(D138:D142)</f>
        <v>657</v>
      </c>
      <c r="E137" s="471">
        <f t="shared" si="24"/>
        <v>657</v>
      </c>
      <c r="F137" s="454" t="s">
        <v>436</v>
      </c>
    </row>
    <row r="138" spans="1:11" ht="12" customHeight="1" x14ac:dyDescent="0.2">
      <c r="A138" s="426" t="s">
        <v>54</v>
      </c>
      <c r="B138" s="98" t="s">
        <v>334</v>
      </c>
      <c r="C138" s="430">
        <v>0</v>
      </c>
      <c r="D138" s="430">
        <v>0</v>
      </c>
      <c r="E138" s="124">
        <v>0</v>
      </c>
      <c r="F138" s="454" t="s">
        <v>437</v>
      </c>
    </row>
    <row r="139" spans="1:11" s="89" customFormat="1" ht="12" customHeight="1" x14ac:dyDescent="0.2">
      <c r="A139" s="426" t="s">
        <v>55</v>
      </c>
      <c r="B139" s="98" t="s">
        <v>335</v>
      </c>
      <c r="C139" s="430">
        <v>0</v>
      </c>
      <c r="D139" s="430">
        <v>657</v>
      </c>
      <c r="E139" s="124">
        <v>657</v>
      </c>
      <c r="F139" s="454" t="s">
        <v>438</v>
      </c>
    </row>
    <row r="140" spans="1:11" s="89" customFormat="1" ht="12" customHeight="1" x14ac:dyDescent="0.2">
      <c r="A140" s="426" t="s">
        <v>239</v>
      </c>
      <c r="B140" s="98" t="s">
        <v>595</v>
      </c>
      <c r="C140" s="430">
        <v>0</v>
      </c>
      <c r="D140" s="430"/>
      <c r="E140" s="124">
        <v>0</v>
      </c>
      <c r="F140" s="454" t="s">
        <v>439</v>
      </c>
    </row>
    <row r="141" spans="1:11" s="89" customFormat="1" ht="12" customHeight="1" x14ac:dyDescent="0.2">
      <c r="A141" s="426" t="s">
        <v>241</v>
      </c>
      <c r="B141" s="98" t="s">
        <v>336</v>
      </c>
      <c r="C141" s="430">
        <v>0</v>
      </c>
      <c r="D141" s="430">
        <v>0</v>
      </c>
      <c r="E141" s="124">
        <v>0</v>
      </c>
      <c r="F141" s="454" t="s">
        <v>440</v>
      </c>
    </row>
    <row r="142" spans="1:11" s="89" customFormat="1" ht="12" customHeight="1" thickBot="1" x14ac:dyDescent="0.25">
      <c r="A142" s="463" t="s">
        <v>596</v>
      </c>
      <c r="B142" s="469" t="s">
        <v>337</v>
      </c>
      <c r="C142" s="430">
        <v>0</v>
      </c>
      <c r="D142" s="430">
        <v>0</v>
      </c>
      <c r="E142" s="430">
        <v>0</v>
      </c>
      <c r="F142" s="454" t="s">
        <v>441</v>
      </c>
    </row>
    <row r="143" spans="1:11" s="89" customFormat="1" ht="12" customHeight="1" thickBot="1" x14ac:dyDescent="0.25">
      <c r="A143" s="114" t="s">
        <v>11</v>
      </c>
      <c r="B143" s="117" t="s">
        <v>597</v>
      </c>
      <c r="C143" s="472">
        <f>SUM(C144:C147)</f>
        <v>0</v>
      </c>
      <c r="D143" s="472">
        <f t="shared" ref="D143:E143" si="25">SUM(D144:D147)</f>
        <v>0</v>
      </c>
      <c r="E143" s="472">
        <f t="shared" si="25"/>
        <v>0</v>
      </c>
      <c r="F143" s="454" t="s">
        <v>442</v>
      </c>
    </row>
    <row r="144" spans="1:11" s="89" customFormat="1" ht="12" customHeight="1" x14ac:dyDescent="0.2">
      <c r="A144" s="426" t="s">
        <v>110</v>
      </c>
      <c r="B144" s="98" t="s">
        <v>598</v>
      </c>
      <c r="C144" s="430">
        <v>0</v>
      </c>
      <c r="D144" s="430">
        <v>0</v>
      </c>
      <c r="E144" s="430">
        <v>0</v>
      </c>
      <c r="F144" s="454" t="s">
        <v>443</v>
      </c>
    </row>
    <row r="145" spans="1:6" s="89" customFormat="1" x14ac:dyDescent="0.2">
      <c r="A145" s="426" t="s">
        <v>111</v>
      </c>
      <c r="B145" s="98" t="s">
        <v>599</v>
      </c>
      <c r="C145" s="430">
        <v>0</v>
      </c>
      <c r="D145" s="430">
        <v>0</v>
      </c>
      <c r="E145" s="430">
        <v>0</v>
      </c>
      <c r="F145" s="454" t="s">
        <v>444</v>
      </c>
    </row>
    <row r="146" spans="1:6" x14ac:dyDescent="0.2">
      <c r="A146" s="426" t="s">
        <v>134</v>
      </c>
      <c r="B146" s="98" t="s">
        <v>600</v>
      </c>
      <c r="C146" s="430">
        <v>0</v>
      </c>
      <c r="D146" s="430">
        <v>0</v>
      </c>
      <c r="E146" s="430">
        <v>0</v>
      </c>
      <c r="F146" s="454" t="s">
        <v>445</v>
      </c>
    </row>
    <row r="147" spans="1:6" ht="13.5" thickBot="1" x14ac:dyDescent="0.25">
      <c r="A147" s="426" t="s">
        <v>247</v>
      </c>
      <c r="B147" s="98" t="s">
        <v>601</v>
      </c>
      <c r="C147" s="430">
        <v>0</v>
      </c>
      <c r="D147" s="430">
        <v>0</v>
      </c>
      <c r="E147" s="430">
        <v>0</v>
      </c>
      <c r="F147" s="454" t="s">
        <v>446</v>
      </c>
    </row>
    <row r="148" spans="1:6" ht="13.5" thickBot="1" x14ac:dyDescent="0.25">
      <c r="A148" s="114" t="s">
        <v>12</v>
      </c>
      <c r="B148" s="117" t="s">
        <v>339</v>
      </c>
      <c r="C148" s="232">
        <f>C128+C132+C137+C143</f>
        <v>0</v>
      </c>
      <c r="D148" s="232">
        <f t="shared" ref="D148:E148" si="26">D128+D132+D137+D143</f>
        <v>657</v>
      </c>
      <c r="E148" s="232">
        <f t="shared" si="26"/>
        <v>657</v>
      </c>
      <c r="F148" s="454" t="s">
        <v>447</v>
      </c>
    </row>
    <row r="149" spans="1:6" ht="13.5" thickBot="1" x14ac:dyDescent="0.25">
      <c r="A149" s="233" t="s">
        <v>13</v>
      </c>
      <c r="B149" s="136" t="s">
        <v>340</v>
      </c>
      <c r="C149" s="232">
        <f>C127+C148</f>
        <v>38917</v>
      </c>
      <c r="D149" s="232">
        <f t="shared" ref="D149:E149" si="27">D127+D148</f>
        <v>50332</v>
      </c>
      <c r="E149" s="232">
        <f t="shared" si="27"/>
        <v>37360</v>
      </c>
      <c r="F149" s="454"/>
    </row>
    <row r="150" spans="1:6" ht="13.5" thickBot="1" x14ac:dyDescent="0.25">
      <c r="F150" s="454"/>
    </row>
    <row r="151" spans="1:6" ht="13.5" thickBot="1" x14ac:dyDescent="0.25">
      <c r="A151" s="473" t="s">
        <v>602</v>
      </c>
      <c r="B151" s="474"/>
      <c r="C151" s="475">
        <v>10</v>
      </c>
      <c r="D151" s="476">
        <v>10</v>
      </c>
      <c r="E151" s="477">
        <v>10</v>
      </c>
    </row>
    <row r="152" spans="1:6" ht="13.5" thickBot="1" x14ac:dyDescent="0.25">
      <c r="A152" s="473" t="s">
        <v>603</v>
      </c>
      <c r="B152" s="474"/>
      <c r="C152" s="475">
        <v>9</v>
      </c>
      <c r="D152" s="476">
        <v>9</v>
      </c>
      <c r="E152" s="477">
        <v>9</v>
      </c>
    </row>
  </sheetData>
  <mergeCells count="6">
    <mergeCell ref="A93:E93"/>
    <mergeCell ref="D1:E1"/>
    <mergeCell ref="A2:E2"/>
    <mergeCell ref="B4:D4"/>
    <mergeCell ref="B5:D5"/>
    <mergeCell ref="A9:E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O11"/>
  <sheetViews>
    <sheetView workbookViewId="0">
      <selection activeCell="A2" sqref="A2:G2"/>
    </sheetView>
  </sheetViews>
  <sheetFormatPr defaultRowHeight="12.75" x14ac:dyDescent="0.2"/>
  <cols>
    <col min="1" max="1" width="7" style="87" customWidth="1"/>
    <col min="2" max="2" width="32" style="16" customWidth="1"/>
    <col min="3" max="3" width="12.5" style="16" customWidth="1"/>
    <col min="4" max="6" width="11.83203125" style="16" customWidth="1"/>
    <col min="7" max="7" width="12.83203125" style="16" customWidth="1"/>
    <col min="8" max="16384" width="9.33203125" style="16"/>
  </cols>
  <sheetData>
    <row r="1" spans="1:15" x14ac:dyDescent="0.2">
      <c r="F1" s="666" t="s">
        <v>572</v>
      </c>
      <c r="G1" s="666"/>
    </row>
    <row r="2" spans="1:15" ht="15.75" customHeight="1" x14ac:dyDescent="0.2">
      <c r="A2" s="623" t="s">
        <v>570</v>
      </c>
      <c r="B2" s="623"/>
      <c r="C2" s="623"/>
      <c r="D2" s="623"/>
      <c r="E2" s="623"/>
      <c r="F2" s="623"/>
      <c r="G2" s="623"/>
      <c r="K2" s="623"/>
      <c r="L2" s="623"/>
      <c r="M2" s="623"/>
      <c r="N2" s="623"/>
      <c r="O2" s="623"/>
    </row>
    <row r="4" spans="1:15" ht="19.5" customHeight="1" x14ac:dyDescent="0.2">
      <c r="A4" s="667" t="s">
        <v>550</v>
      </c>
      <c r="B4" s="667"/>
      <c r="C4" s="667"/>
      <c r="D4" s="667"/>
      <c r="E4" s="667"/>
      <c r="F4" s="667"/>
      <c r="G4" s="667"/>
    </row>
    <row r="6" spans="1:15" ht="14.25" thickBot="1" x14ac:dyDescent="0.25">
      <c r="G6" s="23" t="s">
        <v>497</v>
      </c>
    </row>
    <row r="7" spans="1:15" ht="17.25" customHeight="1" thickBot="1" x14ac:dyDescent="0.25">
      <c r="A7" s="674" t="s">
        <v>2</v>
      </c>
      <c r="B7" s="672" t="s">
        <v>180</v>
      </c>
      <c r="C7" s="672" t="s">
        <v>385</v>
      </c>
      <c r="D7" s="672" t="s">
        <v>390</v>
      </c>
      <c r="E7" s="670" t="s">
        <v>386</v>
      </c>
      <c r="F7" s="670"/>
      <c r="G7" s="671"/>
    </row>
    <row r="8" spans="1:15" s="88" customFormat="1" ht="57.75" customHeight="1" thickBot="1" x14ac:dyDescent="0.25">
      <c r="A8" s="675"/>
      <c r="B8" s="673"/>
      <c r="C8" s="673"/>
      <c r="D8" s="673"/>
      <c r="E8" s="14" t="s">
        <v>387</v>
      </c>
      <c r="F8" s="14" t="s">
        <v>388</v>
      </c>
      <c r="G8" s="236" t="s">
        <v>389</v>
      </c>
    </row>
    <row r="9" spans="1:15" s="89" customFormat="1" ht="15" customHeight="1" thickBot="1" x14ac:dyDescent="0.25">
      <c r="A9" s="225" t="s">
        <v>295</v>
      </c>
      <c r="B9" s="226" t="s">
        <v>296</v>
      </c>
      <c r="C9" s="226" t="s">
        <v>297</v>
      </c>
      <c r="D9" s="226" t="s">
        <v>298</v>
      </c>
      <c r="E9" s="226" t="s">
        <v>391</v>
      </c>
      <c r="F9" s="226" t="s">
        <v>368</v>
      </c>
      <c r="G9" s="235" t="s">
        <v>369</v>
      </c>
    </row>
    <row r="10" spans="1:15" ht="30.75" customHeight="1" thickBot="1" x14ac:dyDescent="0.25">
      <c r="A10" s="290" t="s">
        <v>4</v>
      </c>
      <c r="B10" s="291" t="s">
        <v>551</v>
      </c>
      <c r="C10" s="292">
        <v>6168553</v>
      </c>
      <c r="D10" s="292"/>
      <c r="E10" s="293">
        <f t="shared" ref="E10" si="0">C10+D10</f>
        <v>6168553</v>
      </c>
      <c r="F10" s="292">
        <v>6168553</v>
      </c>
      <c r="G10" s="288">
        <v>0</v>
      </c>
    </row>
    <row r="11" spans="1:15" ht="15" customHeight="1" thickBot="1" x14ac:dyDescent="0.25">
      <c r="A11" s="668" t="s">
        <v>36</v>
      </c>
      <c r="B11" s="669"/>
      <c r="C11" s="294">
        <f>SUM(C10:C10)</f>
        <v>6168553</v>
      </c>
      <c r="D11" s="294">
        <f>SUM(D10:D10)</f>
        <v>0</v>
      </c>
      <c r="E11" s="294">
        <f>SUM(E10:E10)</f>
        <v>6168553</v>
      </c>
      <c r="F11" s="294">
        <f>SUM(F10:F10)</f>
        <v>6168553</v>
      </c>
      <c r="G11" s="289">
        <f>SUM(G10:G10)</f>
        <v>0</v>
      </c>
    </row>
  </sheetData>
  <mergeCells count="10">
    <mergeCell ref="K2:O2"/>
    <mergeCell ref="F1:G1"/>
    <mergeCell ref="A2:G2"/>
    <mergeCell ref="A4:G4"/>
    <mergeCell ref="A11:B11"/>
    <mergeCell ref="E7:G7"/>
    <mergeCell ref="D7:D8"/>
    <mergeCell ref="C7:C8"/>
    <mergeCell ref="B7:B8"/>
    <mergeCell ref="A7:A8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  <headerFooter alignWithMargins="0">
    <oddHeader>&amp;R&amp;"Times New Roman CE,Félkövér dőlt"&amp;12 9. melléklet a ……/2015. (……)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J23"/>
  <sheetViews>
    <sheetView workbookViewId="0">
      <selection activeCell="A2" sqref="A2:B2"/>
    </sheetView>
  </sheetViews>
  <sheetFormatPr defaultColWidth="9.33203125" defaultRowHeight="15" x14ac:dyDescent="0.2"/>
  <cols>
    <col min="1" max="1" width="34.1640625" style="369" customWidth="1"/>
    <col min="2" max="2" width="15.5" style="369" customWidth="1"/>
    <col min="3" max="3" width="3.83203125" style="369" customWidth="1"/>
    <col min="4" max="5" width="9.33203125" style="369"/>
    <col min="6" max="6" width="14.83203125" style="369" bestFit="1" customWidth="1"/>
    <col min="7" max="16384" width="9.33203125" style="369"/>
  </cols>
  <sheetData>
    <row r="1" spans="1:10" x14ac:dyDescent="0.2">
      <c r="A1" s="367"/>
      <c r="B1" s="394" t="s">
        <v>574</v>
      </c>
      <c r="C1" s="368"/>
    </row>
    <row r="2" spans="1:10" x14ac:dyDescent="0.2">
      <c r="A2" s="785" t="s">
        <v>573</v>
      </c>
      <c r="B2" s="785"/>
      <c r="C2" s="370"/>
      <c r="F2" s="676"/>
      <c r="G2" s="676"/>
    </row>
    <row r="3" spans="1:10" x14ac:dyDescent="0.2">
      <c r="A3" s="676" t="s">
        <v>567</v>
      </c>
      <c r="B3" s="676"/>
      <c r="C3" s="370"/>
      <c r="F3" s="676"/>
      <c r="G3" s="676"/>
      <c r="I3" s="676"/>
      <c r="J3" s="676"/>
    </row>
    <row r="4" spans="1:10" x14ac:dyDescent="0.2">
      <c r="A4" s="677" t="s">
        <v>568</v>
      </c>
      <c r="B4" s="677"/>
      <c r="C4" s="371"/>
      <c r="F4" s="677"/>
      <c r="G4" s="677"/>
      <c r="I4" s="676"/>
      <c r="J4" s="676"/>
    </row>
    <row r="5" spans="1:10" ht="24.95" customHeight="1" thickBot="1" x14ac:dyDescent="0.25">
      <c r="A5" s="367"/>
      <c r="B5" s="372" t="s">
        <v>553</v>
      </c>
      <c r="C5" s="372"/>
      <c r="I5" s="677"/>
      <c r="J5" s="677"/>
    </row>
    <row r="6" spans="1:10" s="375" customFormat="1" ht="24.95" customHeight="1" thickBot="1" x14ac:dyDescent="0.3">
      <c r="A6" s="373" t="s">
        <v>42</v>
      </c>
      <c r="B6" s="373" t="s">
        <v>554</v>
      </c>
      <c r="C6" s="374"/>
    </row>
    <row r="7" spans="1:10" ht="24.95" customHeight="1" x14ac:dyDescent="0.2">
      <c r="A7" s="376" t="s">
        <v>555</v>
      </c>
      <c r="B7" s="377">
        <v>35539</v>
      </c>
      <c r="C7" s="378"/>
    </row>
    <row r="8" spans="1:10" ht="24.95" customHeight="1" x14ac:dyDescent="0.2">
      <c r="A8" s="379" t="s">
        <v>556</v>
      </c>
      <c r="B8" s="380">
        <v>37360</v>
      </c>
      <c r="C8" s="378"/>
    </row>
    <row r="9" spans="1:10" ht="24.95" customHeight="1" x14ac:dyDescent="0.2">
      <c r="A9" s="379" t="s">
        <v>557</v>
      </c>
      <c r="B9" s="380">
        <v>0</v>
      </c>
      <c r="C9" s="378"/>
    </row>
    <row r="10" spans="1:10" ht="24.95" customHeight="1" x14ac:dyDescent="0.2">
      <c r="A10" s="379" t="s">
        <v>558</v>
      </c>
      <c r="B10" s="380">
        <f>B7-B8</f>
        <v>-1821</v>
      </c>
      <c r="C10" s="378"/>
    </row>
    <row r="11" spans="1:10" ht="24.95" customHeight="1" x14ac:dyDescent="0.2">
      <c r="A11" s="379" t="s">
        <v>559</v>
      </c>
      <c r="B11" s="380">
        <v>17978</v>
      </c>
      <c r="C11" s="378"/>
    </row>
    <row r="12" spans="1:10" ht="24.95" customHeight="1" thickBot="1" x14ac:dyDescent="0.25">
      <c r="A12" s="381"/>
      <c r="B12" s="382"/>
      <c r="C12" s="378"/>
    </row>
    <row r="13" spans="1:10" s="375" customFormat="1" ht="24.95" customHeight="1" thickBot="1" x14ac:dyDescent="0.3">
      <c r="A13" s="381" t="s">
        <v>560</v>
      </c>
      <c r="B13" s="383">
        <f>B11+B7-B8-B9</f>
        <v>16157</v>
      </c>
      <c r="C13" s="384"/>
    </row>
    <row r="14" spans="1:10" x14ac:dyDescent="0.2">
      <c r="A14" s="367"/>
      <c r="B14" s="367"/>
      <c r="C14" s="367"/>
    </row>
    <row r="15" spans="1:10" x14ac:dyDescent="0.2">
      <c r="A15" s="367"/>
      <c r="B15" s="367"/>
      <c r="C15" s="367"/>
    </row>
    <row r="16" spans="1:10" x14ac:dyDescent="0.2">
      <c r="A16" s="367" t="s">
        <v>569</v>
      </c>
      <c r="B16" s="367"/>
      <c r="C16" s="367"/>
    </row>
    <row r="17" spans="1:6" ht="16.5" customHeight="1" thickBot="1" x14ac:dyDescent="0.25">
      <c r="A17" s="367"/>
      <c r="B17" s="367" t="s">
        <v>561</v>
      </c>
      <c r="C17" s="367"/>
    </row>
    <row r="18" spans="1:6" s="375" customFormat="1" ht="24.95" customHeight="1" thickBot="1" x14ac:dyDescent="0.3">
      <c r="A18" s="385" t="s">
        <v>42</v>
      </c>
      <c r="B18" s="386" t="s">
        <v>554</v>
      </c>
      <c r="C18" s="374"/>
    </row>
    <row r="19" spans="1:6" ht="24.95" customHeight="1" x14ac:dyDescent="0.2">
      <c r="A19" s="376" t="s">
        <v>562</v>
      </c>
      <c r="B19" s="377">
        <v>4229400</v>
      </c>
      <c r="C19" s="378"/>
    </row>
    <row r="20" spans="1:6" ht="24.95" customHeight="1" x14ac:dyDescent="0.2">
      <c r="A20" s="387" t="s">
        <v>563</v>
      </c>
      <c r="B20" s="388">
        <v>866986</v>
      </c>
      <c r="C20" s="378"/>
    </row>
    <row r="21" spans="1:6" ht="24.95" customHeight="1" x14ac:dyDescent="0.2">
      <c r="A21" s="379" t="s">
        <v>564</v>
      </c>
      <c r="B21" s="380">
        <v>910359</v>
      </c>
      <c r="C21" s="378"/>
    </row>
    <row r="22" spans="1:6" ht="24.95" customHeight="1" x14ac:dyDescent="0.2">
      <c r="A22" s="379" t="s">
        <v>565</v>
      </c>
      <c r="B22" s="380">
        <v>41465</v>
      </c>
      <c r="C22" s="378"/>
    </row>
    <row r="23" spans="1:6" ht="24.95" customHeight="1" thickBot="1" x14ac:dyDescent="0.25">
      <c r="A23" s="389" t="s">
        <v>566</v>
      </c>
      <c r="B23" s="390">
        <f>SUM(B18:B22)</f>
        <v>6048210</v>
      </c>
      <c r="C23" s="384"/>
      <c r="F23" s="378"/>
    </row>
  </sheetData>
  <mergeCells count="9">
    <mergeCell ref="A2:B2"/>
    <mergeCell ref="F2:G2"/>
    <mergeCell ref="A3:B3"/>
    <mergeCell ref="F3:G3"/>
    <mergeCell ref="I5:J5"/>
    <mergeCell ref="I3:J3"/>
    <mergeCell ref="A4:B4"/>
    <mergeCell ref="F4:G4"/>
    <mergeCell ref="I4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30"/>
  <sheetViews>
    <sheetView workbookViewId="0">
      <selection activeCell="A3" sqref="A3:I3"/>
    </sheetView>
  </sheetViews>
  <sheetFormatPr defaultRowHeight="12.75" x14ac:dyDescent="0.2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8" x14ac:dyDescent="0.2">
      <c r="A1"/>
      <c r="B1"/>
      <c r="C1"/>
      <c r="D1"/>
      <c r="E1" s="696" t="s">
        <v>575</v>
      </c>
      <c r="F1" s="696"/>
      <c r="G1" s="696"/>
      <c r="H1" s="696"/>
      <c r="I1" s="696"/>
    </row>
    <row r="2" spans="1:18" x14ac:dyDescent="0.2">
      <c r="A2"/>
      <c r="B2"/>
      <c r="C2"/>
      <c r="D2"/>
      <c r="E2"/>
      <c r="F2"/>
      <c r="G2"/>
      <c r="H2"/>
      <c r="I2"/>
    </row>
    <row r="3" spans="1:18" ht="15.75" customHeight="1" x14ac:dyDescent="0.25">
      <c r="A3" s="697" t="s">
        <v>570</v>
      </c>
      <c r="B3" s="697"/>
      <c r="C3" s="697"/>
      <c r="D3" s="697"/>
      <c r="E3" s="697"/>
      <c r="F3" s="697"/>
      <c r="G3" s="697"/>
      <c r="H3" s="697"/>
      <c r="I3" s="697"/>
      <c r="L3" s="623"/>
      <c r="M3" s="623"/>
      <c r="N3" s="623"/>
      <c r="O3" s="623"/>
      <c r="P3" s="623"/>
      <c r="Q3" s="623"/>
      <c r="R3" s="623"/>
    </row>
    <row r="4" spans="1:18" ht="34.5" customHeight="1" x14ac:dyDescent="0.2">
      <c r="A4" s="684" t="s">
        <v>552</v>
      </c>
      <c r="B4" s="684"/>
      <c r="C4" s="684"/>
      <c r="D4" s="684"/>
      <c r="E4" s="684"/>
      <c r="F4" s="684"/>
      <c r="G4" s="684"/>
      <c r="H4" s="684"/>
      <c r="I4" s="684"/>
      <c r="J4" s="678"/>
    </row>
    <row r="5" spans="1:18" ht="14.25" thickBot="1" x14ac:dyDescent="0.3">
      <c r="H5" s="695" t="s">
        <v>162</v>
      </c>
      <c r="I5" s="695"/>
      <c r="J5" s="678"/>
    </row>
    <row r="6" spans="1:18" ht="13.5" thickBot="1" x14ac:dyDescent="0.25">
      <c r="A6" s="693" t="s">
        <v>2</v>
      </c>
      <c r="B6" s="691" t="s">
        <v>163</v>
      </c>
      <c r="C6" s="689" t="s">
        <v>164</v>
      </c>
      <c r="D6" s="687" t="s">
        <v>165</v>
      </c>
      <c r="E6" s="688"/>
      <c r="F6" s="688"/>
      <c r="G6" s="688"/>
      <c r="H6" s="688"/>
      <c r="I6" s="685" t="s">
        <v>482</v>
      </c>
      <c r="J6" s="678"/>
    </row>
    <row r="7" spans="1:18" s="6" customFormat="1" ht="42" customHeight="1" thickBot="1" x14ac:dyDescent="0.25">
      <c r="A7" s="694"/>
      <c r="B7" s="692"/>
      <c r="C7" s="690"/>
      <c r="D7" s="73" t="s">
        <v>166</v>
      </c>
      <c r="E7" s="73" t="s">
        <v>167</v>
      </c>
      <c r="F7" s="73" t="s">
        <v>168</v>
      </c>
      <c r="G7" s="74" t="s">
        <v>169</v>
      </c>
      <c r="H7" s="74" t="s">
        <v>170</v>
      </c>
      <c r="I7" s="686"/>
      <c r="J7" s="678"/>
    </row>
    <row r="8" spans="1:18" s="6" customFormat="1" ht="12" customHeight="1" thickBot="1" x14ac:dyDescent="0.25">
      <c r="A8" s="234" t="s">
        <v>295</v>
      </c>
      <c r="B8" s="75" t="s">
        <v>296</v>
      </c>
      <c r="C8" s="75" t="s">
        <v>297</v>
      </c>
      <c r="D8" s="75" t="s">
        <v>298</v>
      </c>
      <c r="E8" s="75" t="s">
        <v>299</v>
      </c>
      <c r="F8" s="75" t="s">
        <v>368</v>
      </c>
      <c r="G8" s="75" t="s">
        <v>369</v>
      </c>
      <c r="H8" s="75" t="s">
        <v>382</v>
      </c>
      <c r="I8" s="76" t="s">
        <v>383</v>
      </c>
      <c r="J8" s="678"/>
    </row>
    <row r="9" spans="1:18" s="6" customFormat="1" ht="18" customHeight="1" x14ac:dyDescent="0.2">
      <c r="A9" s="679" t="s">
        <v>171</v>
      </c>
      <c r="B9" s="680"/>
      <c r="C9" s="680"/>
      <c r="D9" s="680"/>
      <c r="E9" s="680"/>
      <c r="F9" s="680"/>
      <c r="G9" s="680"/>
      <c r="H9" s="680"/>
      <c r="I9" s="681"/>
      <c r="J9" s="678"/>
    </row>
    <row r="10" spans="1:18" ht="15.95" customHeight="1" x14ac:dyDescent="0.2">
      <c r="A10" s="17" t="s">
        <v>4</v>
      </c>
      <c r="B10" s="15" t="s">
        <v>172</v>
      </c>
      <c r="C10" s="8"/>
      <c r="D10" s="8"/>
      <c r="E10" s="8"/>
      <c r="F10" s="8"/>
      <c r="G10" s="77"/>
      <c r="H10" s="78">
        <f t="shared" ref="H10:H16" si="0">SUM(D10:G10)</f>
        <v>0</v>
      </c>
      <c r="I10" s="18">
        <f t="shared" ref="I10:I16" si="1">C10+H10</f>
        <v>0</v>
      </c>
      <c r="J10" s="678"/>
    </row>
    <row r="11" spans="1:18" ht="22.5" x14ac:dyDescent="0.2">
      <c r="A11" s="17" t="s">
        <v>5</v>
      </c>
      <c r="B11" s="15" t="s">
        <v>126</v>
      </c>
      <c r="C11" s="8">
        <v>878</v>
      </c>
      <c r="D11" s="8">
        <v>0</v>
      </c>
      <c r="E11" s="8"/>
      <c r="F11" s="8"/>
      <c r="G11" s="77"/>
      <c r="H11" s="78">
        <f>SUM(D11:G11)</f>
        <v>0</v>
      </c>
      <c r="I11" s="18">
        <f t="shared" si="1"/>
        <v>878</v>
      </c>
      <c r="J11" s="678"/>
    </row>
    <row r="12" spans="1:18" ht="22.5" x14ac:dyDescent="0.2">
      <c r="A12" s="17" t="s">
        <v>6</v>
      </c>
      <c r="B12" s="15" t="s">
        <v>127</v>
      </c>
      <c r="C12" s="8"/>
      <c r="D12" s="8"/>
      <c r="E12" s="8"/>
      <c r="F12" s="8"/>
      <c r="G12" s="77"/>
      <c r="H12" s="78">
        <f t="shared" si="0"/>
        <v>0</v>
      </c>
      <c r="I12" s="18">
        <f t="shared" si="1"/>
        <v>0</v>
      </c>
      <c r="J12" s="678"/>
    </row>
    <row r="13" spans="1:18" ht="15.95" customHeight="1" x14ac:dyDescent="0.2">
      <c r="A13" s="17" t="s">
        <v>7</v>
      </c>
      <c r="B13" s="15" t="s">
        <v>128</v>
      </c>
      <c r="C13" s="8"/>
      <c r="D13" s="8"/>
      <c r="E13" s="8"/>
      <c r="F13" s="8"/>
      <c r="G13" s="77"/>
      <c r="H13" s="78">
        <f t="shared" si="0"/>
        <v>0</v>
      </c>
      <c r="I13" s="18">
        <f t="shared" si="1"/>
        <v>0</v>
      </c>
      <c r="J13" s="678"/>
    </row>
    <row r="14" spans="1:18" ht="22.5" x14ac:dyDescent="0.2">
      <c r="A14" s="17" t="s">
        <v>8</v>
      </c>
      <c r="B14" s="15" t="s">
        <v>129</v>
      </c>
      <c r="C14" s="8"/>
      <c r="D14" s="8">
        <v>0</v>
      </c>
      <c r="E14" s="8"/>
      <c r="F14" s="8"/>
      <c r="G14" s="77"/>
      <c r="H14" s="78">
        <f t="shared" si="0"/>
        <v>0</v>
      </c>
      <c r="I14" s="18">
        <f t="shared" si="1"/>
        <v>0</v>
      </c>
      <c r="J14" s="678"/>
    </row>
    <row r="15" spans="1:18" ht="15.95" customHeight="1" x14ac:dyDescent="0.2">
      <c r="A15" s="19" t="s">
        <v>9</v>
      </c>
      <c r="B15" s="20" t="s">
        <v>173</v>
      </c>
      <c r="C15" s="9">
        <v>0</v>
      </c>
      <c r="D15" s="9">
        <v>0</v>
      </c>
      <c r="E15" s="9"/>
      <c r="F15" s="9"/>
      <c r="G15" s="79"/>
      <c r="H15" s="78">
        <f t="shared" si="0"/>
        <v>0</v>
      </c>
      <c r="I15" s="18">
        <f t="shared" si="1"/>
        <v>0</v>
      </c>
      <c r="J15" s="678"/>
    </row>
    <row r="16" spans="1:18" ht="15.95" customHeight="1" thickBot="1" x14ac:dyDescent="0.25">
      <c r="A16" s="80" t="s">
        <v>10</v>
      </c>
      <c r="B16" s="81" t="s">
        <v>478</v>
      </c>
      <c r="C16" s="82"/>
      <c r="D16" s="82">
        <v>0</v>
      </c>
      <c r="E16" s="82"/>
      <c r="F16" s="82"/>
      <c r="G16" s="83"/>
      <c r="H16" s="78">
        <f t="shared" si="0"/>
        <v>0</v>
      </c>
      <c r="I16" s="18">
        <f t="shared" si="1"/>
        <v>0</v>
      </c>
      <c r="J16" s="678"/>
    </row>
    <row r="17" spans="1:10" s="10" customFormat="1" ht="18" customHeight="1" thickBot="1" x14ac:dyDescent="0.25">
      <c r="A17" s="682" t="s">
        <v>175</v>
      </c>
      <c r="B17" s="683"/>
      <c r="C17" s="21">
        <f t="shared" ref="C17:I17" si="2">SUM(C10:C16)</f>
        <v>878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84">
        <f t="shared" si="2"/>
        <v>0</v>
      </c>
      <c r="H17" s="84">
        <f t="shared" si="2"/>
        <v>0</v>
      </c>
      <c r="I17" s="22">
        <f t="shared" si="2"/>
        <v>878</v>
      </c>
      <c r="J17" s="678"/>
    </row>
    <row r="18" spans="1:10" s="7" customFormat="1" ht="18" customHeight="1" x14ac:dyDescent="0.2">
      <c r="A18" s="698" t="s">
        <v>176</v>
      </c>
      <c r="B18" s="699"/>
      <c r="C18" s="699"/>
      <c r="D18" s="699"/>
      <c r="E18" s="699"/>
      <c r="F18" s="699"/>
      <c r="G18" s="699"/>
      <c r="H18" s="699"/>
      <c r="I18" s="700"/>
      <c r="J18" s="678"/>
    </row>
    <row r="19" spans="1:10" s="7" customFormat="1" x14ac:dyDescent="0.2">
      <c r="A19" s="17" t="s">
        <v>4</v>
      </c>
      <c r="B19" s="15" t="s">
        <v>177</v>
      </c>
      <c r="C19" s="8">
        <v>0</v>
      </c>
      <c r="D19" s="8"/>
      <c r="E19" s="8"/>
      <c r="F19" s="8"/>
      <c r="G19" s="77"/>
      <c r="H19" s="78">
        <f>SUM(D19:G19)</f>
        <v>0</v>
      </c>
      <c r="I19" s="18">
        <f>C19+H19</f>
        <v>0</v>
      </c>
      <c r="J19" s="678"/>
    </row>
    <row r="20" spans="1:10" ht="13.5" thickBot="1" x14ac:dyDescent="0.25">
      <c r="A20" s="80" t="s">
        <v>5</v>
      </c>
      <c r="B20" s="81" t="s">
        <v>174</v>
      </c>
      <c r="C20" s="82">
        <v>0</v>
      </c>
      <c r="D20" s="82"/>
      <c r="E20" s="82"/>
      <c r="F20" s="82"/>
      <c r="G20" s="83"/>
      <c r="H20" s="78">
        <f>SUM(D20:G20)</f>
        <v>0</v>
      </c>
      <c r="I20" s="85">
        <f>C20+H20</f>
        <v>0</v>
      </c>
      <c r="J20" s="678"/>
    </row>
    <row r="21" spans="1:10" ht="15.95" customHeight="1" thickBot="1" x14ac:dyDescent="0.25">
      <c r="A21" s="682" t="s">
        <v>178</v>
      </c>
      <c r="B21" s="683"/>
      <c r="C21" s="21">
        <f t="shared" ref="C21:I21" si="3">SUM(C19:C20)</f>
        <v>0</v>
      </c>
      <c r="D21" s="21">
        <f t="shared" si="3"/>
        <v>0</v>
      </c>
      <c r="E21" s="21">
        <f t="shared" si="3"/>
        <v>0</v>
      </c>
      <c r="F21" s="21">
        <f t="shared" si="3"/>
        <v>0</v>
      </c>
      <c r="G21" s="84">
        <f t="shared" si="3"/>
        <v>0</v>
      </c>
      <c r="H21" s="84">
        <f t="shared" si="3"/>
        <v>0</v>
      </c>
      <c r="I21" s="22">
        <f t="shared" si="3"/>
        <v>0</v>
      </c>
      <c r="J21" s="678"/>
    </row>
    <row r="22" spans="1:10" ht="18" customHeight="1" thickBot="1" x14ac:dyDescent="0.25">
      <c r="A22" s="701" t="s">
        <v>179</v>
      </c>
      <c r="B22" s="702"/>
      <c r="C22" s="86">
        <f t="shared" ref="C22:I22" si="4">C17+C21</f>
        <v>878</v>
      </c>
      <c r="D22" s="86">
        <f t="shared" si="4"/>
        <v>0</v>
      </c>
      <c r="E22" s="86">
        <f t="shared" si="4"/>
        <v>0</v>
      </c>
      <c r="F22" s="86">
        <f t="shared" si="4"/>
        <v>0</v>
      </c>
      <c r="G22" s="86">
        <f t="shared" si="4"/>
        <v>0</v>
      </c>
      <c r="H22" s="86">
        <f t="shared" si="4"/>
        <v>0</v>
      </c>
      <c r="I22" s="22">
        <f t="shared" si="4"/>
        <v>878</v>
      </c>
      <c r="J22" s="678"/>
    </row>
    <row r="30" spans="1:10" ht="15.75" x14ac:dyDescent="0.25">
      <c r="A30" s="610"/>
      <c r="B30" s="610"/>
      <c r="C30" s="610"/>
      <c r="D30" s="610"/>
      <c r="E30" s="610"/>
      <c r="F30" s="610"/>
      <c r="G30" s="610"/>
      <c r="H30" s="610"/>
      <c r="I30" s="610"/>
    </row>
  </sheetData>
  <mergeCells count="17">
    <mergeCell ref="E1:I1"/>
    <mergeCell ref="A3:I3"/>
    <mergeCell ref="A30:I30"/>
    <mergeCell ref="A18:I18"/>
    <mergeCell ref="A22:B22"/>
    <mergeCell ref="L3:R3"/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G40"/>
  <sheetViews>
    <sheetView workbookViewId="0">
      <selection activeCell="D5" sqref="D5"/>
    </sheetView>
  </sheetViews>
  <sheetFormatPr defaultColWidth="16.83203125" defaultRowHeight="12.75" x14ac:dyDescent="0.2"/>
  <cols>
    <col min="1" max="1" width="9" customWidth="1"/>
  </cols>
  <sheetData>
    <row r="1" spans="1:7" x14ac:dyDescent="0.2">
      <c r="A1" s="558"/>
      <c r="B1" s="558"/>
      <c r="C1" s="558"/>
      <c r="D1" s="559"/>
      <c r="F1" s="559"/>
      <c r="G1" s="563" t="s">
        <v>786</v>
      </c>
    </row>
    <row r="2" spans="1:7" ht="15.75" x14ac:dyDescent="0.25">
      <c r="A2" s="780"/>
      <c r="B2" s="781" t="s">
        <v>570</v>
      </c>
      <c r="C2" s="781"/>
      <c r="D2" s="781"/>
      <c r="E2" s="781"/>
      <c r="F2" s="781"/>
      <c r="G2" s="781"/>
    </row>
    <row r="3" spans="1:7" ht="15.75" x14ac:dyDescent="0.2">
      <c r="A3" s="782" t="s">
        <v>787</v>
      </c>
      <c r="B3" s="782"/>
      <c r="C3" s="782"/>
      <c r="D3" s="782"/>
      <c r="E3" s="782"/>
      <c r="F3" s="783"/>
      <c r="G3" s="784"/>
    </row>
    <row r="4" spans="1:7" ht="15" x14ac:dyDescent="0.2">
      <c r="A4" s="703"/>
      <c r="B4" s="703"/>
      <c r="C4" s="703"/>
      <c r="D4" s="703"/>
      <c r="E4" s="703"/>
      <c r="F4" s="704"/>
      <c r="G4" s="560"/>
    </row>
    <row r="5" spans="1:7" ht="15" x14ac:dyDescent="0.2">
      <c r="A5" s="560"/>
      <c r="B5" s="560"/>
      <c r="C5" s="560"/>
      <c r="D5" s="560"/>
      <c r="E5" s="560"/>
      <c r="F5" s="560"/>
      <c r="G5" s="560"/>
    </row>
    <row r="6" spans="1:7" ht="13.5" thickBot="1" x14ac:dyDescent="0.25">
      <c r="G6" t="s">
        <v>553</v>
      </c>
    </row>
    <row r="7" spans="1:7" ht="15" customHeight="1" thickBot="1" x14ac:dyDescent="0.25">
      <c r="A7" s="564"/>
      <c r="B7" s="705" t="s">
        <v>295</v>
      </c>
      <c r="C7" s="706"/>
      <c r="D7" s="565" t="s">
        <v>296</v>
      </c>
      <c r="E7" s="565" t="s">
        <v>297</v>
      </c>
      <c r="F7" s="565" t="s">
        <v>298</v>
      </c>
      <c r="G7" s="565" t="s">
        <v>299</v>
      </c>
    </row>
    <row r="8" spans="1:7" ht="15" customHeight="1" x14ac:dyDescent="0.2">
      <c r="A8" s="566" t="s">
        <v>788</v>
      </c>
      <c r="B8" s="567"/>
      <c r="C8" s="568"/>
      <c r="D8" s="569" t="s">
        <v>789</v>
      </c>
      <c r="E8" s="569" t="s">
        <v>790</v>
      </c>
      <c r="F8" s="569" t="s">
        <v>791</v>
      </c>
      <c r="G8" s="569" t="s">
        <v>792</v>
      </c>
    </row>
    <row r="9" spans="1:7" ht="13.5" thickBot="1" x14ac:dyDescent="0.25">
      <c r="A9" s="570"/>
      <c r="B9" s="571"/>
      <c r="C9" s="572"/>
      <c r="D9" s="573" t="s">
        <v>793</v>
      </c>
      <c r="E9" s="573" t="s">
        <v>794</v>
      </c>
      <c r="F9" s="573" t="s">
        <v>794</v>
      </c>
      <c r="G9" s="573" t="s">
        <v>794</v>
      </c>
    </row>
    <row r="10" spans="1:7" x14ac:dyDescent="0.2">
      <c r="A10" s="574">
        <v>1</v>
      </c>
      <c r="B10" s="575" t="s">
        <v>795</v>
      </c>
      <c r="C10" s="575"/>
      <c r="D10" s="576">
        <v>2006</v>
      </c>
      <c r="E10" s="576">
        <v>2006</v>
      </c>
      <c r="F10" s="576">
        <v>2006</v>
      </c>
      <c r="G10" s="576">
        <v>2006</v>
      </c>
    </row>
    <row r="11" spans="1:7" x14ac:dyDescent="0.2">
      <c r="A11" s="577">
        <v>2</v>
      </c>
      <c r="B11" s="575" t="s">
        <v>796</v>
      </c>
      <c r="C11" s="575"/>
      <c r="D11" s="576">
        <v>1520</v>
      </c>
      <c r="E11" s="576">
        <v>1520</v>
      </c>
      <c r="F11" s="576">
        <v>1520</v>
      </c>
      <c r="G11" s="576">
        <v>1520</v>
      </c>
    </row>
    <row r="12" spans="1:7" x14ac:dyDescent="0.2">
      <c r="A12" s="577">
        <v>3</v>
      </c>
      <c r="B12" s="575" t="s">
        <v>209</v>
      </c>
      <c r="C12" s="575"/>
      <c r="D12" s="576">
        <v>500</v>
      </c>
      <c r="E12" s="576">
        <v>500</v>
      </c>
      <c r="F12" s="576">
        <v>500</v>
      </c>
      <c r="G12" s="576">
        <v>500</v>
      </c>
    </row>
    <row r="13" spans="1:7" x14ac:dyDescent="0.2">
      <c r="A13" s="577">
        <v>4</v>
      </c>
      <c r="B13" s="575" t="s">
        <v>797</v>
      </c>
      <c r="C13" s="575"/>
      <c r="D13" s="576">
        <v>21942</v>
      </c>
      <c r="E13" s="576">
        <v>21942</v>
      </c>
      <c r="F13" s="576">
        <v>21942</v>
      </c>
      <c r="G13" s="576">
        <v>21942</v>
      </c>
    </row>
    <row r="14" spans="1:7" x14ac:dyDescent="0.2">
      <c r="A14" s="577">
        <v>5</v>
      </c>
      <c r="B14" s="578" t="s">
        <v>798</v>
      </c>
      <c r="C14" s="579"/>
      <c r="D14" s="576">
        <v>0</v>
      </c>
      <c r="E14" s="576">
        <v>0</v>
      </c>
      <c r="F14" s="576">
        <v>0</v>
      </c>
      <c r="G14" s="576">
        <v>0</v>
      </c>
    </row>
    <row r="15" spans="1:7" x14ac:dyDescent="0.2">
      <c r="A15" s="577">
        <v>6</v>
      </c>
      <c r="B15" s="578" t="s">
        <v>799</v>
      </c>
      <c r="C15" s="579"/>
      <c r="D15" s="576">
        <v>7017</v>
      </c>
      <c r="E15" s="576">
        <v>7017</v>
      </c>
      <c r="F15" s="576">
        <v>7017</v>
      </c>
      <c r="G15" s="576">
        <v>7017</v>
      </c>
    </row>
    <row r="16" spans="1:7" x14ac:dyDescent="0.2">
      <c r="A16" s="577">
        <v>7</v>
      </c>
      <c r="B16" s="578" t="s">
        <v>800</v>
      </c>
      <c r="C16" s="579"/>
      <c r="D16" s="576">
        <v>0</v>
      </c>
      <c r="E16" s="576">
        <v>0</v>
      </c>
      <c r="F16" s="576">
        <v>0</v>
      </c>
      <c r="G16" s="576">
        <v>0</v>
      </c>
    </row>
    <row r="17" spans="1:7" x14ac:dyDescent="0.2">
      <c r="A17" s="577">
        <v>8</v>
      </c>
      <c r="B17" s="578" t="s">
        <v>801</v>
      </c>
      <c r="C17" s="579"/>
      <c r="D17" s="576">
        <v>0</v>
      </c>
      <c r="E17" s="576">
        <v>0</v>
      </c>
      <c r="F17" s="576">
        <v>0</v>
      </c>
      <c r="G17" s="576">
        <v>0</v>
      </c>
    </row>
    <row r="18" spans="1:7" x14ac:dyDescent="0.2">
      <c r="A18" s="577">
        <v>9</v>
      </c>
      <c r="B18" s="578" t="s">
        <v>802</v>
      </c>
      <c r="C18" s="575"/>
      <c r="D18" s="576">
        <v>0</v>
      </c>
      <c r="E18" s="576">
        <v>0</v>
      </c>
      <c r="F18" s="576">
        <v>0</v>
      </c>
      <c r="G18" s="576">
        <v>0</v>
      </c>
    </row>
    <row r="19" spans="1:7" ht="13.5" thickBot="1" x14ac:dyDescent="0.25">
      <c r="A19" s="577">
        <v>10</v>
      </c>
      <c r="B19" s="575" t="s">
        <v>803</v>
      </c>
      <c r="C19" s="575"/>
      <c r="D19" s="576">
        <v>6048</v>
      </c>
      <c r="E19" s="576">
        <v>20000</v>
      </c>
      <c r="F19" s="576">
        <v>20000</v>
      </c>
      <c r="G19" s="576">
        <v>0</v>
      </c>
    </row>
    <row r="20" spans="1:7" ht="13.5" thickBot="1" x14ac:dyDescent="0.25">
      <c r="A20" s="580">
        <v>11</v>
      </c>
      <c r="B20" s="581" t="s">
        <v>804</v>
      </c>
      <c r="C20" s="581"/>
      <c r="D20" s="582">
        <f>SUM(D10:D19)</f>
        <v>39033</v>
      </c>
      <c r="E20" s="582">
        <f>SUM(E10:E19)</f>
        <v>52985</v>
      </c>
      <c r="F20" s="582">
        <f>SUM(F10:F19)</f>
        <v>52985</v>
      </c>
      <c r="G20" s="582">
        <f>SUM(G10:G19)</f>
        <v>32985</v>
      </c>
    </row>
    <row r="21" spans="1:7" x14ac:dyDescent="0.2">
      <c r="A21" s="574">
        <v>12</v>
      </c>
      <c r="B21" s="575" t="s">
        <v>805</v>
      </c>
      <c r="C21" s="575"/>
      <c r="D21" s="576">
        <v>12441</v>
      </c>
      <c r="E21" s="576">
        <v>12441</v>
      </c>
      <c r="F21" s="576">
        <v>12441</v>
      </c>
      <c r="G21" s="576">
        <v>12441</v>
      </c>
    </row>
    <row r="22" spans="1:7" x14ac:dyDescent="0.2">
      <c r="A22" s="577">
        <v>13</v>
      </c>
      <c r="B22" s="575" t="s">
        <v>785</v>
      </c>
      <c r="C22" s="575"/>
      <c r="D22" s="576">
        <v>1822</v>
      </c>
      <c r="E22" s="576">
        <v>1822</v>
      </c>
      <c r="F22" s="576">
        <v>1822</v>
      </c>
      <c r="G22" s="576">
        <v>1822</v>
      </c>
    </row>
    <row r="23" spans="1:7" x14ac:dyDescent="0.2">
      <c r="A23" s="577">
        <v>14</v>
      </c>
      <c r="B23" s="575" t="s">
        <v>806</v>
      </c>
      <c r="C23" s="575"/>
      <c r="D23" s="576">
        <v>12753</v>
      </c>
      <c r="E23" s="576">
        <v>12753</v>
      </c>
      <c r="F23" s="576">
        <v>12753</v>
      </c>
      <c r="G23" s="576">
        <v>12753</v>
      </c>
    </row>
    <row r="24" spans="1:7" x14ac:dyDescent="0.2">
      <c r="A24" s="577">
        <v>15</v>
      </c>
      <c r="B24" s="575" t="s">
        <v>807</v>
      </c>
      <c r="C24" s="575"/>
      <c r="D24" s="576">
        <v>767</v>
      </c>
      <c r="E24" s="576">
        <v>767</v>
      </c>
      <c r="F24" s="576">
        <v>767</v>
      </c>
      <c r="G24" s="576">
        <v>767</v>
      </c>
    </row>
    <row r="25" spans="1:7" x14ac:dyDescent="0.2">
      <c r="A25" s="577">
        <v>16</v>
      </c>
      <c r="B25" s="575" t="s">
        <v>808</v>
      </c>
      <c r="C25" s="575"/>
      <c r="D25" s="576">
        <v>2276</v>
      </c>
      <c r="E25" s="576">
        <v>2276</v>
      </c>
      <c r="F25" s="576">
        <v>2276</v>
      </c>
      <c r="G25" s="576">
        <v>2276</v>
      </c>
    </row>
    <row r="26" spans="1:7" s="561" customFormat="1" x14ac:dyDescent="0.2">
      <c r="A26" s="577">
        <v>17</v>
      </c>
      <c r="B26" s="575" t="s">
        <v>39</v>
      </c>
      <c r="C26" s="575"/>
      <c r="D26" s="576">
        <v>8974</v>
      </c>
      <c r="E26" s="576">
        <v>0</v>
      </c>
      <c r="F26" s="576">
        <v>0</v>
      </c>
      <c r="G26" s="576">
        <v>2926</v>
      </c>
    </row>
    <row r="27" spans="1:7" ht="13.5" thickBot="1" x14ac:dyDescent="0.25">
      <c r="A27" s="577">
        <v>18</v>
      </c>
      <c r="B27" s="575" t="s">
        <v>40</v>
      </c>
      <c r="C27" s="575"/>
      <c r="D27" s="576">
        <v>157765</v>
      </c>
      <c r="E27" s="576">
        <v>0</v>
      </c>
      <c r="F27" s="576">
        <v>0</v>
      </c>
      <c r="G27" s="576">
        <v>0</v>
      </c>
    </row>
    <row r="28" spans="1:7" ht="15" customHeight="1" thickBot="1" x14ac:dyDescent="0.25">
      <c r="A28" s="580">
        <v>19</v>
      </c>
      <c r="B28" s="581" t="s">
        <v>809</v>
      </c>
      <c r="C28" s="583"/>
      <c r="D28" s="582">
        <f>SUM(D21:D27)</f>
        <v>196798</v>
      </c>
      <c r="E28" s="582">
        <f>SUM(E21:E27)</f>
        <v>30059</v>
      </c>
      <c r="F28" s="582">
        <f>SUM(F21:F27)</f>
        <v>30059</v>
      </c>
      <c r="G28" s="582">
        <f>SUM(G21:G27)</f>
        <v>32985</v>
      </c>
    </row>
    <row r="29" spans="1:7" ht="15" customHeight="1" x14ac:dyDescent="0.2">
      <c r="A29" s="577">
        <v>20</v>
      </c>
      <c r="B29" s="584" t="s">
        <v>810</v>
      </c>
      <c r="C29" s="575"/>
      <c r="D29" s="576">
        <v>0</v>
      </c>
      <c r="E29" s="576">
        <v>0</v>
      </c>
      <c r="F29" s="576">
        <v>0</v>
      </c>
      <c r="G29" s="576">
        <v>0</v>
      </c>
    </row>
    <row r="30" spans="1:7" ht="13.5" thickBot="1" x14ac:dyDescent="0.25">
      <c r="A30" s="577">
        <v>21</v>
      </c>
      <c r="B30" s="584" t="s">
        <v>811</v>
      </c>
      <c r="C30" s="575"/>
      <c r="D30" s="576">
        <v>0</v>
      </c>
      <c r="E30" s="576">
        <v>0</v>
      </c>
      <c r="F30" s="576">
        <v>0</v>
      </c>
      <c r="G30" s="576">
        <v>0</v>
      </c>
    </row>
    <row r="31" spans="1:7" ht="13.5" thickBot="1" x14ac:dyDescent="0.25">
      <c r="A31" s="580">
        <v>22</v>
      </c>
      <c r="B31" s="585" t="s">
        <v>812</v>
      </c>
      <c r="C31" s="583"/>
      <c r="D31" s="582">
        <v>0</v>
      </c>
      <c r="E31" s="582">
        <v>0</v>
      </c>
      <c r="F31" s="582">
        <v>0</v>
      </c>
      <c r="G31" s="582">
        <v>0</v>
      </c>
    </row>
    <row r="32" spans="1:7" x14ac:dyDescent="0.2">
      <c r="A32" s="577">
        <v>23</v>
      </c>
      <c r="B32" s="584" t="s">
        <v>813</v>
      </c>
      <c r="C32" s="575"/>
      <c r="D32" s="576">
        <v>0</v>
      </c>
      <c r="E32" s="576">
        <v>22926</v>
      </c>
      <c r="F32" s="576">
        <v>22926</v>
      </c>
      <c r="G32" s="576">
        <v>0</v>
      </c>
    </row>
    <row r="33" spans="1:7" ht="13.5" thickBot="1" x14ac:dyDescent="0.25">
      <c r="A33" s="577">
        <v>24</v>
      </c>
      <c r="B33" s="584" t="s">
        <v>814</v>
      </c>
      <c r="C33" s="575"/>
      <c r="D33" s="576"/>
      <c r="E33" s="576"/>
      <c r="F33" s="576"/>
      <c r="G33" s="576"/>
    </row>
    <row r="34" spans="1:7" ht="13.5" thickBot="1" x14ac:dyDescent="0.25">
      <c r="A34" s="580">
        <v>25</v>
      </c>
      <c r="B34" s="585" t="s">
        <v>815</v>
      </c>
      <c r="C34" s="583"/>
      <c r="D34" s="582">
        <f>SUM(D32:D33)</f>
        <v>0</v>
      </c>
      <c r="E34" s="582">
        <f>SUM(E32:E33)</f>
        <v>22926</v>
      </c>
      <c r="F34" s="582">
        <f>SUM(F32:F33)</f>
        <v>22926</v>
      </c>
      <c r="G34" s="582">
        <f>SUM(G32:G33)</f>
        <v>0</v>
      </c>
    </row>
    <row r="35" spans="1:7" x14ac:dyDescent="0.2">
      <c r="A35" s="577">
        <v>26</v>
      </c>
      <c r="B35" s="584" t="s">
        <v>816</v>
      </c>
      <c r="C35" s="575"/>
      <c r="D35" s="576">
        <f>D20</f>
        <v>39033</v>
      </c>
      <c r="E35" s="576">
        <f>E20</f>
        <v>52985</v>
      </c>
      <c r="F35" s="576">
        <f>F20</f>
        <v>52985</v>
      </c>
      <c r="G35" s="576">
        <f>G20</f>
        <v>32985</v>
      </c>
    </row>
    <row r="36" spans="1:7" ht="13.5" thickBot="1" x14ac:dyDescent="0.25">
      <c r="A36" s="577">
        <v>27</v>
      </c>
      <c r="B36" s="584" t="s">
        <v>817</v>
      </c>
      <c r="C36" s="575"/>
      <c r="D36" s="576">
        <v>157765</v>
      </c>
      <c r="E36" s="576">
        <v>0</v>
      </c>
      <c r="F36" s="576">
        <v>0</v>
      </c>
      <c r="G36" s="576">
        <v>0</v>
      </c>
    </row>
    <row r="37" spans="1:7" ht="13.5" thickBot="1" x14ac:dyDescent="0.25">
      <c r="A37" s="580">
        <v>28</v>
      </c>
      <c r="B37" s="586" t="s">
        <v>818</v>
      </c>
      <c r="C37" s="587"/>
      <c r="D37" s="588">
        <f>SUM(D35:D36)</f>
        <v>196798</v>
      </c>
      <c r="E37" s="588">
        <f>SUM(E35:E36)</f>
        <v>52985</v>
      </c>
      <c r="F37" s="588">
        <f>SUM(F35:F36)</f>
        <v>52985</v>
      </c>
      <c r="G37" s="588">
        <f>SUM(G35:G36)</f>
        <v>32985</v>
      </c>
    </row>
    <row r="38" spans="1:7" x14ac:dyDescent="0.2">
      <c r="A38" s="577">
        <v>29</v>
      </c>
      <c r="B38" s="584" t="s">
        <v>819</v>
      </c>
      <c r="C38" s="575"/>
      <c r="D38" s="576">
        <f>D28</f>
        <v>196798</v>
      </c>
      <c r="E38" s="576">
        <f>E28</f>
        <v>30059</v>
      </c>
      <c r="F38" s="576">
        <f>F28</f>
        <v>30059</v>
      </c>
      <c r="G38" s="576">
        <f>G28</f>
        <v>32985</v>
      </c>
    </row>
    <row r="39" spans="1:7" s="562" customFormat="1" ht="13.5" thickBot="1" x14ac:dyDescent="0.25">
      <c r="A39" s="577">
        <v>30</v>
      </c>
      <c r="B39" s="584" t="s">
        <v>820</v>
      </c>
      <c r="C39" s="575"/>
      <c r="D39" s="576">
        <f>D34</f>
        <v>0</v>
      </c>
      <c r="E39" s="576">
        <f>E34</f>
        <v>22926</v>
      </c>
      <c r="F39" s="576">
        <f>F34</f>
        <v>22926</v>
      </c>
      <c r="G39" s="576">
        <f>G34</f>
        <v>0</v>
      </c>
    </row>
    <row r="40" spans="1:7" ht="13.5" thickBot="1" x14ac:dyDescent="0.25">
      <c r="A40" s="580">
        <v>31</v>
      </c>
      <c r="B40" s="586" t="s">
        <v>821</v>
      </c>
      <c r="C40" s="587"/>
      <c r="D40" s="588">
        <f>SUM(D38:D39)</f>
        <v>196798</v>
      </c>
      <c r="E40" s="588">
        <f>SUM(E38:E39)</f>
        <v>52985</v>
      </c>
      <c r="F40" s="588">
        <f>SUM(F38:F39)</f>
        <v>52985</v>
      </c>
      <c r="G40" s="588">
        <f>SUM(G38:G39)</f>
        <v>32985</v>
      </c>
    </row>
  </sheetData>
  <mergeCells count="4">
    <mergeCell ref="A4:F4"/>
    <mergeCell ref="B7:C7"/>
    <mergeCell ref="A3:G3"/>
    <mergeCell ref="B2:G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N19"/>
  <sheetViews>
    <sheetView workbookViewId="0">
      <selection activeCell="S28" sqref="S28"/>
    </sheetView>
  </sheetViews>
  <sheetFormatPr defaultRowHeight="12.75" x14ac:dyDescent="0.2"/>
  <cols>
    <col min="1" max="1" width="4.33203125" customWidth="1"/>
    <col min="3" max="3" width="9.83203125" customWidth="1"/>
    <col min="4" max="4" width="9.1640625" customWidth="1"/>
  </cols>
  <sheetData>
    <row r="1" spans="1:14" x14ac:dyDescent="0.2">
      <c r="K1" s="696" t="s">
        <v>606</v>
      </c>
      <c r="L1" s="696"/>
      <c r="M1" s="696"/>
      <c r="N1" s="696"/>
    </row>
    <row r="2" spans="1:14" x14ac:dyDescent="0.2">
      <c r="K2" s="391"/>
      <c r="L2" s="391"/>
      <c r="M2" s="391"/>
      <c r="N2" s="391"/>
    </row>
    <row r="3" spans="1:14" ht="12.75" customHeight="1" x14ac:dyDescent="0.2">
      <c r="A3" s="722" t="s">
        <v>623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</row>
    <row r="4" spans="1:14" ht="16.5" customHeight="1" x14ac:dyDescent="0.2">
      <c r="A4" s="722" t="s">
        <v>624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</row>
    <row r="5" spans="1:14" ht="12.75" customHeight="1" x14ac:dyDescent="0.2"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</row>
    <row r="6" spans="1:14" ht="12.75" customHeight="1" x14ac:dyDescent="0.2"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</row>
    <row r="8" spans="1:14" ht="13.5" thickBot="1" x14ac:dyDescent="0.25">
      <c r="M8" s="723" t="s">
        <v>553</v>
      </c>
      <c r="N8" s="723"/>
    </row>
    <row r="9" spans="1:14" ht="15.75" customHeight="1" thickTop="1" x14ac:dyDescent="0.2">
      <c r="A9" s="724" t="s">
        <v>607</v>
      </c>
      <c r="B9" s="727" t="s">
        <v>608</v>
      </c>
      <c r="C9" s="728"/>
      <c r="D9" s="728"/>
      <c r="E9" s="731" t="s">
        <v>609</v>
      </c>
      <c r="F9" s="731"/>
      <c r="G9" s="731"/>
      <c r="H9" s="731" t="s">
        <v>610</v>
      </c>
      <c r="I9" s="731"/>
      <c r="J9" s="731"/>
      <c r="K9" s="731" t="s">
        <v>611</v>
      </c>
      <c r="L9" s="731"/>
      <c r="M9" s="731"/>
      <c r="N9" s="479" t="s">
        <v>35</v>
      </c>
    </row>
    <row r="10" spans="1:14" x14ac:dyDescent="0.2">
      <c r="A10" s="725"/>
      <c r="B10" s="729"/>
      <c r="C10" s="718"/>
      <c r="D10" s="718"/>
      <c r="E10" s="718" t="s">
        <v>612</v>
      </c>
      <c r="F10" s="716" t="s">
        <v>613</v>
      </c>
      <c r="G10" s="718" t="s">
        <v>614</v>
      </c>
      <c r="H10" s="718" t="s">
        <v>612</v>
      </c>
      <c r="I10" s="718" t="s">
        <v>613</v>
      </c>
      <c r="J10" s="718" t="s">
        <v>615</v>
      </c>
      <c r="K10" s="718" t="s">
        <v>612</v>
      </c>
      <c r="L10" s="718" t="s">
        <v>613</v>
      </c>
      <c r="M10" s="718" t="s">
        <v>615</v>
      </c>
      <c r="N10" s="732" t="s">
        <v>616</v>
      </c>
    </row>
    <row r="11" spans="1:14" ht="13.5" thickBot="1" x14ac:dyDescent="0.25">
      <c r="A11" s="726"/>
      <c r="B11" s="730"/>
      <c r="C11" s="719"/>
      <c r="D11" s="719"/>
      <c r="E11" s="719"/>
      <c r="F11" s="717"/>
      <c r="G11" s="719"/>
      <c r="H11" s="719"/>
      <c r="I11" s="719"/>
      <c r="J11" s="719"/>
      <c r="K11" s="719"/>
      <c r="L11" s="719"/>
      <c r="M11" s="719"/>
      <c r="N11" s="733"/>
    </row>
    <row r="12" spans="1:14" x14ac:dyDescent="0.2">
      <c r="A12" s="480" t="s">
        <v>4</v>
      </c>
      <c r="B12" s="720" t="s">
        <v>617</v>
      </c>
      <c r="C12" s="721"/>
      <c r="D12" s="721"/>
      <c r="E12" s="481"/>
      <c r="F12" s="481"/>
      <c r="G12" s="481"/>
      <c r="H12" s="481"/>
      <c r="I12" s="481"/>
      <c r="J12" s="481"/>
      <c r="K12" s="481" t="s">
        <v>618</v>
      </c>
      <c r="L12" s="481"/>
      <c r="M12" s="481"/>
      <c r="N12" s="487"/>
    </row>
    <row r="13" spans="1:14" x14ac:dyDescent="0.2">
      <c r="A13" s="480" t="s">
        <v>5</v>
      </c>
      <c r="B13" s="720" t="s">
        <v>619</v>
      </c>
      <c r="C13" s="721"/>
      <c r="D13" s="721"/>
      <c r="E13" s="481"/>
      <c r="F13" s="481"/>
      <c r="G13" s="481"/>
      <c r="H13" s="481"/>
      <c r="I13" s="481"/>
      <c r="J13" s="481"/>
      <c r="K13" s="481" t="s">
        <v>618</v>
      </c>
      <c r="L13" s="481"/>
      <c r="M13" s="481"/>
      <c r="N13" s="488"/>
    </row>
    <row r="14" spans="1:14" ht="27.75" customHeight="1" x14ac:dyDescent="0.2">
      <c r="A14" s="480" t="s">
        <v>6</v>
      </c>
      <c r="B14" s="713" t="s">
        <v>620</v>
      </c>
      <c r="C14" s="714"/>
      <c r="D14" s="715"/>
      <c r="E14" s="481"/>
      <c r="F14" s="481"/>
      <c r="G14" s="481"/>
      <c r="H14" s="481"/>
      <c r="I14" s="481"/>
      <c r="J14" s="481"/>
      <c r="K14" s="481" t="s">
        <v>618</v>
      </c>
      <c r="L14" s="481"/>
      <c r="M14" s="481"/>
      <c r="N14" s="488"/>
    </row>
    <row r="15" spans="1:14" x14ac:dyDescent="0.2">
      <c r="A15" s="480" t="s">
        <v>7</v>
      </c>
      <c r="B15" s="707" t="s">
        <v>621</v>
      </c>
      <c r="C15" s="708"/>
      <c r="D15" s="708"/>
      <c r="E15" s="482"/>
      <c r="F15" s="482"/>
      <c r="G15" s="482"/>
      <c r="H15" s="482"/>
      <c r="I15" s="482"/>
      <c r="J15" s="482"/>
      <c r="K15" s="482" t="s">
        <v>618</v>
      </c>
      <c r="L15" s="482"/>
      <c r="M15" s="482"/>
      <c r="N15" s="489"/>
    </row>
    <row r="16" spans="1:14" x14ac:dyDescent="0.2">
      <c r="A16" s="480" t="s">
        <v>8</v>
      </c>
      <c r="B16" s="707" t="s">
        <v>622</v>
      </c>
      <c r="C16" s="708"/>
      <c r="D16" s="708"/>
      <c r="E16" s="482"/>
      <c r="F16" s="482"/>
      <c r="G16" s="482"/>
      <c r="H16" s="482"/>
      <c r="I16" s="482"/>
      <c r="J16" s="482"/>
      <c r="K16" s="482" t="s">
        <v>618</v>
      </c>
      <c r="L16" s="482"/>
      <c r="M16" s="482"/>
      <c r="N16" s="489"/>
    </row>
    <row r="17" spans="1:14" ht="13.5" thickBot="1" x14ac:dyDescent="0.25">
      <c r="A17" s="480" t="s">
        <v>9</v>
      </c>
      <c r="B17" s="709" t="s">
        <v>622</v>
      </c>
      <c r="C17" s="710"/>
      <c r="D17" s="710"/>
      <c r="E17" s="483"/>
      <c r="F17" s="483"/>
      <c r="G17" s="483"/>
      <c r="H17" s="483"/>
      <c r="I17" s="483"/>
      <c r="J17" s="483"/>
      <c r="K17" s="483" t="s">
        <v>618</v>
      </c>
      <c r="L17" s="483"/>
      <c r="M17" s="483"/>
      <c r="N17" s="490"/>
    </row>
    <row r="18" spans="1:14" ht="13.5" thickBot="1" x14ac:dyDescent="0.25">
      <c r="A18" s="484"/>
      <c r="B18" s="711" t="s">
        <v>35</v>
      </c>
      <c r="C18" s="712"/>
      <c r="D18" s="712"/>
      <c r="E18" s="485"/>
      <c r="F18" s="485"/>
      <c r="G18" s="485"/>
      <c r="H18" s="485"/>
      <c r="I18" s="485"/>
      <c r="J18" s="485"/>
      <c r="K18" s="485"/>
      <c r="L18" s="485"/>
      <c r="M18" s="485">
        <f>SUM(M12:M17)</f>
        <v>0</v>
      </c>
      <c r="N18" s="486">
        <f>SUM(N12:N17)</f>
        <v>0</v>
      </c>
    </row>
    <row r="19" spans="1:14" ht="13.5" thickTop="1" x14ac:dyDescent="0.2">
      <c r="B19" s="635"/>
      <c r="C19" s="635"/>
      <c r="D19" s="635"/>
    </row>
  </sheetData>
  <mergeCells count="27">
    <mergeCell ref="K1:N1"/>
    <mergeCell ref="A3:N3"/>
    <mergeCell ref="A4:N4"/>
    <mergeCell ref="M8:N8"/>
    <mergeCell ref="A9:A11"/>
    <mergeCell ref="B9:D11"/>
    <mergeCell ref="E9:G9"/>
    <mergeCell ref="H9:J9"/>
    <mergeCell ref="K9:M9"/>
    <mergeCell ref="E10:E11"/>
    <mergeCell ref="L10:L11"/>
    <mergeCell ref="M10:M11"/>
    <mergeCell ref="N10:N11"/>
    <mergeCell ref="J10:J11"/>
    <mergeCell ref="K10:K11"/>
    <mergeCell ref="B14:D14"/>
    <mergeCell ref="F10:F11"/>
    <mergeCell ref="G10:G11"/>
    <mergeCell ref="H10:H11"/>
    <mergeCell ref="I10:I11"/>
    <mergeCell ref="B12:D12"/>
    <mergeCell ref="B13:D13"/>
    <mergeCell ref="B15:D15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I100"/>
  <sheetViews>
    <sheetView workbookViewId="0">
      <selection activeCell="A2" sqref="A2:G2"/>
    </sheetView>
  </sheetViews>
  <sheetFormatPr defaultRowHeight="12.75" x14ac:dyDescent="0.2"/>
  <cols>
    <col min="1" max="1" width="5.5" style="491" customWidth="1"/>
    <col min="3" max="3" width="13.5" customWidth="1"/>
    <col min="5" max="5" width="21" customWidth="1"/>
    <col min="6" max="6" width="27" customWidth="1"/>
    <col min="7" max="7" width="25.6640625" customWidth="1"/>
    <col min="8" max="8" width="12.5" customWidth="1"/>
  </cols>
  <sheetData>
    <row r="1" spans="1:8" x14ac:dyDescent="0.2">
      <c r="G1" s="538" t="s">
        <v>828</v>
      </c>
      <c r="H1" s="492"/>
    </row>
    <row r="2" spans="1:8" x14ac:dyDescent="0.2">
      <c r="A2" s="722" t="s">
        <v>730</v>
      </c>
      <c r="B2" s="722"/>
      <c r="C2" s="722"/>
      <c r="D2" s="722"/>
      <c r="E2" s="722"/>
      <c r="F2" s="722"/>
      <c r="G2" s="722"/>
      <c r="H2" s="492"/>
    </row>
    <row r="3" spans="1:8" x14ac:dyDescent="0.2">
      <c r="A3" s="769" t="s">
        <v>731</v>
      </c>
      <c r="B3" s="769"/>
      <c r="C3" s="769"/>
      <c r="D3" s="769"/>
      <c r="E3" s="769"/>
      <c r="F3" s="769"/>
      <c r="G3" s="769"/>
      <c r="H3" s="493"/>
    </row>
    <row r="4" spans="1:8" ht="13.5" thickBot="1" x14ac:dyDescent="0.25">
      <c r="A4" s="742" t="s">
        <v>625</v>
      </c>
      <c r="B4" s="742"/>
      <c r="C4" s="742"/>
      <c r="D4" s="494"/>
      <c r="E4" s="494"/>
      <c r="F4" s="494"/>
      <c r="G4" s="537" t="s">
        <v>485</v>
      </c>
      <c r="H4" s="495"/>
    </row>
    <row r="5" spans="1:8" ht="14.25" customHeight="1" thickTop="1" thickBot="1" x14ac:dyDescent="0.25">
      <c r="A5" s="770" t="s">
        <v>486</v>
      </c>
      <c r="B5" s="771" t="s">
        <v>42</v>
      </c>
      <c r="C5" s="771"/>
      <c r="D5" s="771"/>
      <c r="E5" s="771"/>
      <c r="F5" s="772" t="s">
        <v>551</v>
      </c>
      <c r="G5" s="773"/>
      <c r="H5" s="496"/>
    </row>
    <row r="6" spans="1:8" ht="14.25" thickTop="1" thickBot="1" x14ac:dyDescent="0.25">
      <c r="A6" s="770"/>
      <c r="B6" s="771"/>
      <c r="C6" s="771"/>
      <c r="D6" s="771"/>
      <c r="E6" s="771"/>
      <c r="F6" s="497" t="s">
        <v>626</v>
      </c>
      <c r="G6" s="498" t="s">
        <v>627</v>
      </c>
      <c r="H6" s="496"/>
    </row>
    <row r="7" spans="1:8" ht="13.5" thickTop="1" x14ac:dyDescent="0.2">
      <c r="A7" s="770"/>
      <c r="B7" s="771"/>
      <c r="C7" s="771"/>
      <c r="D7" s="771"/>
      <c r="E7" s="771"/>
      <c r="F7" s="499">
        <v>39083</v>
      </c>
      <c r="G7" s="500">
        <v>42004</v>
      </c>
      <c r="H7" s="501"/>
    </row>
    <row r="8" spans="1:8" x14ac:dyDescent="0.2">
      <c r="A8" s="502" t="s">
        <v>628</v>
      </c>
      <c r="B8" s="734" t="s">
        <v>629</v>
      </c>
      <c r="C8" s="734"/>
      <c r="D8" s="734"/>
      <c r="E8" s="734"/>
      <c r="F8" s="503">
        <f t="shared" ref="F8:G8" si="0">F9+F16+F22+F29</f>
        <v>148163</v>
      </c>
      <c r="G8" s="503">
        <f t="shared" si="0"/>
        <v>146721</v>
      </c>
      <c r="H8" s="501"/>
    </row>
    <row r="9" spans="1:8" x14ac:dyDescent="0.2">
      <c r="A9" s="504" t="s">
        <v>630</v>
      </c>
      <c r="B9" s="736" t="s">
        <v>631</v>
      </c>
      <c r="C9" s="736"/>
      <c r="D9" s="736"/>
      <c r="E9" s="736"/>
      <c r="F9" s="505">
        <f t="shared" ref="F9" si="1">SUM(F10:F15)</f>
        <v>1294</v>
      </c>
      <c r="G9" s="505">
        <f t="shared" ref="G9" si="2">SUM(G10:G15)</f>
        <v>1794</v>
      </c>
      <c r="H9" s="501"/>
    </row>
    <row r="10" spans="1:8" x14ac:dyDescent="0.2">
      <c r="A10" s="506" t="s">
        <v>4</v>
      </c>
      <c r="B10" s="737" t="s">
        <v>632</v>
      </c>
      <c r="C10" s="737"/>
      <c r="D10" s="737"/>
      <c r="E10" s="737"/>
      <c r="F10" s="507"/>
      <c r="G10" s="507"/>
      <c r="H10" s="509"/>
    </row>
    <row r="11" spans="1:8" x14ac:dyDescent="0.2">
      <c r="A11" s="506" t="s">
        <v>5</v>
      </c>
      <c r="B11" s="737" t="s">
        <v>633</v>
      </c>
      <c r="C11" s="737"/>
      <c r="D11" s="737"/>
      <c r="E11" s="737"/>
      <c r="F11" s="507"/>
      <c r="G11" s="507"/>
      <c r="H11" s="509"/>
    </row>
    <row r="12" spans="1:8" x14ac:dyDescent="0.2">
      <c r="A12" s="506" t="s">
        <v>6</v>
      </c>
      <c r="B12" s="737" t="s">
        <v>634</v>
      </c>
      <c r="C12" s="737"/>
      <c r="D12" s="737"/>
      <c r="E12" s="737"/>
      <c r="F12" s="507">
        <v>0</v>
      </c>
      <c r="G12" s="507">
        <v>500</v>
      </c>
      <c r="H12" s="509"/>
    </row>
    <row r="13" spans="1:8" x14ac:dyDescent="0.2">
      <c r="A13" s="506" t="s">
        <v>7</v>
      </c>
      <c r="B13" s="737" t="s">
        <v>635</v>
      </c>
      <c r="C13" s="737"/>
      <c r="D13" s="737"/>
      <c r="E13" s="737"/>
      <c r="F13" s="507">
        <v>1294</v>
      </c>
      <c r="G13" s="507">
        <v>1294</v>
      </c>
      <c r="H13" s="509"/>
    </row>
    <row r="14" spans="1:8" x14ac:dyDescent="0.2">
      <c r="A14" s="506" t="s">
        <v>8</v>
      </c>
      <c r="B14" s="737" t="s">
        <v>636</v>
      </c>
      <c r="C14" s="737"/>
      <c r="D14" s="737"/>
      <c r="E14" s="737"/>
      <c r="F14" s="507"/>
      <c r="G14" s="507"/>
      <c r="H14" s="509"/>
    </row>
    <row r="15" spans="1:8" x14ac:dyDescent="0.2">
      <c r="A15" s="506" t="s">
        <v>9</v>
      </c>
      <c r="B15" s="737" t="s">
        <v>637</v>
      </c>
      <c r="C15" s="737"/>
      <c r="D15" s="737"/>
      <c r="E15" s="737"/>
      <c r="F15" s="507"/>
      <c r="G15" s="507"/>
      <c r="H15" s="509"/>
    </row>
    <row r="16" spans="1:8" x14ac:dyDescent="0.2">
      <c r="A16" s="504" t="s">
        <v>638</v>
      </c>
      <c r="B16" s="736" t="s">
        <v>639</v>
      </c>
      <c r="C16" s="736"/>
      <c r="D16" s="736"/>
      <c r="E16" s="736"/>
      <c r="F16" s="505">
        <f t="shared" ref="F16:G16" si="3">F17+F18+F19+F20+F21</f>
        <v>146849</v>
      </c>
      <c r="G16" s="505">
        <f t="shared" si="3"/>
        <v>144907</v>
      </c>
      <c r="H16" s="509"/>
    </row>
    <row r="17" spans="1:8" x14ac:dyDescent="0.2">
      <c r="A17" s="506" t="s">
        <v>10</v>
      </c>
      <c r="B17" s="737" t="s">
        <v>640</v>
      </c>
      <c r="C17" s="737"/>
      <c r="D17" s="737"/>
      <c r="E17" s="737"/>
      <c r="F17" s="507">
        <v>140043</v>
      </c>
      <c r="G17" s="507">
        <v>134652</v>
      </c>
      <c r="H17" s="509"/>
    </row>
    <row r="18" spans="1:8" x14ac:dyDescent="0.2">
      <c r="A18" s="506" t="s">
        <v>11</v>
      </c>
      <c r="B18" s="737" t="s">
        <v>641</v>
      </c>
      <c r="C18" s="737"/>
      <c r="D18" s="737"/>
      <c r="E18" s="737"/>
      <c r="F18" s="507">
        <v>5012</v>
      </c>
      <c r="G18" s="507">
        <v>2860</v>
      </c>
      <c r="H18" s="509"/>
    </row>
    <row r="19" spans="1:8" x14ac:dyDescent="0.2">
      <c r="A19" s="506" t="s">
        <v>13</v>
      </c>
      <c r="B19" s="737" t="s">
        <v>642</v>
      </c>
      <c r="C19" s="737"/>
      <c r="D19" s="737"/>
      <c r="E19" s="737"/>
      <c r="F19" s="507"/>
      <c r="G19" s="507"/>
      <c r="H19" s="509"/>
    </row>
    <row r="20" spans="1:8" x14ac:dyDescent="0.2">
      <c r="A20" s="506" t="s">
        <v>14</v>
      </c>
      <c r="B20" s="737" t="s">
        <v>643</v>
      </c>
      <c r="C20" s="737"/>
      <c r="D20" s="737"/>
      <c r="E20" s="737"/>
      <c r="F20" s="507">
        <v>0</v>
      </c>
      <c r="G20" s="507">
        <v>5601</v>
      </c>
      <c r="H20" s="509"/>
    </row>
    <row r="21" spans="1:8" x14ac:dyDescent="0.2">
      <c r="A21" s="506" t="s">
        <v>17</v>
      </c>
      <c r="B21" s="737" t="s">
        <v>644</v>
      </c>
      <c r="C21" s="737"/>
      <c r="D21" s="737"/>
      <c r="E21" s="737"/>
      <c r="F21" s="507">
        <v>1794</v>
      </c>
      <c r="G21" s="507">
        <v>1794</v>
      </c>
      <c r="H21" s="509"/>
    </row>
    <row r="22" spans="1:8" x14ac:dyDescent="0.2">
      <c r="A22" s="504" t="s">
        <v>645</v>
      </c>
      <c r="B22" s="736" t="s">
        <v>646</v>
      </c>
      <c r="C22" s="736"/>
      <c r="D22" s="736"/>
      <c r="E22" s="736"/>
      <c r="F22" s="505">
        <f t="shared" ref="F22" si="4">SUM(F23:F28)</f>
        <v>20</v>
      </c>
      <c r="G22" s="505">
        <f t="shared" ref="G22" si="5">SUM(G23:G28)</f>
        <v>20</v>
      </c>
      <c r="H22" s="509"/>
    </row>
    <row r="23" spans="1:8" x14ac:dyDescent="0.2">
      <c r="A23" s="506" t="s">
        <v>4</v>
      </c>
      <c r="B23" s="737" t="s">
        <v>647</v>
      </c>
      <c r="C23" s="737"/>
      <c r="D23" s="737"/>
      <c r="E23" s="737"/>
      <c r="F23" s="507">
        <v>20</v>
      </c>
      <c r="G23" s="507">
        <v>20</v>
      </c>
      <c r="H23" s="509"/>
    </row>
    <row r="24" spans="1:8" x14ac:dyDescent="0.2">
      <c r="A24" s="506" t="s">
        <v>5</v>
      </c>
      <c r="B24" s="737" t="s">
        <v>648</v>
      </c>
      <c r="C24" s="737"/>
      <c r="D24" s="737"/>
      <c r="E24" s="737"/>
      <c r="F24" s="508"/>
      <c r="G24" s="508"/>
      <c r="H24" s="509"/>
    </row>
    <row r="25" spans="1:8" x14ac:dyDescent="0.2">
      <c r="A25" s="506" t="s">
        <v>6</v>
      </c>
      <c r="B25" s="737" t="s">
        <v>649</v>
      </c>
      <c r="C25" s="737"/>
      <c r="D25" s="737"/>
      <c r="E25" s="737"/>
      <c r="F25" s="508"/>
      <c r="G25" s="508"/>
      <c r="H25" s="509"/>
    </row>
    <row r="26" spans="1:8" x14ac:dyDescent="0.2">
      <c r="A26" s="506" t="s">
        <v>7</v>
      </c>
      <c r="B26" s="737" t="s">
        <v>650</v>
      </c>
      <c r="C26" s="737"/>
      <c r="D26" s="737"/>
      <c r="E26" s="737"/>
      <c r="F26" s="508"/>
      <c r="G26" s="508"/>
      <c r="H26" s="509"/>
    </row>
    <row r="27" spans="1:8" x14ac:dyDescent="0.2">
      <c r="A27" s="506" t="s">
        <v>8</v>
      </c>
      <c r="B27" s="737" t="s">
        <v>651</v>
      </c>
      <c r="C27" s="737"/>
      <c r="D27" s="737"/>
      <c r="E27" s="737"/>
      <c r="F27" s="508"/>
      <c r="G27" s="508"/>
      <c r="H27" s="509"/>
    </row>
    <row r="28" spans="1:8" x14ac:dyDescent="0.2">
      <c r="A28" s="506" t="s">
        <v>9</v>
      </c>
      <c r="B28" s="737" t="s">
        <v>652</v>
      </c>
      <c r="C28" s="737"/>
      <c r="D28" s="737"/>
      <c r="E28" s="737"/>
      <c r="F28" s="508"/>
      <c r="G28" s="508"/>
      <c r="H28" s="509"/>
    </row>
    <row r="29" spans="1:8" x14ac:dyDescent="0.2">
      <c r="A29" s="761" t="s">
        <v>653</v>
      </c>
      <c r="B29" s="763" t="s">
        <v>654</v>
      </c>
      <c r="C29" s="764"/>
      <c r="D29" s="764"/>
      <c r="E29" s="765"/>
      <c r="F29" s="759">
        <f t="shared" ref="F29:G29" si="6">SUM(F31:F35)</f>
        <v>0</v>
      </c>
      <c r="G29" s="759">
        <f t="shared" si="6"/>
        <v>0</v>
      </c>
      <c r="H29" s="509"/>
    </row>
    <row r="30" spans="1:8" x14ac:dyDescent="0.2">
      <c r="A30" s="762"/>
      <c r="B30" s="766"/>
      <c r="C30" s="767"/>
      <c r="D30" s="767"/>
      <c r="E30" s="768"/>
      <c r="F30" s="760"/>
      <c r="G30" s="760"/>
      <c r="H30" s="509"/>
    </row>
    <row r="31" spans="1:8" x14ac:dyDescent="0.2">
      <c r="A31" s="506" t="s">
        <v>4</v>
      </c>
      <c r="B31" s="737" t="s">
        <v>655</v>
      </c>
      <c r="C31" s="737"/>
      <c r="D31" s="737"/>
      <c r="E31" s="737"/>
      <c r="F31" s="510"/>
      <c r="G31" s="510"/>
      <c r="H31" s="509"/>
    </row>
    <row r="32" spans="1:8" x14ac:dyDescent="0.2">
      <c r="A32" s="506" t="s">
        <v>5</v>
      </c>
      <c r="B32" s="737" t="s">
        <v>656</v>
      </c>
      <c r="C32" s="737"/>
      <c r="D32" s="737"/>
      <c r="E32" s="737"/>
      <c r="F32" s="510"/>
      <c r="G32" s="510"/>
      <c r="H32" s="513"/>
    </row>
    <row r="33" spans="1:8" x14ac:dyDescent="0.2">
      <c r="A33" s="506" t="s">
        <v>6</v>
      </c>
      <c r="B33" s="738" t="s">
        <v>657</v>
      </c>
      <c r="C33" s="739"/>
      <c r="D33" s="739"/>
      <c r="E33" s="740"/>
      <c r="F33" s="510"/>
      <c r="G33" s="510"/>
      <c r="H33" s="513"/>
    </row>
    <row r="34" spans="1:8" x14ac:dyDescent="0.2">
      <c r="A34" s="506" t="s">
        <v>7</v>
      </c>
      <c r="B34" s="738" t="s">
        <v>658</v>
      </c>
      <c r="C34" s="739"/>
      <c r="D34" s="739"/>
      <c r="E34" s="740"/>
      <c r="F34" s="510"/>
      <c r="G34" s="510"/>
      <c r="H34" s="513"/>
    </row>
    <row r="35" spans="1:8" x14ac:dyDescent="0.2">
      <c r="A35" s="514" t="s">
        <v>8</v>
      </c>
      <c r="B35" s="756" t="s">
        <v>659</v>
      </c>
      <c r="C35" s="757"/>
      <c r="D35" s="757"/>
      <c r="E35" s="758"/>
      <c r="F35" s="515"/>
      <c r="G35" s="515"/>
      <c r="H35" s="513"/>
    </row>
    <row r="36" spans="1:8" x14ac:dyDescent="0.2">
      <c r="A36" s="502" t="s">
        <v>660</v>
      </c>
      <c r="B36" s="734" t="s">
        <v>661</v>
      </c>
      <c r="C36" s="734"/>
      <c r="D36" s="734"/>
      <c r="E36" s="734"/>
      <c r="F36" s="512">
        <f t="shared" ref="F36:G36" si="7">F37+F44</f>
        <v>0</v>
      </c>
      <c r="G36" s="512">
        <f t="shared" si="7"/>
        <v>0</v>
      </c>
      <c r="H36" s="513"/>
    </row>
    <row r="37" spans="1:8" x14ac:dyDescent="0.2">
      <c r="A37" s="504" t="s">
        <v>630</v>
      </c>
      <c r="B37" s="736" t="s">
        <v>662</v>
      </c>
      <c r="C37" s="736"/>
      <c r="D37" s="736"/>
      <c r="E37" s="736"/>
      <c r="F37" s="505">
        <f t="shared" ref="F37:G37" si="8">SUM(F38:F42)</f>
        <v>0</v>
      </c>
      <c r="G37" s="505">
        <f t="shared" si="8"/>
        <v>0</v>
      </c>
      <c r="H37" s="513"/>
    </row>
    <row r="38" spans="1:8" x14ac:dyDescent="0.2">
      <c r="A38" s="506" t="s">
        <v>4</v>
      </c>
      <c r="B38" s="737" t="s">
        <v>663</v>
      </c>
      <c r="C38" s="737"/>
      <c r="D38" s="737"/>
      <c r="E38" s="737"/>
      <c r="F38" s="507">
        <v>0</v>
      </c>
      <c r="G38" s="507">
        <v>0</v>
      </c>
      <c r="H38" s="513"/>
    </row>
    <row r="39" spans="1:8" x14ac:dyDescent="0.2">
      <c r="A39" s="506" t="s">
        <v>5</v>
      </c>
      <c r="B39" s="737" t="s">
        <v>664</v>
      </c>
      <c r="C39" s="737"/>
      <c r="D39" s="737"/>
      <c r="E39" s="737"/>
      <c r="F39" s="508"/>
      <c r="G39" s="508"/>
      <c r="H39" s="513"/>
    </row>
    <row r="40" spans="1:8" x14ac:dyDescent="0.2">
      <c r="A40" s="506" t="s">
        <v>6</v>
      </c>
      <c r="B40" s="737" t="s">
        <v>665</v>
      </c>
      <c r="C40" s="737"/>
      <c r="D40" s="737"/>
      <c r="E40" s="737"/>
      <c r="F40" s="508"/>
      <c r="G40" s="508"/>
      <c r="H40" s="513"/>
    </row>
    <row r="41" spans="1:8" x14ac:dyDescent="0.2">
      <c r="A41" s="506" t="s">
        <v>7</v>
      </c>
      <c r="B41" s="737" t="s">
        <v>666</v>
      </c>
      <c r="C41" s="737"/>
      <c r="D41" s="737"/>
      <c r="E41" s="737"/>
      <c r="F41" s="508"/>
      <c r="G41" s="508"/>
      <c r="H41" s="513"/>
    </row>
    <row r="42" spans="1:8" x14ac:dyDescent="0.2">
      <c r="A42" s="514" t="s">
        <v>8</v>
      </c>
      <c r="B42" s="755" t="s">
        <v>667</v>
      </c>
      <c r="C42" s="755"/>
      <c r="D42" s="755"/>
      <c r="E42" s="755"/>
      <c r="F42" s="516"/>
      <c r="G42" s="516"/>
      <c r="H42" s="513"/>
    </row>
    <row r="43" spans="1:8" ht="13.5" thickBot="1" x14ac:dyDescent="0.25">
      <c r="A43" s="517"/>
      <c r="B43" s="518"/>
      <c r="C43" s="518"/>
      <c r="D43" s="518"/>
      <c r="E43" s="518"/>
      <c r="F43" s="519"/>
      <c r="G43" s="519"/>
      <c r="H43" s="297"/>
    </row>
    <row r="44" spans="1:8" ht="13.5" thickTop="1" x14ac:dyDescent="0.2">
      <c r="A44" s="504" t="s">
        <v>638</v>
      </c>
      <c r="B44" s="736" t="s">
        <v>668</v>
      </c>
      <c r="C44" s="736"/>
      <c r="D44" s="736"/>
      <c r="E44" s="736"/>
      <c r="F44" s="520">
        <f t="shared" ref="F44:G44" si="9">SUM(F45:F46)</f>
        <v>0</v>
      </c>
      <c r="G44" s="520">
        <f t="shared" si="9"/>
        <v>0</v>
      </c>
      <c r="H44" s="513"/>
    </row>
    <row r="45" spans="1:8" x14ac:dyDescent="0.2">
      <c r="A45" s="506" t="s">
        <v>4</v>
      </c>
      <c r="B45" s="737" t="s">
        <v>669</v>
      </c>
      <c r="C45" s="737"/>
      <c r="D45" s="737"/>
      <c r="E45" s="737"/>
      <c r="F45" s="510"/>
      <c r="G45" s="510"/>
      <c r="H45" s="513"/>
    </row>
    <row r="46" spans="1:8" x14ac:dyDescent="0.2">
      <c r="A46" s="506" t="s">
        <v>5</v>
      </c>
      <c r="B46" s="737" t="s">
        <v>670</v>
      </c>
      <c r="C46" s="737"/>
      <c r="D46" s="737"/>
      <c r="E46" s="737"/>
      <c r="F46" s="510"/>
      <c r="G46" s="510"/>
      <c r="H46" s="513"/>
    </row>
    <row r="47" spans="1:8" x14ac:dyDescent="0.2">
      <c r="A47" s="502" t="s">
        <v>671</v>
      </c>
      <c r="B47" s="734" t="s">
        <v>672</v>
      </c>
      <c r="C47" s="734"/>
      <c r="D47" s="734"/>
      <c r="E47" s="734"/>
      <c r="F47" s="520">
        <f t="shared" ref="F47:G47" si="10">SUM(F48:F51)</f>
        <v>7978</v>
      </c>
      <c r="G47" s="520">
        <f t="shared" si="10"/>
        <v>6048</v>
      </c>
      <c r="H47" s="513"/>
    </row>
    <row r="48" spans="1:8" x14ac:dyDescent="0.2">
      <c r="A48" s="506" t="s">
        <v>4</v>
      </c>
      <c r="B48" s="737" t="s">
        <v>673</v>
      </c>
      <c r="C48" s="737"/>
      <c r="D48" s="737"/>
      <c r="E48" s="737"/>
      <c r="F48" s="507">
        <v>0</v>
      </c>
      <c r="G48" s="507">
        <v>0</v>
      </c>
      <c r="H48" s="513"/>
    </row>
    <row r="49" spans="1:8" x14ac:dyDescent="0.2">
      <c r="A49" s="506" t="s">
        <v>5</v>
      </c>
      <c r="B49" s="737" t="s">
        <v>674</v>
      </c>
      <c r="C49" s="737"/>
      <c r="D49" s="737"/>
      <c r="E49" s="737"/>
      <c r="F49" s="507">
        <v>180</v>
      </c>
      <c r="G49" s="507">
        <v>41</v>
      </c>
      <c r="H49" s="513"/>
    </row>
    <row r="50" spans="1:8" x14ac:dyDescent="0.2">
      <c r="A50" s="506" t="s">
        <v>6</v>
      </c>
      <c r="B50" s="738" t="s">
        <v>675</v>
      </c>
      <c r="C50" s="739"/>
      <c r="D50" s="739"/>
      <c r="E50" s="740"/>
      <c r="F50" s="507">
        <v>7798</v>
      </c>
      <c r="G50" s="507">
        <v>6007</v>
      </c>
      <c r="H50" s="513"/>
    </row>
    <row r="51" spans="1:8" x14ac:dyDescent="0.2">
      <c r="A51" s="506" t="s">
        <v>7</v>
      </c>
      <c r="B51" s="738" t="s">
        <v>676</v>
      </c>
      <c r="C51" s="739"/>
      <c r="D51" s="739"/>
      <c r="E51" s="740"/>
      <c r="F51" s="507"/>
      <c r="G51" s="507"/>
      <c r="H51" s="513"/>
    </row>
    <row r="52" spans="1:8" x14ac:dyDescent="0.2">
      <c r="A52" s="506" t="s">
        <v>8</v>
      </c>
      <c r="B52" s="738" t="s">
        <v>677</v>
      </c>
      <c r="C52" s="739"/>
      <c r="D52" s="739"/>
      <c r="E52" s="740"/>
      <c r="F52" s="507"/>
      <c r="G52" s="507"/>
      <c r="H52" s="521"/>
    </row>
    <row r="53" spans="1:8" x14ac:dyDescent="0.2">
      <c r="A53" s="522" t="s">
        <v>678</v>
      </c>
      <c r="B53" s="734" t="s">
        <v>679</v>
      </c>
      <c r="C53" s="734"/>
      <c r="D53" s="734"/>
      <c r="E53" s="734"/>
      <c r="F53" s="523">
        <f t="shared" ref="F53:G53" si="11">F54+F63+F64</f>
        <v>1271</v>
      </c>
      <c r="G53" s="523">
        <f t="shared" si="11"/>
        <v>1347</v>
      </c>
      <c r="H53" s="521"/>
    </row>
    <row r="54" spans="1:8" x14ac:dyDescent="0.2">
      <c r="A54" s="522" t="s">
        <v>630</v>
      </c>
      <c r="B54" s="751" t="s">
        <v>680</v>
      </c>
      <c r="C54" s="751"/>
      <c r="D54" s="751"/>
      <c r="E54" s="751"/>
      <c r="F54" s="524">
        <f t="shared" ref="F54" si="12">SUM(F55:F62)</f>
        <v>1271</v>
      </c>
      <c r="G54" s="524">
        <f t="shared" ref="G54" si="13">SUM(G55:G62)</f>
        <v>1256</v>
      </c>
      <c r="H54" s="521"/>
    </row>
    <row r="55" spans="1:8" x14ac:dyDescent="0.2">
      <c r="A55" s="525" t="s">
        <v>4</v>
      </c>
      <c r="B55" s="748" t="s">
        <v>681</v>
      </c>
      <c r="C55" s="748"/>
      <c r="D55" s="748"/>
      <c r="E55" s="748"/>
      <c r="F55" s="526">
        <v>0</v>
      </c>
      <c r="G55" s="526">
        <v>0</v>
      </c>
      <c r="H55" s="521"/>
    </row>
    <row r="56" spans="1:8" x14ac:dyDescent="0.2">
      <c r="A56" s="525" t="s">
        <v>5</v>
      </c>
      <c r="B56" s="748" t="s">
        <v>682</v>
      </c>
      <c r="C56" s="748"/>
      <c r="D56" s="748"/>
      <c r="E56" s="748"/>
      <c r="F56" s="511"/>
      <c r="G56" s="511"/>
      <c r="H56" s="521"/>
    </row>
    <row r="57" spans="1:8" x14ac:dyDescent="0.2">
      <c r="A57" s="525" t="s">
        <v>6</v>
      </c>
      <c r="B57" s="748" t="s">
        <v>683</v>
      </c>
      <c r="C57" s="748"/>
      <c r="D57" s="748"/>
      <c r="E57" s="748"/>
      <c r="F57" s="507">
        <v>1189</v>
      </c>
      <c r="G57" s="507">
        <v>1189</v>
      </c>
      <c r="H57" s="513"/>
    </row>
    <row r="58" spans="1:8" x14ac:dyDescent="0.2">
      <c r="A58" s="525" t="s">
        <v>7</v>
      </c>
      <c r="B58" s="748" t="s">
        <v>684</v>
      </c>
      <c r="C58" s="748"/>
      <c r="D58" s="748"/>
      <c r="E58" s="748"/>
      <c r="F58" s="507">
        <v>67</v>
      </c>
      <c r="G58" s="507">
        <v>67</v>
      </c>
      <c r="H58" s="513"/>
    </row>
    <row r="59" spans="1:8" x14ac:dyDescent="0.2">
      <c r="A59" s="525" t="s">
        <v>8</v>
      </c>
      <c r="B59" s="748" t="s">
        <v>685</v>
      </c>
      <c r="C59" s="748"/>
      <c r="D59" s="748"/>
      <c r="E59" s="748"/>
      <c r="F59" s="527">
        <v>0</v>
      </c>
      <c r="G59" s="527">
        <v>0</v>
      </c>
      <c r="H59" s="513"/>
    </row>
    <row r="60" spans="1:8" x14ac:dyDescent="0.2">
      <c r="A60" s="525" t="s">
        <v>9</v>
      </c>
      <c r="B60" s="748" t="s">
        <v>686</v>
      </c>
      <c r="C60" s="748"/>
      <c r="D60" s="748"/>
      <c r="E60" s="748"/>
      <c r="F60" s="507">
        <v>15</v>
      </c>
      <c r="G60" s="507">
        <v>0</v>
      </c>
      <c r="H60" s="513"/>
    </row>
    <row r="61" spans="1:8" x14ac:dyDescent="0.2">
      <c r="A61" s="525" t="s">
        <v>10</v>
      </c>
      <c r="B61" s="748" t="s">
        <v>687</v>
      </c>
      <c r="C61" s="748"/>
      <c r="D61" s="748"/>
      <c r="E61" s="748"/>
      <c r="F61" s="507">
        <v>0</v>
      </c>
      <c r="G61" s="507">
        <v>0</v>
      </c>
      <c r="H61" s="513"/>
    </row>
    <row r="62" spans="1:8" x14ac:dyDescent="0.2">
      <c r="A62" s="525" t="s">
        <v>11</v>
      </c>
      <c r="B62" s="745" t="s">
        <v>688</v>
      </c>
      <c r="C62" s="749"/>
      <c r="D62" s="749"/>
      <c r="E62" s="750"/>
      <c r="F62" s="507"/>
      <c r="G62" s="507"/>
      <c r="H62" s="513"/>
    </row>
    <row r="63" spans="1:8" x14ac:dyDescent="0.2">
      <c r="A63" s="522" t="s">
        <v>638</v>
      </c>
      <c r="B63" s="751" t="s">
        <v>689</v>
      </c>
      <c r="C63" s="751"/>
      <c r="D63" s="751"/>
      <c r="E63" s="751"/>
      <c r="F63" s="528">
        <v>0</v>
      </c>
      <c r="G63" s="528">
        <v>0</v>
      </c>
      <c r="H63" s="513"/>
    </row>
    <row r="64" spans="1:8" x14ac:dyDescent="0.2">
      <c r="A64" s="522" t="s">
        <v>645</v>
      </c>
      <c r="B64" s="752" t="s">
        <v>690</v>
      </c>
      <c r="C64" s="753"/>
      <c r="D64" s="753"/>
      <c r="E64" s="754"/>
      <c r="F64" s="528">
        <v>0</v>
      </c>
      <c r="G64" s="528">
        <v>91</v>
      </c>
      <c r="H64" s="513"/>
    </row>
    <row r="65" spans="1:8" x14ac:dyDescent="0.2">
      <c r="A65" s="525" t="s">
        <v>4</v>
      </c>
      <c r="B65" s="745" t="s">
        <v>691</v>
      </c>
      <c r="C65" s="746"/>
      <c r="D65" s="746"/>
      <c r="E65" s="747"/>
      <c r="F65" s="507">
        <v>0</v>
      </c>
      <c r="G65" s="507">
        <v>0</v>
      </c>
      <c r="H65" s="513"/>
    </row>
    <row r="66" spans="1:8" x14ac:dyDescent="0.2">
      <c r="A66" s="525" t="s">
        <v>7</v>
      </c>
      <c r="B66" s="745" t="s">
        <v>692</v>
      </c>
      <c r="C66" s="746"/>
      <c r="D66" s="746"/>
      <c r="E66" s="747"/>
      <c r="F66" s="507">
        <v>0</v>
      </c>
      <c r="G66" s="507">
        <v>0</v>
      </c>
      <c r="H66" s="513"/>
    </row>
    <row r="67" spans="1:8" x14ac:dyDescent="0.2">
      <c r="A67" s="502" t="s">
        <v>693</v>
      </c>
      <c r="B67" s="734" t="s">
        <v>694</v>
      </c>
      <c r="C67" s="734"/>
      <c r="D67" s="734"/>
      <c r="E67" s="734"/>
      <c r="F67" s="520">
        <v>-24</v>
      </c>
      <c r="G67" s="520">
        <v>-17</v>
      </c>
      <c r="H67" s="513"/>
    </row>
    <row r="68" spans="1:8" x14ac:dyDescent="0.2">
      <c r="A68" s="502" t="s">
        <v>695</v>
      </c>
      <c r="B68" s="734" t="s">
        <v>696</v>
      </c>
      <c r="C68" s="734"/>
      <c r="D68" s="734"/>
      <c r="E68" s="734"/>
      <c r="F68" s="528">
        <v>0</v>
      </c>
      <c r="G68" s="528">
        <v>0</v>
      </c>
      <c r="H68" s="513"/>
    </row>
    <row r="69" spans="1:8" ht="13.5" thickBot="1" x14ac:dyDescent="0.25">
      <c r="A69" s="529"/>
      <c r="B69" s="735" t="s">
        <v>697</v>
      </c>
      <c r="C69" s="735"/>
      <c r="D69" s="735"/>
      <c r="E69" s="735"/>
      <c r="F69" s="530">
        <f t="shared" ref="F69:G69" si="14">F8+F36+F47+F53+F67+F68</f>
        <v>157388</v>
      </c>
      <c r="G69" s="530">
        <f t="shared" si="14"/>
        <v>154099</v>
      </c>
      <c r="H69" s="513"/>
    </row>
    <row r="70" spans="1:8" ht="14.25" thickTop="1" thickBot="1" x14ac:dyDescent="0.25">
      <c r="A70" s="742" t="s">
        <v>698</v>
      </c>
      <c r="B70" s="742"/>
      <c r="C70" s="742"/>
      <c r="D70" s="494"/>
      <c r="E70" s="494"/>
      <c r="F70" s="494"/>
      <c r="G70" s="494"/>
      <c r="H70" s="495"/>
    </row>
    <row r="71" spans="1:8" ht="14.25" thickTop="1" thickBot="1" x14ac:dyDescent="0.25">
      <c r="A71" s="743" t="s">
        <v>486</v>
      </c>
      <c r="B71" s="744" t="s">
        <v>42</v>
      </c>
      <c r="C71" s="744"/>
      <c r="D71" s="744"/>
      <c r="E71" s="744"/>
      <c r="F71" s="497" t="s">
        <v>626</v>
      </c>
      <c r="G71" s="498" t="s">
        <v>627</v>
      </c>
      <c r="H71" s="496"/>
    </row>
    <row r="72" spans="1:8" ht="13.5" thickTop="1" x14ac:dyDescent="0.2">
      <c r="A72" s="743"/>
      <c r="B72" s="744"/>
      <c r="C72" s="744"/>
      <c r="D72" s="744"/>
      <c r="E72" s="744"/>
      <c r="F72" s="499">
        <v>39083</v>
      </c>
      <c r="G72" s="500">
        <v>42004</v>
      </c>
      <c r="H72" s="501"/>
    </row>
    <row r="73" spans="1:8" x14ac:dyDescent="0.2">
      <c r="A73" s="502" t="s">
        <v>699</v>
      </c>
      <c r="B73" s="734" t="s">
        <v>700</v>
      </c>
      <c r="C73" s="734"/>
      <c r="D73" s="734"/>
      <c r="E73" s="734"/>
      <c r="F73" s="503">
        <f t="shared" ref="F73" si="15">SUM(F74:F79)</f>
        <v>150941</v>
      </c>
      <c r="G73" s="503">
        <f t="shared" ref="G73" si="16">SUM(G74:G79)</f>
        <v>146412</v>
      </c>
      <c r="H73" s="501"/>
    </row>
    <row r="74" spans="1:8" x14ac:dyDescent="0.2">
      <c r="A74" s="506" t="s">
        <v>630</v>
      </c>
      <c r="B74" s="737" t="s">
        <v>701</v>
      </c>
      <c r="C74" s="737"/>
      <c r="D74" s="737"/>
      <c r="E74" s="737"/>
      <c r="F74" s="507">
        <v>218308</v>
      </c>
      <c r="G74" s="507">
        <v>218308</v>
      </c>
      <c r="H74" s="513"/>
    </row>
    <row r="75" spans="1:8" x14ac:dyDescent="0.2">
      <c r="A75" s="506" t="s">
        <v>638</v>
      </c>
      <c r="B75" s="737" t="s">
        <v>702</v>
      </c>
      <c r="C75" s="737"/>
      <c r="D75" s="737"/>
      <c r="E75" s="737"/>
      <c r="F75" s="507">
        <v>559</v>
      </c>
      <c r="G75" s="507">
        <v>559</v>
      </c>
      <c r="H75" s="513"/>
    </row>
    <row r="76" spans="1:8" x14ac:dyDescent="0.2">
      <c r="A76" s="506" t="s">
        <v>645</v>
      </c>
      <c r="B76" s="738" t="s">
        <v>703</v>
      </c>
      <c r="C76" s="739"/>
      <c r="D76" s="739"/>
      <c r="E76" s="740"/>
      <c r="F76" s="507">
        <v>4281</v>
      </c>
      <c r="G76" s="507">
        <v>4281</v>
      </c>
      <c r="H76" s="513"/>
    </row>
    <row r="77" spans="1:8" x14ac:dyDescent="0.2">
      <c r="A77" s="506" t="s">
        <v>653</v>
      </c>
      <c r="B77" s="738" t="s">
        <v>704</v>
      </c>
      <c r="C77" s="739"/>
      <c r="D77" s="739"/>
      <c r="E77" s="740"/>
      <c r="F77" s="507">
        <v>-74095</v>
      </c>
      <c r="G77" s="507">
        <v>-74001</v>
      </c>
      <c r="H77" s="513"/>
    </row>
    <row r="78" spans="1:8" x14ac:dyDescent="0.2">
      <c r="A78" s="506" t="s">
        <v>705</v>
      </c>
      <c r="B78" s="738" t="s">
        <v>706</v>
      </c>
      <c r="C78" s="739"/>
      <c r="D78" s="739"/>
      <c r="E78" s="740"/>
      <c r="F78" s="507">
        <v>1794</v>
      </c>
      <c r="G78" s="507">
        <v>1794</v>
      </c>
      <c r="H78" s="513"/>
    </row>
    <row r="79" spans="1:8" x14ac:dyDescent="0.2">
      <c r="A79" s="506" t="s">
        <v>707</v>
      </c>
      <c r="B79" s="738" t="s">
        <v>708</v>
      </c>
      <c r="C79" s="739"/>
      <c r="D79" s="739"/>
      <c r="E79" s="740"/>
      <c r="F79" s="507">
        <v>94</v>
      </c>
      <c r="G79" s="507">
        <v>-4529</v>
      </c>
      <c r="H79" s="513"/>
    </row>
    <row r="80" spans="1:8" x14ac:dyDescent="0.2">
      <c r="A80" s="502" t="s">
        <v>709</v>
      </c>
      <c r="B80" s="741" t="s">
        <v>710</v>
      </c>
      <c r="C80" s="741"/>
      <c r="D80" s="741"/>
      <c r="E80" s="741"/>
      <c r="F80" s="532">
        <f t="shared" ref="F80:G80" si="17">F81+F91+F94</f>
        <v>1393</v>
      </c>
      <c r="G80" s="532">
        <f t="shared" si="17"/>
        <v>1583</v>
      </c>
      <c r="H80" s="513"/>
    </row>
    <row r="81" spans="1:8" x14ac:dyDescent="0.2">
      <c r="A81" s="504" t="s">
        <v>630</v>
      </c>
      <c r="B81" s="736" t="s">
        <v>711</v>
      </c>
      <c r="C81" s="736"/>
      <c r="D81" s="736"/>
      <c r="E81" s="736"/>
      <c r="F81" s="528">
        <f t="shared" ref="F81:G81" si="18">SUM(F82:F90)</f>
        <v>0</v>
      </c>
      <c r="G81" s="528">
        <f t="shared" si="18"/>
        <v>0</v>
      </c>
      <c r="H81" s="513"/>
    </row>
    <row r="82" spans="1:8" x14ac:dyDescent="0.2">
      <c r="A82" s="506" t="s">
        <v>4</v>
      </c>
      <c r="B82" s="737" t="s">
        <v>712</v>
      </c>
      <c r="C82" s="737"/>
      <c r="D82" s="737"/>
      <c r="E82" s="737"/>
      <c r="F82" s="507">
        <v>0</v>
      </c>
      <c r="G82" s="507">
        <v>0</v>
      </c>
      <c r="H82" s="513"/>
    </row>
    <row r="83" spans="1:8" x14ac:dyDescent="0.2">
      <c r="A83" s="506" t="s">
        <v>5</v>
      </c>
      <c r="B83" s="737" t="s">
        <v>713</v>
      </c>
      <c r="C83" s="737"/>
      <c r="D83" s="737"/>
      <c r="E83" s="737"/>
      <c r="F83" s="507"/>
      <c r="G83" s="507"/>
      <c r="H83" s="513"/>
    </row>
    <row r="84" spans="1:8" x14ac:dyDescent="0.2">
      <c r="A84" s="506" t="s">
        <v>6</v>
      </c>
      <c r="B84" s="737" t="s">
        <v>714</v>
      </c>
      <c r="C84" s="737"/>
      <c r="D84" s="737"/>
      <c r="E84" s="737"/>
      <c r="F84" s="507">
        <v>0</v>
      </c>
      <c r="G84" s="507">
        <v>0</v>
      </c>
      <c r="H84" s="513"/>
    </row>
    <row r="85" spans="1:8" x14ac:dyDescent="0.2">
      <c r="A85" s="506" t="s">
        <v>7</v>
      </c>
      <c r="B85" s="737" t="s">
        <v>715</v>
      </c>
      <c r="C85" s="737"/>
      <c r="D85" s="737"/>
      <c r="E85" s="737"/>
      <c r="F85" s="507">
        <v>0</v>
      </c>
      <c r="G85" s="507">
        <v>0</v>
      </c>
      <c r="H85" s="513"/>
    </row>
    <row r="86" spans="1:8" x14ac:dyDescent="0.2">
      <c r="A86" s="506" t="s">
        <v>8</v>
      </c>
      <c r="B86" s="737" t="s">
        <v>716</v>
      </c>
      <c r="C86" s="737"/>
      <c r="D86" s="737"/>
      <c r="E86" s="737"/>
      <c r="F86" s="507"/>
      <c r="G86" s="507"/>
      <c r="H86" s="513"/>
    </row>
    <row r="87" spans="1:8" x14ac:dyDescent="0.2">
      <c r="A87" s="506" t="s">
        <v>9</v>
      </c>
      <c r="B87" s="737" t="s">
        <v>717</v>
      </c>
      <c r="C87" s="737"/>
      <c r="D87" s="737"/>
      <c r="E87" s="737"/>
      <c r="F87" s="507">
        <v>0</v>
      </c>
      <c r="G87" s="507">
        <v>0</v>
      </c>
      <c r="H87" s="513"/>
    </row>
    <row r="88" spans="1:8" x14ac:dyDescent="0.2">
      <c r="A88" s="506" t="s">
        <v>10</v>
      </c>
      <c r="B88" s="737" t="s">
        <v>718</v>
      </c>
      <c r="C88" s="737"/>
      <c r="D88" s="737"/>
      <c r="E88" s="737"/>
      <c r="F88" s="507"/>
      <c r="G88" s="507"/>
      <c r="H88" s="513"/>
    </row>
    <row r="89" spans="1:8" x14ac:dyDescent="0.2">
      <c r="A89" s="506" t="s">
        <v>11</v>
      </c>
      <c r="B89" s="737" t="s">
        <v>719</v>
      </c>
      <c r="C89" s="737"/>
      <c r="D89" s="737"/>
      <c r="E89" s="737"/>
      <c r="F89" s="510">
        <v>0</v>
      </c>
      <c r="G89" s="510"/>
      <c r="H89" s="513"/>
    </row>
    <row r="90" spans="1:8" x14ac:dyDescent="0.2">
      <c r="A90" s="506" t="s">
        <v>12</v>
      </c>
      <c r="B90" s="737" t="s">
        <v>720</v>
      </c>
      <c r="C90" s="737"/>
      <c r="D90" s="737"/>
      <c r="E90" s="737"/>
      <c r="F90" s="507">
        <v>0</v>
      </c>
      <c r="G90" s="507">
        <v>0</v>
      </c>
      <c r="H90" s="513"/>
    </row>
    <row r="91" spans="1:8" x14ac:dyDescent="0.2">
      <c r="A91" s="504" t="s">
        <v>638</v>
      </c>
      <c r="B91" s="736" t="s">
        <v>721</v>
      </c>
      <c r="C91" s="736"/>
      <c r="D91" s="736"/>
      <c r="E91" s="736"/>
      <c r="F91" s="528">
        <f t="shared" ref="F91:G91" si="19">SUM(F92:F93)</f>
        <v>656</v>
      </c>
      <c r="G91" s="528">
        <f t="shared" si="19"/>
        <v>878</v>
      </c>
      <c r="H91" s="513"/>
    </row>
    <row r="92" spans="1:8" x14ac:dyDescent="0.2">
      <c r="A92" s="533"/>
      <c r="B92" s="737" t="s">
        <v>719</v>
      </c>
      <c r="C92" s="737"/>
      <c r="D92" s="737"/>
      <c r="E92" s="737"/>
      <c r="F92" s="507">
        <v>0</v>
      </c>
      <c r="G92" s="507">
        <v>0</v>
      </c>
      <c r="H92" s="513"/>
    </row>
    <row r="93" spans="1:8" x14ac:dyDescent="0.2">
      <c r="A93" s="506"/>
      <c r="B93" s="737" t="s">
        <v>720</v>
      </c>
      <c r="C93" s="737"/>
      <c r="D93" s="737"/>
      <c r="E93" s="737"/>
      <c r="F93" s="507">
        <v>656</v>
      </c>
      <c r="G93" s="507">
        <v>878</v>
      </c>
      <c r="H93" s="513"/>
    </row>
    <row r="94" spans="1:8" x14ac:dyDescent="0.2">
      <c r="A94" s="504" t="s">
        <v>645</v>
      </c>
      <c r="B94" s="736" t="s">
        <v>722</v>
      </c>
      <c r="C94" s="736"/>
      <c r="D94" s="736"/>
      <c r="E94" s="736"/>
      <c r="F94" s="528">
        <f t="shared" ref="F94:G94" si="20">SUM(F95:F96)</f>
        <v>737</v>
      </c>
      <c r="G94" s="528">
        <f t="shared" si="20"/>
        <v>705</v>
      </c>
      <c r="H94" s="513"/>
    </row>
    <row r="95" spans="1:8" x14ac:dyDescent="0.2">
      <c r="A95" s="506" t="s">
        <v>4</v>
      </c>
      <c r="B95" s="737" t="s">
        <v>723</v>
      </c>
      <c r="C95" s="737"/>
      <c r="D95" s="737"/>
      <c r="E95" s="737"/>
      <c r="F95" s="507">
        <v>737</v>
      </c>
      <c r="G95" s="507">
        <v>696</v>
      </c>
      <c r="H95" s="513"/>
    </row>
    <row r="96" spans="1:8" x14ac:dyDescent="0.2">
      <c r="A96" s="506" t="s">
        <v>6</v>
      </c>
      <c r="B96" s="737" t="s">
        <v>724</v>
      </c>
      <c r="C96" s="737"/>
      <c r="D96" s="737"/>
      <c r="E96" s="737"/>
      <c r="F96" s="531">
        <v>0</v>
      </c>
      <c r="G96" s="531">
        <v>9</v>
      </c>
      <c r="H96" s="513"/>
    </row>
    <row r="97" spans="1:9" x14ac:dyDescent="0.2">
      <c r="A97" s="502" t="s">
        <v>725</v>
      </c>
      <c r="B97" s="734" t="s">
        <v>726</v>
      </c>
      <c r="C97" s="734"/>
      <c r="D97" s="734"/>
      <c r="E97" s="734"/>
      <c r="F97" s="532">
        <v>5054</v>
      </c>
      <c r="G97" s="532">
        <v>5035</v>
      </c>
      <c r="H97" s="513"/>
    </row>
    <row r="98" spans="1:9" x14ac:dyDescent="0.2">
      <c r="A98" s="502" t="s">
        <v>727</v>
      </c>
      <c r="B98" s="734" t="s">
        <v>728</v>
      </c>
      <c r="C98" s="734"/>
      <c r="D98" s="734"/>
      <c r="E98" s="734"/>
      <c r="F98" s="503">
        <v>0</v>
      </c>
      <c r="G98" s="503">
        <v>1069</v>
      </c>
      <c r="H98" s="513"/>
      <c r="I98" s="534"/>
    </row>
    <row r="99" spans="1:9" ht="13.5" thickBot="1" x14ac:dyDescent="0.25">
      <c r="A99" s="535"/>
      <c r="B99" s="735" t="s">
        <v>729</v>
      </c>
      <c r="C99" s="735"/>
      <c r="D99" s="735"/>
      <c r="E99" s="735"/>
      <c r="F99" s="536">
        <f t="shared" ref="F99:G99" si="21">F73+F80+F97+F98</f>
        <v>157388</v>
      </c>
      <c r="G99" s="536">
        <f t="shared" si="21"/>
        <v>154099</v>
      </c>
      <c r="H99" s="513"/>
    </row>
    <row r="100" spans="1:9" ht="13.5" thickTop="1" x14ac:dyDescent="0.2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G29:G30"/>
    <mergeCell ref="B26:E26"/>
    <mergeCell ref="B27:E27"/>
    <mergeCell ref="B28:E28"/>
    <mergeCell ref="A29:A30"/>
    <mergeCell ref="B29:E30"/>
    <mergeCell ref="F29:F30"/>
    <mergeCell ref="B42:E42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54:E54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H33"/>
  <sheetViews>
    <sheetView workbookViewId="0">
      <selection activeCell="F14" sqref="F14"/>
    </sheetView>
  </sheetViews>
  <sheetFormatPr defaultRowHeight="12.75" x14ac:dyDescent="0.2"/>
  <cols>
    <col min="2" max="2" width="32.83203125" customWidth="1"/>
    <col min="3" max="3" width="26.6640625" customWidth="1"/>
    <col min="4" max="4" width="21.83203125" customWidth="1"/>
  </cols>
  <sheetData>
    <row r="1" spans="1:8" ht="14.25" customHeight="1" x14ac:dyDescent="0.2">
      <c r="D1" s="538" t="s">
        <v>829</v>
      </c>
    </row>
    <row r="2" spans="1:8" x14ac:dyDescent="0.2">
      <c r="A2" s="491"/>
      <c r="G2" s="538"/>
      <c r="H2" s="492"/>
    </row>
    <row r="3" spans="1:8" x14ac:dyDescent="0.2">
      <c r="A3" s="722" t="s">
        <v>730</v>
      </c>
      <c r="B3" s="722"/>
      <c r="C3" s="722"/>
      <c r="D3" s="722"/>
      <c r="E3" s="478"/>
      <c r="F3" s="478"/>
      <c r="G3" s="478"/>
      <c r="H3" s="492"/>
    </row>
    <row r="4" spans="1:8" x14ac:dyDescent="0.2">
      <c r="A4" s="769" t="s">
        <v>784</v>
      </c>
      <c r="B4" s="769"/>
      <c r="C4" s="769"/>
      <c r="D4" s="769"/>
      <c r="E4" s="557"/>
      <c r="F4" s="557"/>
      <c r="G4" s="557"/>
      <c r="H4" s="493"/>
    </row>
    <row r="5" spans="1:8" ht="13.5" thickBot="1" x14ac:dyDescent="0.25">
      <c r="A5" s="774"/>
      <c r="B5" s="775"/>
      <c r="C5" s="775"/>
      <c r="D5" s="775"/>
    </row>
    <row r="6" spans="1:8" ht="12.75" customHeight="1" x14ac:dyDescent="0.2">
      <c r="A6" s="539"/>
      <c r="B6" s="776" t="s">
        <v>42</v>
      </c>
      <c r="C6" s="778" t="s">
        <v>551</v>
      </c>
      <c r="D6" s="779"/>
    </row>
    <row r="7" spans="1:8" x14ac:dyDescent="0.2">
      <c r="A7" s="540" t="s">
        <v>732</v>
      </c>
      <c r="B7" s="777"/>
      <c r="C7" s="540" t="s">
        <v>733</v>
      </c>
      <c r="D7" s="541" t="s">
        <v>734</v>
      </c>
    </row>
    <row r="8" spans="1:8" ht="15" x14ac:dyDescent="0.2">
      <c r="A8" s="542">
        <v>1</v>
      </c>
      <c r="B8" s="543">
        <v>2</v>
      </c>
      <c r="C8" s="542">
        <v>3</v>
      </c>
      <c r="D8" s="544">
        <v>5</v>
      </c>
    </row>
    <row r="9" spans="1:8" ht="45" customHeight="1" x14ac:dyDescent="0.2">
      <c r="A9" s="545" t="s">
        <v>577</v>
      </c>
      <c r="B9" s="546" t="s">
        <v>735</v>
      </c>
      <c r="C9" s="547">
        <v>2056507</v>
      </c>
      <c r="D9" s="548">
        <v>2328876</v>
      </c>
    </row>
    <row r="10" spans="1:8" ht="45" customHeight="1" x14ac:dyDescent="0.2">
      <c r="A10" s="545" t="s">
        <v>736</v>
      </c>
      <c r="B10" s="546" t="s">
        <v>737</v>
      </c>
      <c r="C10" s="547">
        <v>2320612</v>
      </c>
      <c r="D10" s="548">
        <v>1779558</v>
      </c>
    </row>
    <row r="11" spans="1:8" ht="45" customHeight="1" x14ac:dyDescent="0.2">
      <c r="A11" s="545" t="s">
        <v>738</v>
      </c>
      <c r="B11" s="546" t="s">
        <v>739</v>
      </c>
      <c r="C11" s="547">
        <f>SUM(C9:C10)</f>
        <v>4377119</v>
      </c>
      <c r="D11" s="548">
        <f>SUM(D9:D10)</f>
        <v>4108434</v>
      </c>
    </row>
    <row r="12" spans="1:8" ht="45" customHeight="1" x14ac:dyDescent="0.2">
      <c r="A12" s="545" t="s">
        <v>740</v>
      </c>
      <c r="B12" s="546" t="s">
        <v>741</v>
      </c>
      <c r="C12" s="547">
        <v>15792194</v>
      </c>
      <c r="D12" s="548">
        <v>19789556</v>
      </c>
    </row>
    <row r="13" spans="1:8" ht="45" customHeight="1" x14ac:dyDescent="0.2">
      <c r="A13" s="545" t="s">
        <v>742</v>
      </c>
      <c r="B13" s="546" t="s">
        <v>743</v>
      </c>
      <c r="C13" s="547">
        <v>8835883</v>
      </c>
      <c r="D13" s="548">
        <v>9329220</v>
      </c>
    </row>
    <row r="14" spans="1:8" ht="45" customHeight="1" x14ac:dyDescent="0.2">
      <c r="A14" s="545" t="s">
        <v>744</v>
      </c>
      <c r="B14" s="546" t="s">
        <v>745</v>
      </c>
      <c r="C14" s="547">
        <v>2127264</v>
      </c>
      <c r="D14" s="548">
        <v>803061</v>
      </c>
    </row>
    <row r="15" spans="1:8" ht="45" customHeight="1" x14ac:dyDescent="0.2">
      <c r="A15" s="545" t="s">
        <v>746</v>
      </c>
      <c r="B15" s="546" t="s">
        <v>747</v>
      </c>
      <c r="C15" s="547">
        <v>846294</v>
      </c>
      <c r="D15" s="548">
        <v>67664</v>
      </c>
    </row>
    <row r="16" spans="1:8" ht="45" customHeight="1" x14ac:dyDescent="0.2">
      <c r="A16" s="545" t="s">
        <v>748</v>
      </c>
      <c r="B16" s="546" t="s">
        <v>749</v>
      </c>
      <c r="C16" s="547">
        <f>SUM(C12:C15)</f>
        <v>27601635</v>
      </c>
      <c r="D16" s="548">
        <f>SUM(D12:D15)</f>
        <v>29989501</v>
      </c>
    </row>
    <row r="17" spans="1:4" ht="45" customHeight="1" x14ac:dyDescent="0.2">
      <c r="A17" s="545" t="s">
        <v>750</v>
      </c>
      <c r="B17" s="546" t="s">
        <v>751</v>
      </c>
      <c r="C17" s="547">
        <v>1602677</v>
      </c>
      <c r="D17" s="548">
        <v>2440114</v>
      </c>
    </row>
    <row r="18" spans="1:4" ht="45" customHeight="1" x14ac:dyDescent="0.2">
      <c r="A18" s="545" t="s">
        <v>752</v>
      </c>
      <c r="B18" s="546" t="s">
        <v>753</v>
      </c>
      <c r="C18" s="547">
        <v>5638339</v>
      </c>
      <c r="D18" s="548">
        <v>6032200</v>
      </c>
    </row>
    <row r="19" spans="1:4" ht="45" customHeight="1" x14ac:dyDescent="0.2">
      <c r="A19" s="545" t="s">
        <v>754</v>
      </c>
      <c r="B19" s="546" t="s">
        <v>755</v>
      </c>
      <c r="C19" s="547">
        <v>242691</v>
      </c>
      <c r="D19" s="548">
        <v>356861</v>
      </c>
    </row>
    <row r="20" spans="1:4" ht="45" customHeight="1" x14ac:dyDescent="0.2">
      <c r="A20" s="545" t="s">
        <v>756</v>
      </c>
      <c r="B20" s="546" t="s">
        <v>757</v>
      </c>
      <c r="C20" s="547">
        <f>SUM(C17:C19)</f>
        <v>7483707</v>
      </c>
      <c r="D20" s="547">
        <f>SUM(D17:D19)</f>
        <v>8829175</v>
      </c>
    </row>
    <row r="21" spans="1:4" ht="45" customHeight="1" x14ac:dyDescent="0.2">
      <c r="A21" s="545" t="s">
        <v>758</v>
      </c>
      <c r="B21" s="546" t="s">
        <v>759</v>
      </c>
      <c r="C21" s="547">
        <v>7891143</v>
      </c>
      <c r="D21" s="548">
        <v>10305796</v>
      </c>
    </row>
    <row r="22" spans="1:4" ht="45" customHeight="1" x14ac:dyDescent="0.2">
      <c r="A22" s="545" t="s">
        <v>760</v>
      </c>
      <c r="B22" s="546" t="s">
        <v>761</v>
      </c>
      <c r="C22" s="547">
        <v>2110132</v>
      </c>
      <c r="D22" s="548">
        <v>4135240</v>
      </c>
    </row>
    <row r="23" spans="1:4" ht="45" customHeight="1" x14ac:dyDescent="0.2">
      <c r="A23" s="545" t="s">
        <v>762</v>
      </c>
      <c r="B23" s="546" t="s">
        <v>763</v>
      </c>
      <c r="C23" s="547">
        <v>1738941</v>
      </c>
      <c r="D23" s="548">
        <v>2308219</v>
      </c>
    </row>
    <row r="24" spans="1:4" ht="45" customHeight="1" x14ac:dyDescent="0.2">
      <c r="A24" s="545" t="s">
        <v>764</v>
      </c>
      <c r="B24" s="546" t="s">
        <v>765</v>
      </c>
      <c r="C24" s="547">
        <f>SUM(C21:C23)</f>
        <v>11740216</v>
      </c>
      <c r="D24" s="548">
        <f>SUM(D21:D23)</f>
        <v>16749255</v>
      </c>
    </row>
    <row r="25" spans="1:4" ht="45" customHeight="1" x14ac:dyDescent="0.2">
      <c r="A25" s="549" t="s">
        <v>766</v>
      </c>
      <c r="B25" s="550" t="s">
        <v>767</v>
      </c>
      <c r="C25" s="551">
        <v>7565305</v>
      </c>
      <c r="D25" s="552">
        <v>7542388</v>
      </c>
    </row>
    <row r="26" spans="1:4" ht="45" customHeight="1" x14ac:dyDescent="0.2">
      <c r="A26" s="549" t="s">
        <v>768</v>
      </c>
      <c r="B26" s="550" t="s">
        <v>769</v>
      </c>
      <c r="C26" s="551">
        <v>5096280</v>
      </c>
      <c r="D26" s="552">
        <v>5506167</v>
      </c>
    </row>
    <row r="27" spans="1:4" ht="45" customHeight="1" x14ac:dyDescent="0.2">
      <c r="A27" s="549" t="s">
        <v>770</v>
      </c>
      <c r="B27" s="550" t="s">
        <v>771</v>
      </c>
      <c r="C27" s="551">
        <f>C11+C16-C20-C24-C25-C26</f>
        <v>93246</v>
      </c>
      <c r="D27" s="552">
        <f>D11+D16-D20-D24-D25-D26</f>
        <v>-4529050</v>
      </c>
    </row>
    <row r="28" spans="1:4" ht="45" customHeight="1" x14ac:dyDescent="0.2">
      <c r="A28" s="545" t="s">
        <v>772</v>
      </c>
      <c r="B28" s="546" t="s">
        <v>773</v>
      </c>
      <c r="C28" s="547">
        <v>814</v>
      </c>
      <c r="D28" s="548">
        <v>455</v>
      </c>
    </row>
    <row r="29" spans="1:4" ht="45" customHeight="1" x14ac:dyDescent="0.2">
      <c r="A29" s="545" t="s">
        <v>774</v>
      </c>
      <c r="B29" s="546" t="s">
        <v>775</v>
      </c>
      <c r="C29" s="547">
        <f>SUM(C28)</f>
        <v>814</v>
      </c>
      <c r="D29" s="548">
        <f>SUM(D28)</f>
        <v>455</v>
      </c>
    </row>
    <row r="30" spans="1:4" ht="45" customHeight="1" x14ac:dyDescent="0.2">
      <c r="A30" s="545" t="s">
        <v>776</v>
      </c>
      <c r="B30" s="546" t="s">
        <v>777</v>
      </c>
      <c r="C30" s="547">
        <v>0</v>
      </c>
      <c r="D30" s="548">
        <v>184</v>
      </c>
    </row>
    <row r="31" spans="1:4" ht="45" customHeight="1" x14ac:dyDescent="0.2">
      <c r="A31" s="549" t="s">
        <v>778</v>
      </c>
      <c r="B31" s="550" t="s">
        <v>779</v>
      </c>
      <c r="C31" s="551">
        <f>SUM(C29:C30)</f>
        <v>814</v>
      </c>
      <c r="D31" s="552">
        <f>SUM(D30)</f>
        <v>184</v>
      </c>
    </row>
    <row r="32" spans="1:4" ht="45" customHeight="1" x14ac:dyDescent="0.2">
      <c r="A32" s="545" t="s">
        <v>780</v>
      </c>
      <c r="B32" s="546" t="s">
        <v>781</v>
      </c>
      <c r="C32" s="547">
        <f>SUM(C30:C31)</f>
        <v>814</v>
      </c>
      <c r="D32" s="548">
        <f>D29-D31</f>
        <v>271</v>
      </c>
    </row>
    <row r="33" spans="1:4" ht="45" customHeight="1" thickBot="1" x14ac:dyDescent="0.25">
      <c r="A33" s="553" t="s">
        <v>782</v>
      </c>
      <c r="B33" s="554" t="s">
        <v>783</v>
      </c>
      <c r="C33" s="555">
        <f>C27+C32</f>
        <v>94060</v>
      </c>
      <c r="D33" s="556">
        <f>D27+D32</f>
        <v>-4528779</v>
      </c>
    </row>
  </sheetData>
  <mergeCells count="5">
    <mergeCell ref="A4:D4"/>
    <mergeCell ref="A5:D5"/>
    <mergeCell ref="B6:B7"/>
    <mergeCell ref="C6:D6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53"/>
  <sheetViews>
    <sheetView workbookViewId="0">
      <selection activeCell="B6" sqref="B6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396"/>
      <c r="B1" s="396"/>
      <c r="C1" s="396"/>
      <c r="D1" s="396"/>
      <c r="E1" s="396"/>
    </row>
    <row r="2" spans="1:6" x14ac:dyDescent="0.25">
      <c r="E2" s="250" t="s">
        <v>822</v>
      </c>
    </row>
    <row r="3" spans="1:6" x14ac:dyDescent="0.25">
      <c r="A3" s="594" t="s">
        <v>570</v>
      </c>
      <c r="B3" s="594"/>
      <c r="C3" s="594"/>
      <c r="D3" s="594"/>
      <c r="E3" s="594"/>
    </row>
    <row r="4" spans="1:6" x14ac:dyDescent="0.25">
      <c r="A4" s="788" t="s">
        <v>523</v>
      </c>
      <c r="B4" s="788"/>
      <c r="C4" s="788"/>
      <c r="D4" s="788"/>
      <c r="E4" s="788"/>
    </row>
    <row r="5" spans="1:6" x14ac:dyDescent="0.25">
      <c r="A5" s="788" t="s">
        <v>823</v>
      </c>
      <c r="B5" s="788"/>
      <c r="C5" s="788"/>
      <c r="D5" s="788"/>
      <c r="E5" s="788"/>
    </row>
    <row r="6" spans="1:6" x14ac:dyDescent="0.25">
      <c r="A6" s="395"/>
      <c r="B6" s="395"/>
      <c r="C6" s="395"/>
      <c r="D6" s="395"/>
      <c r="E6" s="395"/>
    </row>
    <row r="7" spans="1:6" x14ac:dyDescent="0.25">
      <c r="A7" s="593" t="s">
        <v>1</v>
      </c>
      <c r="B7" s="593"/>
      <c r="C7" s="593"/>
      <c r="D7" s="593"/>
      <c r="E7" s="593"/>
      <c r="F7" s="593"/>
    </row>
    <row r="8" spans="1:6" ht="16.5" thickBot="1" x14ac:dyDescent="0.3">
      <c r="A8" s="25" t="s">
        <v>93</v>
      </c>
      <c r="B8" s="25"/>
      <c r="C8" s="135"/>
      <c r="D8" s="135"/>
      <c r="E8" s="135" t="s">
        <v>133</v>
      </c>
    </row>
    <row r="9" spans="1:6" x14ac:dyDescent="0.25">
      <c r="A9" s="600" t="s">
        <v>44</v>
      </c>
      <c r="B9" s="598" t="s">
        <v>3</v>
      </c>
      <c r="C9" s="596" t="s">
        <v>518</v>
      </c>
      <c r="D9" s="596"/>
      <c r="E9" s="597"/>
      <c r="F9" s="237"/>
    </row>
    <row r="10" spans="1:6" ht="24.75" thickBot="1" x14ac:dyDescent="0.3">
      <c r="A10" s="601"/>
      <c r="B10" s="599"/>
      <c r="C10" s="397" t="s">
        <v>154</v>
      </c>
      <c r="D10" s="397" t="s">
        <v>158</v>
      </c>
      <c r="E10" s="27" t="s">
        <v>159</v>
      </c>
      <c r="F10" s="237"/>
    </row>
    <row r="11" spans="1:6" s="149" customFormat="1" ht="12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3.5" thickBot="1" x14ac:dyDescent="0.25">
      <c r="A12" s="109" t="s">
        <v>4</v>
      </c>
      <c r="B12" s="110" t="s">
        <v>181</v>
      </c>
      <c r="C12" s="140">
        <f>SUM(C13:C19)</f>
        <v>16418</v>
      </c>
      <c r="D12" s="140">
        <f t="shared" ref="D12:E12" si="0">SUM(D13:D19)</f>
        <v>19790</v>
      </c>
      <c r="E12" s="140">
        <f t="shared" si="0"/>
        <v>19790</v>
      </c>
      <c r="F12" s="239" t="s">
        <v>392</v>
      </c>
    </row>
    <row r="13" spans="1:6" s="150" customFormat="1" ht="12.75" x14ac:dyDescent="0.2">
      <c r="A13" s="104" t="s">
        <v>56</v>
      </c>
      <c r="B13" s="151" t="s">
        <v>182</v>
      </c>
      <c r="C13" s="142">
        <v>12460</v>
      </c>
      <c r="D13" s="142">
        <v>13460</v>
      </c>
      <c r="E13" s="125">
        <v>13460</v>
      </c>
      <c r="F13" s="239" t="s">
        <v>393</v>
      </c>
    </row>
    <row r="14" spans="1:6" s="150" customFormat="1" ht="12.75" x14ac:dyDescent="0.2">
      <c r="A14" s="103" t="s">
        <v>57</v>
      </c>
      <c r="B14" s="152" t="s">
        <v>183</v>
      </c>
      <c r="C14" s="141">
        <v>0</v>
      </c>
      <c r="D14" s="141">
        <v>0</v>
      </c>
      <c r="E14" s="124">
        <v>0</v>
      </c>
      <c r="F14" s="239" t="s">
        <v>394</v>
      </c>
    </row>
    <row r="15" spans="1:6" s="150" customFormat="1" ht="12.75" x14ac:dyDescent="0.2">
      <c r="A15" s="103" t="s">
        <v>58</v>
      </c>
      <c r="B15" s="152" t="s">
        <v>184</v>
      </c>
      <c r="C15" s="141">
        <v>2758</v>
      </c>
      <c r="D15" s="141">
        <v>2758</v>
      </c>
      <c r="E15" s="124">
        <v>2758</v>
      </c>
      <c r="F15" s="239" t="s">
        <v>395</v>
      </c>
    </row>
    <row r="16" spans="1:6" s="150" customFormat="1" ht="12.75" x14ac:dyDescent="0.2">
      <c r="A16" s="103" t="s">
        <v>59</v>
      </c>
      <c r="B16" s="152" t="s">
        <v>185</v>
      </c>
      <c r="C16" s="141">
        <v>1200</v>
      </c>
      <c r="D16" s="141">
        <v>1200</v>
      </c>
      <c r="E16" s="124">
        <v>1200</v>
      </c>
      <c r="F16" s="239" t="s">
        <v>396</v>
      </c>
    </row>
    <row r="17" spans="1:6" s="150" customFormat="1" ht="12.75" x14ac:dyDescent="0.2">
      <c r="A17" s="103" t="s">
        <v>90</v>
      </c>
      <c r="B17" s="152" t="s">
        <v>186</v>
      </c>
      <c r="C17" s="141"/>
      <c r="D17" s="141">
        <v>2261</v>
      </c>
      <c r="E17" s="124">
        <v>2261</v>
      </c>
      <c r="F17" s="239" t="s">
        <v>397</v>
      </c>
    </row>
    <row r="18" spans="1:6" s="150" customFormat="1" ht="12.75" x14ac:dyDescent="0.2">
      <c r="A18" s="105" t="s">
        <v>60</v>
      </c>
      <c r="B18" s="153" t="s">
        <v>187</v>
      </c>
      <c r="C18" s="143">
        <v>0</v>
      </c>
      <c r="D18" s="143">
        <v>0</v>
      </c>
      <c r="E18" s="126">
        <v>0</v>
      </c>
      <c r="F18" s="239"/>
    </row>
    <row r="19" spans="1:6" s="150" customFormat="1" ht="13.5" thickBot="1" x14ac:dyDescent="0.25">
      <c r="A19" s="105" t="s">
        <v>61</v>
      </c>
      <c r="B19" s="153" t="s">
        <v>479</v>
      </c>
      <c r="C19" s="143">
        <v>0</v>
      </c>
      <c r="D19" s="143">
        <v>111</v>
      </c>
      <c r="E19" s="126">
        <v>111</v>
      </c>
      <c r="F19" s="239" t="s">
        <v>398</v>
      </c>
    </row>
    <row r="20" spans="1:6" s="150" customFormat="1" ht="21.75" thickBot="1" x14ac:dyDescent="0.25">
      <c r="A20" s="109" t="s">
        <v>5</v>
      </c>
      <c r="B20" s="130" t="s">
        <v>188</v>
      </c>
      <c r="C20" s="140">
        <f>SUM(C21:C26)</f>
        <v>9750</v>
      </c>
      <c r="D20" s="140">
        <f t="shared" ref="D20:E20" si="1">SUM(D21:D26)</f>
        <v>17782</v>
      </c>
      <c r="E20" s="140">
        <f t="shared" si="1"/>
        <v>9329</v>
      </c>
      <c r="F20" s="239" t="s">
        <v>399</v>
      </c>
    </row>
    <row r="21" spans="1:6" s="150" customFormat="1" ht="12.75" x14ac:dyDescent="0.2">
      <c r="A21" s="104" t="s">
        <v>62</v>
      </c>
      <c r="B21" s="151" t="s">
        <v>189</v>
      </c>
      <c r="C21" s="142">
        <v>0</v>
      </c>
      <c r="D21" s="142">
        <v>0</v>
      </c>
      <c r="E21" s="125">
        <v>0</v>
      </c>
      <c r="F21" s="239" t="s">
        <v>400</v>
      </c>
    </row>
    <row r="22" spans="1:6" s="150" customFormat="1" ht="12.75" x14ac:dyDescent="0.2">
      <c r="A22" s="103" t="s">
        <v>63</v>
      </c>
      <c r="B22" s="152" t="s">
        <v>190</v>
      </c>
      <c r="C22" s="141">
        <v>0</v>
      </c>
      <c r="D22" s="141">
        <v>0</v>
      </c>
      <c r="E22" s="124">
        <v>0</v>
      </c>
      <c r="F22" s="239" t="s">
        <v>401</v>
      </c>
    </row>
    <row r="23" spans="1:6" s="150" customFormat="1" ht="12.75" x14ac:dyDescent="0.2">
      <c r="A23" s="103" t="s">
        <v>64</v>
      </c>
      <c r="B23" s="152" t="s">
        <v>191</v>
      </c>
      <c r="C23" s="141">
        <v>0</v>
      </c>
      <c r="D23" s="141">
        <v>0</v>
      </c>
      <c r="E23" s="124">
        <v>0</v>
      </c>
      <c r="F23" s="239" t="s">
        <v>402</v>
      </c>
    </row>
    <row r="24" spans="1:6" s="150" customFormat="1" ht="12.75" x14ac:dyDescent="0.2">
      <c r="A24" s="103" t="s">
        <v>65</v>
      </c>
      <c r="B24" s="152" t="s">
        <v>192</v>
      </c>
      <c r="C24" s="141">
        <v>0</v>
      </c>
      <c r="D24" s="141">
        <v>0</v>
      </c>
      <c r="E24" s="124">
        <v>0</v>
      </c>
      <c r="F24" s="239" t="s">
        <v>403</v>
      </c>
    </row>
    <row r="25" spans="1:6" s="150" customFormat="1" ht="12.75" x14ac:dyDescent="0.2">
      <c r="A25" s="103" t="s">
        <v>66</v>
      </c>
      <c r="B25" s="152" t="s">
        <v>193</v>
      </c>
      <c r="C25" s="141">
        <v>9750</v>
      </c>
      <c r="D25" s="141">
        <v>17782</v>
      </c>
      <c r="E25" s="124">
        <v>9329</v>
      </c>
      <c r="F25" s="239" t="s">
        <v>404</v>
      </c>
    </row>
    <row r="26" spans="1:6" s="150" customFormat="1" ht="13.5" thickBot="1" x14ac:dyDescent="0.25">
      <c r="A26" s="105" t="s">
        <v>73</v>
      </c>
      <c r="B26" s="253" t="s">
        <v>194</v>
      </c>
      <c r="C26" s="143">
        <v>0</v>
      </c>
      <c r="D26" s="143">
        <v>0</v>
      </c>
      <c r="E26" s="126">
        <v>0</v>
      </c>
      <c r="F26" s="239" t="s">
        <v>405</v>
      </c>
    </row>
    <row r="27" spans="1:6" s="150" customFormat="1" ht="21.75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0</v>
      </c>
      <c r="E27" s="140">
        <f t="shared" si="2"/>
        <v>803</v>
      </c>
      <c r="F27" s="239" t="s">
        <v>406</v>
      </c>
    </row>
    <row r="28" spans="1:6" s="150" customFormat="1" ht="12.75" x14ac:dyDescent="0.2">
      <c r="A28" s="104" t="s">
        <v>45</v>
      </c>
      <c r="B28" s="151" t="s">
        <v>196</v>
      </c>
      <c r="C28" s="142">
        <v>0</v>
      </c>
      <c r="D28" s="142">
        <v>0</v>
      </c>
      <c r="E28" s="125">
        <v>803</v>
      </c>
      <c r="F28" s="239" t="s">
        <v>407</v>
      </c>
    </row>
    <row r="29" spans="1:6" s="150" customFormat="1" ht="12.75" x14ac:dyDescent="0.2">
      <c r="A29" s="103" t="s">
        <v>46</v>
      </c>
      <c r="B29" s="152" t="s">
        <v>197</v>
      </c>
      <c r="C29" s="141"/>
      <c r="D29" s="141">
        <v>0</v>
      </c>
      <c r="E29" s="124">
        <v>0</v>
      </c>
      <c r="F29" s="239" t="s">
        <v>408</v>
      </c>
    </row>
    <row r="30" spans="1:6" s="150" customFormat="1" ht="22.5" x14ac:dyDescent="0.2">
      <c r="A30" s="103" t="s">
        <v>47</v>
      </c>
      <c r="B30" s="152" t="s">
        <v>198</v>
      </c>
      <c r="C30" s="141">
        <v>0</v>
      </c>
      <c r="D30" s="141">
        <v>0</v>
      </c>
      <c r="E30" s="124">
        <v>0</v>
      </c>
      <c r="F30" s="239" t="s">
        <v>409</v>
      </c>
    </row>
    <row r="31" spans="1:6" s="150" customFormat="1" ht="22.5" x14ac:dyDescent="0.2">
      <c r="A31" s="103" t="s">
        <v>48</v>
      </c>
      <c r="B31" s="152" t="s">
        <v>199</v>
      </c>
      <c r="C31" s="141">
        <v>0</v>
      </c>
      <c r="D31" s="141">
        <v>0</v>
      </c>
      <c r="E31" s="124">
        <v>0</v>
      </c>
      <c r="F31" s="239" t="s">
        <v>410</v>
      </c>
    </row>
    <row r="32" spans="1:6" s="150" customFormat="1" ht="12.75" x14ac:dyDescent="0.2">
      <c r="A32" s="103" t="s">
        <v>100</v>
      </c>
      <c r="B32" s="152" t="s">
        <v>200</v>
      </c>
      <c r="C32" s="141">
        <v>0</v>
      </c>
      <c r="D32" s="141">
        <v>0</v>
      </c>
      <c r="E32" s="124">
        <v>0</v>
      </c>
      <c r="F32" s="239" t="s">
        <v>411</v>
      </c>
    </row>
    <row r="33" spans="1:6" s="150" customFormat="1" ht="13.5" thickBot="1" x14ac:dyDescent="0.25">
      <c r="A33" s="105" t="s">
        <v>101</v>
      </c>
      <c r="B33" s="252" t="s">
        <v>201</v>
      </c>
      <c r="C33" s="143">
        <v>0</v>
      </c>
      <c r="D33" s="143">
        <v>0</v>
      </c>
      <c r="E33" s="126">
        <v>0</v>
      </c>
      <c r="F33" s="239" t="s">
        <v>412</v>
      </c>
    </row>
    <row r="34" spans="1:6" s="150" customFormat="1" ht="13.5" thickBot="1" x14ac:dyDescent="0.25">
      <c r="A34" s="109" t="s">
        <v>102</v>
      </c>
      <c r="B34" s="110" t="s">
        <v>202</v>
      </c>
      <c r="C34" s="146">
        <f>C35+C38+C39+C40</f>
        <v>2080</v>
      </c>
      <c r="D34" s="146">
        <f t="shared" ref="D34:E34" si="3">D35+D38+D39+D40</f>
        <v>2080</v>
      </c>
      <c r="E34" s="146">
        <f t="shared" si="3"/>
        <v>2329</v>
      </c>
      <c r="F34" s="239" t="s">
        <v>413</v>
      </c>
    </row>
    <row r="35" spans="1:6" s="150" customFormat="1" ht="12.75" x14ac:dyDescent="0.2">
      <c r="A35" s="104" t="s">
        <v>203</v>
      </c>
      <c r="B35" s="151" t="s">
        <v>204</v>
      </c>
      <c r="C35" s="158">
        <f>SUM(C36:C37)</f>
        <v>1520</v>
      </c>
      <c r="D35" s="158">
        <f t="shared" ref="D35:E35" si="4">SUM(D36:D37)</f>
        <v>1520</v>
      </c>
      <c r="E35" s="158">
        <f t="shared" si="4"/>
        <v>1559</v>
      </c>
      <c r="F35" s="239" t="s">
        <v>414</v>
      </c>
    </row>
    <row r="36" spans="1:6" s="150" customFormat="1" ht="22.5" x14ac:dyDescent="0.2">
      <c r="A36" s="103" t="s">
        <v>205</v>
      </c>
      <c r="B36" s="152" t="s">
        <v>206</v>
      </c>
      <c r="C36" s="141">
        <v>120</v>
      </c>
      <c r="D36" s="141">
        <v>120</v>
      </c>
      <c r="E36" s="124">
        <v>311</v>
      </c>
      <c r="F36" s="239" t="s">
        <v>415</v>
      </c>
    </row>
    <row r="37" spans="1:6" s="150" customFormat="1" ht="22.5" x14ac:dyDescent="0.2">
      <c r="A37" s="103" t="s">
        <v>207</v>
      </c>
      <c r="B37" s="152" t="s">
        <v>471</v>
      </c>
      <c r="C37" s="141">
        <v>1400</v>
      </c>
      <c r="D37" s="141">
        <v>1400</v>
      </c>
      <c r="E37" s="124">
        <v>1248</v>
      </c>
      <c r="F37" s="239" t="s">
        <v>416</v>
      </c>
    </row>
    <row r="38" spans="1:6" s="150" customFormat="1" ht="12.75" x14ac:dyDescent="0.2">
      <c r="A38" s="103" t="s">
        <v>208</v>
      </c>
      <c r="B38" s="152" t="s">
        <v>209</v>
      </c>
      <c r="C38" s="141">
        <v>500</v>
      </c>
      <c r="D38" s="141">
        <v>500</v>
      </c>
      <c r="E38" s="124">
        <v>688</v>
      </c>
      <c r="F38" s="239" t="s">
        <v>417</v>
      </c>
    </row>
    <row r="39" spans="1:6" s="150" customFormat="1" ht="12.75" x14ac:dyDescent="0.2">
      <c r="A39" s="103" t="s">
        <v>210</v>
      </c>
      <c r="B39" s="152" t="s">
        <v>211</v>
      </c>
      <c r="C39" s="141">
        <v>0</v>
      </c>
      <c r="D39" s="141">
        <v>0</v>
      </c>
      <c r="E39" s="124"/>
      <c r="F39" s="239" t="s">
        <v>418</v>
      </c>
    </row>
    <row r="40" spans="1:6" s="150" customFormat="1" ht="13.5" thickBot="1" x14ac:dyDescent="0.25">
      <c r="A40" s="105" t="s">
        <v>212</v>
      </c>
      <c r="B40" s="132" t="s">
        <v>213</v>
      </c>
      <c r="C40" s="143">
        <v>60</v>
      </c>
      <c r="D40" s="143">
        <v>60</v>
      </c>
      <c r="E40" s="126">
        <v>82</v>
      </c>
      <c r="F40" s="239" t="s">
        <v>419</v>
      </c>
    </row>
    <row r="41" spans="1:6" s="150" customFormat="1" ht="13.5" thickBot="1" x14ac:dyDescent="0.25">
      <c r="A41" s="109" t="s">
        <v>8</v>
      </c>
      <c r="B41" s="110" t="s">
        <v>214</v>
      </c>
      <c r="C41" s="140">
        <f>SUM(C42:C51)</f>
        <v>2691</v>
      </c>
      <c r="D41" s="140">
        <f t="shared" ref="D41:E41" si="5">SUM(D42:D51)</f>
        <v>2691</v>
      </c>
      <c r="E41" s="140">
        <f t="shared" si="5"/>
        <v>2395</v>
      </c>
      <c r="F41" s="239" t="s">
        <v>420</v>
      </c>
    </row>
    <row r="42" spans="1:6" s="150" customFormat="1" ht="12.75" x14ac:dyDescent="0.2">
      <c r="A42" s="104" t="s">
        <v>49</v>
      </c>
      <c r="B42" s="151" t="s">
        <v>215</v>
      </c>
      <c r="C42" s="142">
        <v>0</v>
      </c>
      <c r="D42" s="142"/>
      <c r="E42" s="125">
        <v>0</v>
      </c>
      <c r="F42" s="239" t="s">
        <v>421</v>
      </c>
    </row>
    <row r="43" spans="1:6" s="150" customFormat="1" ht="12.75" x14ac:dyDescent="0.2">
      <c r="A43" s="103" t="s">
        <v>50</v>
      </c>
      <c r="B43" s="152" t="s">
        <v>216</v>
      </c>
      <c r="C43" s="141">
        <v>0</v>
      </c>
      <c r="D43" s="141">
        <v>0</v>
      </c>
      <c r="E43" s="124">
        <v>243</v>
      </c>
      <c r="F43" s="239" t="s">
        <v>422</v>
      </c>
    </row>
    <row r="44" spans="1:6" s="150" customFormat="1" ht="12.75" x14ac:dyDescent="0.2">
      <c r="A44" s="103" t="s">
        <v>51</v>
      </c>
      <c r="B44" s="152" t="s">
        <v>217</v>
      </c>
      <c r="C44" s="141">
        <v>250</v>
      </c>
      <c r="D44" s="141">
        <v>250</v>
      </c>
      <c r="E44" s="124">
        <v>305</v>
      </c>
      <c r="F44" s="239" t="s">
        <v>423</v>
      </c>
    </row>
    <row r="45" spans="1:6" s="150" customFormat="1" ht="12.75" x14ac:dyDescent="0.2">
      <c r="A45" s="103" t="s">
        <v>104</v>
      </c>
      <c r="B45" s="152" t="s">
        <v>218</v>
      </c>
      <c r="C45" s="141">
        <v>502</v>
      </c>
      <c r="D45" s="141">
        <v>502</v>
      </c>
      <c r="E45" s="124">
        <v>0</v>
      </c>
      <c r="F45" s="239" t="s">
        <v>424</v>
      </c>
    </row>
    <row r="46" spans="1:6" s="150" customFormat="1" ht="12.75" x14ac:dyDescent="0.2">
      <c r="A46" s="103" t="s">
        <v>105</v>
      </c>
      <c r="B46" s="152" t="s">
        <v>219</v>
      </c>
      <c r="C46" s="141">
        <v>1356</v>
      </c>
      <c r="D46" s="141">
        <v>1356</v>
      </c>
      <c r="E46" s="124">
        <v>1232</v>
      </c>
      <c r="F46" s="239" t="s">
        <v>425</v>
      </c>
    </row>
    <row r="47" spans="1:6" s="150" customFormat="1" ht="12.75" x14ac:dyDescent="0.2">
      <c r="A47" s="103" t="s">
        <v>106</v>
      </c>
      <c r="B47" s="152" t="s">
        <v>220</v>
      </c>
      <c r="C47" s="141">
        <v>426</v>
      </c>
      <c r="D47" s="141">
        <v>426</v>
      </c>
      <c r="E47" s="124">
        <v>478</v>
      </c>
      <c r="F47" s="239" t="s">
        <v>426</v>
      </c>
    </row>
    <row r="48" spans="1:6" s="150" customFormat="1" ht="12.75" x14ac:dyDescent="0.2">
      <c r="A48" s="103" t="s">
        <v>107</v>
      </c>
      <c r="B48" s="152" t="s">
        <v>221</v>
      </c>
      <c r="C48" s="141">
        <v>156</v>
      </c>
      <c r="D48" s="141">
        <v>156</v>
      </c>
      <c r="E48" s="124">
        <v>70</v>
      </c>
      <c r="F48" s="239" t="s">
        <v>427</v>
      </c>
    </row>
    <row r="49" spans="1:6" s="150" customFormat="1" ht="12.75" x14ac:dyDescent="0.2">
      <c r="A49" s="103" t="s">
        <v>108</v>
      </c>
      <c r="B49" s="152" t="s">
        <v>222</v>
      </c>
      <c r="C49" s="141">
        <v>1</v>
      </c>
      <c r="D49" s="141">
        <v>1</v>
      </c>
      <c r="E49" s="124">
        <v>0</v>
      </c>
      <c r="F49" s="239" t="s">
        <v>428</v>
      </c>
    </row>
    <row r="50" spans="1:6" s="150" customFormat="1" ht="12.75" x14ac:dyDescent="0.2">
      <c r="A50" s="103" t="s">
        <v>223</v>
      </c>
      <c r="B50" s="152" t="s">
        <v>224</v>
      </c>
      <c r="C50" s="144">
        <v>0</v>
      </c>
      <c r="D50" s="144">
        <v>0</v>
      </c>
      <c r="E50" s="127">
        <v>0</v>
      </c>
      <c r="F50" s="239" t="s">
        <v>429</v>
      </c>
    </row>
    <row r="51" spans="1:6" s="150" customFormat="1" ht="13.5" thickBot="1" x14ac:dyDescent="0.25">
      <c r="A51" s="105" t="s">
        <v>225</v>
      </c>
      <c r="B51" s="153" t="s">
        <v>226</v>
      </c>
      <c r="C51" s="145">
        <v>0</v>
      </c>
      <c r="D51" s="145">
        <v>0</v>
      </c>
      <c r="E51" s="128">
        <v>67</v>
      </c>
      <c r="F51" s="239" t="s">
        <v>430</v>
      </c>
    </row>
    <row r="52" spans="1:6" s="150" customFormat="1" ht="13.5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6">SUM(D53:D57)</f>
        <v>0</v>
      </c>
      <c r="E52" s="140">
        <f t="shared" si="6"/>
        <v>0</v>
      </c>
      <c r="F52" s="239" t="s">
        <v>431</v>
      </c>
    </row>
    <row r="53" spans="1:6" s="150" customFormat="1" ht="12.75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432</v>
      </c>
    </row>
    <row r="54" spans="1:6" s="150" customFormat="1" ht="12.75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433</v>
      </c>
    </row>
    <row r="55" spans="1:6" s="150" customFormat="1" ht="12.75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434</v>
      </c>
    </row>
    <row r="56" spans="1:6" s="150" customFormat="1" ht="12.75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435</v>
      </c>
    </row>
    <row r="57" spans="1:6" s="150" customFormat="1" ht="13.5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436</v>
      </c>
    </row>
    <row r="58" spans="1:6" s="150" customFormat="1" ht="13.5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7">SUM(D59:D62)</f>
        <v>0</v>
      </c>
      <c r="E58" s="140">
        <f t="shared" si="7"/>
        <v>15</v>
      </c>
      <c r="F58" s="239" t="s">
        <v>437</v>
      </c>
    </row>
    <row r="59" spans="1:6" s="150" customFormat="1" ht="22.5" x14ac:dyDescent="0.2">
      <c r="A59" s="104" t="s">
        <v>54</v>
      </c>
      <c r="B59" s="151" t="s">
        <v>237</v>
      </c>
      <c r="C59" s="142">
        <v>0</v>
      </c>
      <c r="D59" s="142">
        <v>0</v>
      </c>
      <c r="E59" s="125">
        <v>0</v>
      </c>
      <c r="F59" s="239" t="s">
        <v>438</v>
      </c>
    </row>
    <row r="60" spans="1:6" s="150" customFormat="1" ht="22.5" x14ac:dyDescent="0.2">
      <c r="A60" s="103" t="s">
        <v>55</v>
      </c>
      <c r="B60" s="152" t="s">
        <v>238</v>
      </c>
      <c r="C60" s="141">
        <v>0</v>
      </c>
      <c r="D60" s="141">
        <v>0</v>
      </c>
      <c r="E60" s="124">
        <v>15</v>
      </c>
      <c r="F60" s="239" t="s">
        <v>439</v>
      </c>
    </row>
    <row r="61" spans="1:6" s="150" customFormat="1" ht="12.75" x14ac:dyDescent="0.2">
      <c r="A61" s="103" t="s">
        <v>239</v>
      </c>
      <c r="B61" s="152" t="s">
        <v>240</v>
      </c>
      <c r="C61" s="141"/>
      <c r="D61" s="141"/>
      <c r="E61" s="124"/>
      <c r="F61" s="239" t="s">
        <v>440</v>
      </c>
    </row>
    <row r="62" spans="1:6" s="150" customFormat="1" ht="13.5" thickBot="1" x14ac:dyDescent="0.25">
      <c r="A62" s="105" t="s">
        <v>241</v>
      </c>
      <c r="B62" s="153" t="s">
        <v>242</v>
      </c>
      <c r="C62" s="143">
        <v>0</v>
      </c>
      <c r="D62" s="143">
        <v>0</v>
      </c>
      <c r="E62" s="126">
        <v>0</v>
      </c>
      <c r="F62" s="239" t="s">
        <v>441</v>
      </c>
    </row>
    <row r="63" spans="1:6" s="150" customFormat="1" ht="13.5" thickBot="1" x14ac:dyDescent="0.25">
      <c r="A63" s="109" t="s">
        <v>11</v>
      </c>
      <c r="B63" s="130" t="s">
        <v>243</v>
      </c>
      <c r="C63" s="140">
        <f>SUM(C64:C66)</f>
        <v>0</v>
      </c>
      <c r="D63" s="140">
        <f t="shared" ref="D63:E63" si="8">SUM(D64:D66)</f>
        <v>0</v>
      </c>
      <c r="E63" s="140">
        <f t="shared" si="8"/>
        <v>0</v>
      </c>
      <c r="F63" s="239" t="s">
        <v>442</v>
      </c>
    </row>
    <row r="64" spans="1:6" s="150" customFormat="1" ht="22.5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443</v>
      </c>
    </row>
    <row r="65" spans="1:9" s="150" customFormat="1" ht="12" customHeight="1" x14ac:dyDescent="0.2">
      <c r="A65" s="103" t="s">
        <v>111</v>
      </c>
      <c r="B65" s="152" t="s">
        <v>245</v>
      </c>
      <c r="C65" s="144"/>
      <c r="D65" s="144"/>
      <c r="E65" s="127"/>
      <c r="F65" s="239" t="s">
        <v>444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445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446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30939</v>
      </c>
      <c r="D68" s="146">
        <f t="shared" ref="D68:E68" si="9">D12+D20+D27+D34+D41+D52+D58+D63</f>
        <v>42343</v>
      </c>
      <c r="E68" s="146">
        <f t="shared" si="9"/>
        <v>34661</v>
      </c>
      <c r="F68" s="239" t="s">
        <v>447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10">SUM(D70:D72)</f>
        <v>0</v>
      </c>
      <c r="E69" s="140">
        <f t="shared" si="10"/>
        <v>0</v>
      </c>
      <c r="F69" s="140">
        <f t="shared" si="10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448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449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450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1">SUM(D74:D77)</f>
        <v>0</v>
      </c>
      <c r="E73" s="140">
        <f t="shared" si="11"/>
        <v>0</v>
      </c>
      <c r="F73" s="239" t="s">
        <v>451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452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453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454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455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7978</v>
      </c>
      <c r="D78" s="140">
        <f t="shared" ref="D78:E78" si="12">SUM(D79:D80)</f>
        <v>7989</v>
      </c>
      <c r="E78" s="140">
        <f t="shared" si="12"/>
        <v>7989</v>
      </c>
      <c r="F78" s="239" t="s">
        <v>456</v>
      </c>
    </row>
    <row r="79" spans="1:9" s="150" customFormat="1" ht="12" customHeight="1" x14ac:dyDescent="0.2">
      <c r="A79" s="104" t="s">
        <v>267</v>
      </c>
      <c r="B79" s="151" t="s">
        <v>268</v>
      </c>
      <c r="C79" s="144">
        <v>7978</v>
      </c>
      <c r="D79" s="144">
        <v>7989</v>
      </c>
      <c r="E79" s="127">
        <v>7989</v>
      </c>
      <c r="F79" s="239" t="s">
        <v>457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>
        <v>0</v>
      </c>
      <c r="D80" s="144">
        <v>0</v>
      </c>
      <c r="E80" s="127">
        <v>0</v>
      </c>
      <c r="F80" s="239" t="s">
        <v>458</v>
      </c>
    </row>
    <row r="81" spans="1:6" s="150" customFormat="1" ht="13.5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3">SUM(D82:D84)</f>
        <v>0</v>
      </c>
      <c r="E81" s="140">
        <f t="shared" si="13"/>
        <v>878</v>
      </c>
      <c r="F81" s="239" t="s">
        <v>459</v>
      </c>
    </row>
    <row r="82" spans="1:6" s="150" customFormat="1" ht="12.75" x14ac:dyDescent="0.2">
      <c r="A82" s="104" t="s">
        <v>273</v>
      </c>
      <c r="B82" s="151" t="s">
        <v>274</v>
      </c>
      <c r="C82" s="144">
        <v>0</v>
      </c>
      <c r="D82" s="144"/>
      <c r="E82" s="127">
        <v>878</v>
      </c>
      <c r="F82" s="239" t="s">
        <v>460</v>
      </c>
    </row>
    <row r="83" spans="1:6" s="150" customFormat="1" ht="12.75" x14ac:dyDescent="0.2">
      <c r="A83" s="103" t="s">
        <v>275</v>
      </c>
      <c r="B83" s="152" t="s">
        <v>276</v>
      </c>
      <c r="C83" s="144">
        <v>0</v>
      </c>
      <c r="D83" s="144">
        <v>0</v>
      </c>
      <c r="E83" s="127">
        <v>0</v>
      </c>
      <c r="F83" s="239" t="s">
        <v>461</v>
      </c>
    </row>
    <row r="84" spans="1:6" s="150" customFormat="1" ht="13.5" thickBot="1" x14ac:dyDescent="0.25">
      <c r="A84" s="105" t="s">
        <v>277</v>
      </c>
      <c r="B84" s="132" t="s">
        <v>278</v>
      </c>
      <c r="C84" s="144">
        <v>0</v>
      </c>
      <c r="D84" s="144">
        <v>0</v>
      </c>
      <c r="E84" s="127">
        <v>0</v>
      </c>
      <c r="F84" s="239" t="s">
        <v>462</v>
      </c>
    </row>
    <row r="85" spans="1:6" s="150" customFormat="1" ht="13.5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4">SUM(D86:D89)</f>
        <v>0</v>
      </c>
      <c r="E85" s="140">
        <f t="shared" si="14"/>
        <v>0</v>
      </c>
      <c r="F85" s="239" t="s">
        <v>463</v>
      </c>
    </row>
    <row r="86" spans="1:6" s="150" customFormat="1" ht="22.5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464</v>
      </c>
    </row>
    <row r="87" spans="1:6" s="150" customFormat="1" ht="22.5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465</v>
      </c>
    </row>
    <row r="88" spans="1:6" s="150" customFormat="1" ht="22.5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466</v>
      </c>
    </row>
    <row r="89" spans="1:6" s="150" customFormat="1" ht="23.25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467</v>
      </c>
    </row>
    <row r="90" spans="1:6" s="150" customFormat="1" ht="13.5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468</v>
      </c>
    </row>
    <row r="91" spans="1:6" s="150" customFormat="1" ht="13.5" thickBot="1" x14ac:dyDescent="0.25">
      <c r="A91" s="161" t="s">
        <v>291</v>
      </c>
      <c r="B91" s="92" t="s">
        <v>292</v>
      </c>
      <c r="C91" s="146">
        <f>C69+C73+C78+C81+C85+C90</f>
        <v>7978</v>
      </c>
      <c r="D91" s="146">
        <f t="shared" ref="D91:E91" si="15">D69+D73+D78+D81+D85+D90</f>
        <v>7989</v>
      </c>
      <c r="E91" s="146">
        <f t="shared" si="15"/>
        <v>8867</v>
      </c>
      <c r="F91" s="239" t="s">
        <v>469</v>
      </c>
    </row>
    <row r="92" spans="1:6" s="150" customFormat="1" ht="21.75" thickBot="1" x14ac:dyDescent="0.25">
      <c r="A92" s="163" t="s">
        <v>293</v>
      </c>
      <c r="B92" s="94" t="s">
        <v>294</v>
      </c>
      <c r="C92" s="146">
        <f>C68+C91</f>
        <v>38917</v>
      </c>
      <c r="D92" s="146">
        <f t="shared" ref="D92:E92" si="16">D68+D91</f>
        <v>50332</v>
      </c>
      <c r="E92" s="146">
        <f t="shared" si="16"/>
        <v>43528</v>
      </c>
      <c r="F92" s="239" t="s">
        <v>470</v>
      </c>
    </row>
    <row r="93" spans="1:6" s="150" customFormat="1" ht="12.75" x14ac:dyDescent="0.2">
      <c r="A93" s="90"/>
      <c r="B93" s="90"/>
      <c r="C93" s="91"/>
      <c r="D93" s="91"/>
      <c r="E93" s="91"/>
      <c r="F93" s="239"/>
    </row>
    <row r="94" spans="1:6" x14ac:dyDescent="0.25">
      <c r="A94" s="593" t="s">
        <v>32</v>
      </c>
      <c r="B94" s="593"/>
      <c r="C94" s="593"/>
      <c r="D94" s="593"/>
      <c r="E94" s="593"/>
      <c r="F94" s="237"/>
    </row>
    <row r="95" spans="1:6" s="156" customFormat="1" ht="16.5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x14ac:dyDescent="0.25">
      <c r="A96" s="600" t="s">
        <v>44</v>
      </c>
      <c r="B96" s="598" t="s">
        <v>153</v>
      </c>
      <c r="C96" s="596" t="str">
        <f>+C9</f>
        <v>2017. évi</v>
      </c>
      <c r="D96" s="596"/>
      <c r="E96" s="597"/>
      <c r="F96" s="240"/>
    </row>
    <row r="97" spans="1:9" ht="24" customHeight="1" thickBot="1" x14ac:dyDescent="0.3">
      <c r="A97" s="601"/>
      <c r="B97" s="599"/>
      <c r="C97" s="397" t="s">
        <v>154</v>
      </c>
      <c r="D97" s="397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32472</v>
      </c>
      <c r="D99" s="139">
        <f t="shared" ref="D99:E99" si="17">SUM(D100:D104)</f>
        <v>39649</v>
      </c>
      <c r="E99" s="139">
        <f t="shared" si="17"/>
        <v>29084</v>
      </c>
      <c r="F99" s="237" t="s">
        <v>392</v>
      </c>
    </row>
    <row r="100" spans="1:9" ht="12" customHeight="1" x14ac:dyDescent="0.25">
      <c r="A100" s="106" t="s">
        <v>56</v>
      </c>
      <c r="B100" s="99" t="s">
        <v>33</v>
      </c>
      <c r="C100" s="227">
        <v>13825</v>
      </c>
      <c r="D100" s="227">
        <v>17456</v>
      </c>
      <c r="E100" s="227">
        <v>13524</v>
      </c>
      <c r="F100" s="237" t="s">
        <v>393</v>
      </c>
      <c r="I100" s="296"/>
    </row>
    <row r="101" spans="1:9" ht="12" customHeight="1" x14ac:dyDescent="0.25">
      <c r="A101" s="103" t="s">
        <v>57</v>
      </c>
      <c r="B101" s="97" t="s">
        <v>112</v>
      </c>
      <c r="C101" s="228">
        <v>2244</v>
      </c>
      <c r="D101" s="228">
        <v>2244</v>
      </c>
      <c r="E101" s="228">
        <v>2156</v>
      </c>
      <c r="F101" s="237" t="s">
        <v>394</v>
      </c>
      <c r="I101" s="296"/>
    </row>
    <row r="102" spans="1:9" ht="12" customHeight="1" x14ac:dyDescent="0.25">
      <c r="A102" s="103" t="s">
        <v>58</v>
      </c>
      <c r="B102" s="97" t="s">
        <v>83</v>
      </c>
      <c r="C102" s="230">
        <v>11686</v>
      </c>
      <c r="D102" s="230">
        <v>15007</v>
      </c>
      <c r="E102" s="230">
        <v>10881</v>
      </c>
      <c r="F102" s="237" t="s">
        <v>395</v>
      </c>
      <c r="I102" s="296"/>
    </row>
    <row r="103" spans="1:9" ht="12" customHeight="1" x14ac:dyDescent="0.25">
      <c r="A103" s="103" t="s">
        <v>59</v>
      </c>
      <c r="B103" s="100" t="s">
        <v>113</v>
      </c>
      <c r="C103" s="230">
        <v>2204</v>
      </c>
      <c r="D103" s="230">
        <v>2204</v>
      </c>
      <c r="E103" s="230">
        <v>1671</v>
      </c>
      <c r="F103" s="237" t="s">
        <v>396</v>
      </c>
    </row>
    <row r="104" spans="1:9" ht="12" customHeight="1" x14ac:dyDescent="0.25">
      <c r="A104" s="103" t="s">
        <v>68</v>
      </c>
      <c r="B104" s="108" t="s">
        <v>114</v>
      </c>
      <c r="C104" s="230">
        <f>3193-680</f>
        <v>2513</v>
      </c>
      <c r="D104" s="230">
        <f>2817-79</f>
        <v>2738</v>
      </c>
      <c r="E104" s="230">
        <v>852</v>
      </c>
      <c r="F104" s="237" t="s">
        <v>397</v>
      </c>
    </row>
    <row r="105" spans="1:9" ht="12" customHeight="1" x14ac:dyDescent="0.25">
      <c r="A105" s="103" t="s">
        <v>60</v>
      </c>
      <c r="B105" s="97" t="s">
        <v>302</v>
      </c>
      <c r="C105" s="230">
        <v>0</v>
      </c>
      <c r="D105" s="230">
        <v>225</v>
      </c>
      <c r="E105" s="230">
        <v>225</v>
      </c>
      <c r="F105" s="237" t="s">
        <v>398</v>
      </c>
    </row>
    <row r="106" spans="1:9" ht="12" customHeight="1" x14ac:dyDescent="0.25">
      <c r="A106" s="103" t="s">
        <v>61</v>
      </c>
      <c r="B106" s="120" t="s">
        <v>303</v>
      </c>
      <c r="C106" s="143">
        <v>0</v>
      </c>
      <c r="D106" s="143">
        <v>0</v>
      </c>
      <c r="E106" s="126">
        <v>0</v>
      </c>
      <c r="F106" s="237" t="s">
        <v>399</v>
      </c>
    </row>
    <row r="107" spans="1:9" ht="12" customHeight="1" x14ac:dyDescent="0.25">
      <c r="A107" s="103" t="s">
        <v>69</v>
      </c>
      <c r="B107" s="121" t="s">
        <v>304</v>
      </c>
      <c r="C107" s="143">
        <v>0</v>
      </c>
      <c r="D107" s="143">
        <v>0</v>
      </c>
      <c r="E107" s="126">
        <v>0</v>
      </c>
      <c r="F107" s="237" t="s">
        <v>400</v>
      </c>
    </row>
    <row r="108" spans="1:9" ht="17.25" customHeight="1" x14ac:dyDescent="0.25">
      <c r="A108" s="103" t="s">
        <v>70</v>
      </c>
      <c r="B108" s="121" t="s">
        <v>305</v>
      </c>
      <c r="C108" s="143"/>
      <c r="D108" s="143">
        <v>0</v>
      </c>
      <c r="E108" s="126">
        <v>0</v>
      </c>
      <c r="F108" s="237" t="s">
        <v>401</v>
      </c>
    </row>
    <row r="109" spans="1:9" ht="12" customHeight="1" x14ac:dyDescent="0.25">
      <c r="A109" s="103" t="s">
        <v>71</v>
      </c>
      <c r="B109" s="120" t="s">
        <v>306</v>
      </c>
      <c r="C109" s="230">
        <v>2063</v>
      </c>
      <c r="D109" s="230">
        <v>2063</v>
      </c>
      <c r="E109" s="230">
        <v>533</v>
      </c>
      <c r="F109" s="237" t="s">
        <v>402</v>
      </c>
    </row>
    <row r="110" spans="1:9" ht="12" customHeight="1" x14ac:dyDescent="0.25">
      <c r="A110" s="103" t="s">
        <v>72</v>
      </c>
      <c r="B110" s="120" t="s">
        <v>307</v>
      </c>
      <c r="C110" s="230">
        <v>0</v>
      </c>
      <c r="D110" s="230">
        <v>0</v>
      </c>
      <c r="E110" s="230">
        <v>0</v>
      </c>
      <c r="F110" s="237" t="s">
        <v>403</v>
      </c>
    </row>
    <row r="111" spans="1:9" ht="12" customHeight="1" x14ac:dyDescent="0.25">
      <c r="A111" s="103" t="s">
        <v>74</v>
      </c>
      <c r="B111" s="121" t="s">
        <v>308</v>
      </c>
      <c r="C111" s="230">
        <v>0</v>
      </c>
      <c r="D111" s="230">
        <v>0</v>
      </c>
      <c r="E111" s="230">
        <v>0</v>
      </c>
      <c r="F111" s="237" t="s">
        <v>404</v>
      </c>
    </row>
    <row r="112" spans="1:9" ht="12" customHeight="1" x14ac:dyDescent="0.25">
      <c r="A112" s="102" t="s">
        <v>115</v>
      </c>
      <c r="B112" s="122" t="s">
        <v>309</v>
      </c>
      <c r="C112" s="230">
        <v>0</v>
      </c>
      <c r="D112" s="230">
        <v>0</v>
      </c>
      <c r="E112" s="230">
        <v>0</v>
      </c>
      <c r="F112" s="237" t="s">
        <v>405</v>
      </c>
    </row>
    <row r="113" spans="1:9" ht="12" customHeight="1" x14ac:dyDescent="0.25">
      <c r="A113" s="103" t="s">
        <v>310</v>
      </c>
      <c r="B113" s="122" t="s">
        <v>311</v>
      </c>
      <c r="C113" s="230">
        <v>0</v>
      </c>
      <c r="D113" s="230">
        <v>0</v>
      </c>
      <c r="E113" s="230">
        <v>0</v>
      </c>
      <c r="F113" s="237" t="s">
        <v>406</v>
      </c>
    </row>
    <row r="114" spans="1:9" ht="12" customHeight="1" thickBot="1" x14ac:dyDescent="0.3">
      <c r="A114" s="107" t="s">
        <v>312</v>
      </c>
      <c r="B114" s="123" t="s">
        <v>313</v>
      </c>
      <c r="C114" s="231">
        <v>450</v>
      </c>
      <c r="D114" s="231">
        <v>450</v>
      </c>
      <c r="E114" s="231">
        <v>93</v>
      </c>
      <c r="F114" s="237" t="s">
        <v>407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5765</v>
      </c>
      <c r="D115" s="140">
        <f t="shared" ref="D115:E115" si="18">SUM(D116:D120)-D117-D119</f>
        <v>9947</v>
      </c>
      <c r="E115" s="140">
        <f t="shared" si="18"/>
        <v>7619</v>
      </c>
      <c r="F115" s="237" t="s">
        <v>408</v>
      </c>
    </row>
    <row r="116" spans="1:9" ht="12" customHeight="1" x14ac:dyDescent="0.25">
      <c r="A116" s="104" t="s">
        <v>62</v>
      </c>
      <c r="B116" s="97" t="s">
        <v>132</v>
      </c>
      <c r="C116" s="229">
        <v>4563</v>
      </c>
      <c r="D116" s="229">
        <v>7002</v>
      </c>
      <c r="E116" s="229">
        <v>4674</v>
      </c>
      <c r="F116" s="237" t="s">
        <v>409</v>
      </c>
      <c r="I116" s="296"/>
    </row>
    <row r="117" spans="1:9" ht="12" customHeight="1" x14ac:dyDescent="0.25">
      <c r="A117" s="104" t="s">
        <v>63</v>
      </c>
      <c r="B117" s="254" t="s">
        <v>315</v>
      </c>
      <c r="C117" s="229"/>
      <c r="D117" s="229"/>
      <c r="E117" s="229"/>
      <c r="F117" s="237" t="s">
        <v>410</v>
      </c>
      <c r="I117" s="296"/>
    </row>
    <row r="118" spans="1:9" x14ac:dyDescent="0.25">
      <c r="A118" s="104" t="s">
        <v>64</v>
      </c>
      <c r="B118" s="101" t="s">
        <v>116</v>
      </c>
      <c r="C118" s="228">
        <v>1202</v>
      </c>
      <c r="D118" s="228">
        <v>2945</v>
      </c>
      <c r="E118" s="228">
        <v>2945</v>
      </c>
      <c r="F118" s="237" t="s">
        <v>411</v>
      </c>
    </row>
    <row r="119" spans="1:9" ht="12" customHeight="1" x14ac:dyDescent="0.25">
      <c r="A119" s="104" t="s">
        <v>65</v>
      </c>
      <c r="B119" s="254" t="s">
        <v>316</v>
      </c>
      <c r="C119" s="124">
        <v>0</v>
      </c>
      <c r="D119" s="124">
        <v>0</v>
      </c>
      <c r="E119" s="124">
        <v>0</v>
      </c>
      <c r="F119" s="237" t="s">
        <v>412</v>
      </c>
    </row>
    <row r="120" spans="1:9" ht="12" customHeight="1" x14ac:dyDescent="0.25">
      <c r="A120" s="104" t="s">
        <v>66</v>
      </c>
      <c r="B120" s="132" t="s">
        <v>135</v>
      </c>
      <c r="C120" s="124">
        <v>0</v>
      </c>
      <c r="D120" s="124">
        <v>0</v>
      </c>
      <c r="E120" s="124">
        <v>0</v>
      </c>
      <c r="F120" s="237" t="s">
        <v>413</v>
      </c>
    </row>
    <row r="121" spans="1:9" ht="12" customHeight="1" x14ac:dyDescent="0.25">
      <c r="A121" s="104" t="s">
        <v>73</v>
      </c>
      <c r="B121" s="131" t="s">
        <v>317</v>
      </c>
      <c r="C121" s="124">
        <v>0</v>
      </c>
      <c r="D121" s="124">
        <v>0</v>
      </c>
      <c r="E121" s="124">
        <v>0</v>
      </c>
      <c r="F121" s="237" t="s">
        <v>414</v>
      </c>
    </row>
    <row r="122" spans="1:9" ht="9" customHeight="1" x14ac:dyDescent="0.25">
      <c r="A122" s="104" t="s">
        <v>75</v>
      </c>
      <c r="B122" s="147" t="s">
        <v>318</v>
      </c>
      <c r="C122" s="124">
        <v>0</v>
      </c>
      <c r="D122" s="124">
        <v>0</v>
      </c>
      <c r="E122" s="124">
        <v>0</v>
      </c>
      <c r="F122" s="237" t="s">
        <v>415</v>
      </c>
    </row>
    <row r="123" spans="1:9" ht="16.5" customHeight="1" x14ac:dyDescent="0.25">
      <c r="A123" s="104" t="s">
        <v>117</v>
      </c>
      <c r="B123" s="121" t="s">
        <v>483</v>
      </c>
      <c r="C123" s="124">
        <v>0</v>
      </c>
      <c r="D123" s="124">
        <v>0</v>
      </c>
      <c r="E123" s="124">
        <v>0</v>
      </c>
      <c r="F123" s="237" t="s">
        <v>416</v>
      </c>
    </row>
    <row r="124" spans="1:9" ht="12" customHeight="1" x14ac:dyDescent="0.25">
      <c r="A124" s="104" t="s">
        <v>118</v>
      </c>
      <c r="B124" s="121" t="s">
        <v>319</v>
      </c>
      <c r="C124" s="124">
        <v>0</v>
      </c>
      <c r="D124" s="124"/>
      <c r="E124" s="124"/>
      <c r="F124" s="237" t="s">
        <v>417</v>
      </c>
    </row>
    <row r="125" spans="1:9" ht="12" customHeight="1" x14ac:dyDescent="0.25">
      <c r="A125" s="104" t="s">
        <v>119</v>
      </c>
      <c r="B125" s="121" t="s">
        <v>320</v>
      </c>
      <c r="C125" s="124">
        <v>0</v>
      </c>
      <c r="D125" s="124">
        <v>0</v>
      </c>
      <c r="E125" s="124">
        <v>0</v>
      </c>
      <c r="F125" s="237" t="s">
        <v>418</v>
      </c>
    </row>
    <row r="126" spans="1:9" s="166" customFormat="1" ht="12" customHeight="1" x14ac:dyDescent="0.25">
      <c r="A126" s="104" t="s">
        <v>321</v>
      </c>
      <c r="B126" s="121" t="s">
        <v>308</v>
      </c>
      <c r="C126" s="124"/>
      <c r="D126" s="124"/>
      <c r="E126" s="124"/>
      <c r="F126" s="237" t="s">
        <v>419</v>
      </c>
    </row>
    <row r="127" spans="1:9" ht="12" customHeight="1" x14ac:dyDescent="0.25">
      <c r="A127" s="104" t="s">
        <v>322</v>
      </c>
      <c r="B127" s="121" t="s">
        <v>323</v>
      </c>
      <c r="C127" s="124"/>
      <c r="D127" s="124"/>
      <c r="E127" s="124"/>
      <c r="F127" s="237" t="s">
        <v>420</v>
      </c>
    </row>
    <row r="128" spans="1:9" ht="12" customHeight="1" thickBot="1" x14ac:dyDescent="0.3">
      <c r="A128" s="102" t="s">
        <v>324</v>
      </c>
      <c r="B128" s="121" t="s">
        <v>325</v>
      </c>
      <c r="C128" s="126">
        <v>0</v>
      </c>
      <c r="D128" s="126">
        <v>0</v>
      </c>
      <c r="E128" s="126">
        <v>0</v>
      </c>
      <c r="F128" s="237" t="s">
        <v>421</v>
      </c>
    </row>
    <row r="129" spans="1:7" ht="16.5" thickBot="1" x14ac:dyDescent="0.3">
      <c r="A129" s="109" t="s">
        <v>6</v>
      </c>
      <c r="B129" s="117" t="s">
        <v>326</v>
      </c>
      <c r="C129" s="140">
        <f>SUM(C130:C131)</f>
        <v>680</v>
      </c>
      <c r="D129" s="140">
        <f t="shared" ref="D129:E129" si="19">SUM(D130:D131)</f>
        <v>79</v>
      </c>
      <c r="E129" s="140">
        <f t="shared" si="19"/>
        <v>0</v>
      </c>
      <c r="F129" s="237" t="s">
        <v>422</v>
      </c>
    </row>
    <row r="130" spans="1:7" x14ac:dyDescent="0.25">
      <c r="A130" s="104" t="s">
        <v>45</v>
      </c>
      <c r="B130" s="98" t="s">
        <v>39</v>
      </c>
      <c r="C130" s="229">
        <v>680</v>
      </c>
      <c r="D130" s="229">
        <v>79</v>
      </c>
      <c r="E130" s="125">
        <v>0</v>
      </c>
      <c r="F130" s="237" t="s">
        <v>423</v>
      </c>
    </row>
    <row r="131" spans="1:7" ht="16.5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424</v>
      </c>
    </row>
    <row r="132" spans="1:7" ht="16.5" thickBot="1" x14ac:dyDescent="0.3">
      <c r="A132" s="109" t="s">
        <v>7</v>
      </c>
      <c r="B132" s="117" t="s">
        <v>327</v>
      </c>
      <c r="C132" s="140">
        <f>C99+C115+C129</f>
        <v>38917</v>
      </c>
      <c r="D132" s="140">
        <f t="shared" ref="D132:F132" si="20">D99+D115+D129</f>
        <v>49675</v>
      </c>
      <c r="E132" s="140">
        <f>E99+E115+E129</f>
        <v>36703</v>
      </c>
      <c r="F132" s="140">
        <f t="shared" si="20"/>
        <v>49</v>
      </c>
    </row>
    <row r="133" spans="1:7" ht="21.75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1">SUM(D134:D136)</f>
        <v>0</v>
      </c>
      <c r="E133" s="140">
        <f t="shared" si="21"/>
        <v>0</v>
      </c>
      <c r="F133" s="237" t="s">
        <v>426</v>
      </c>
    </row>
    <row r="134" spans="1:7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427</v>
      </c>
    </row>
    <row r="135" spans="1:7" ht="22.5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428</v>
      </c>
    </row>
    <row r="136" spans="1:7" ht="16.5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429</v>
      </c>
    </row>
    <row r="137" spans="1:7" ht="16.5" thickBot="1" x14ac:dyDescent="0.3">
      <c r="A137" s="109" t="s">
        <v>9</v>
      </c>
      <c r="B137" s="117" t="s">
        <v>332</v>
      </c>
      <c r="C137" s="140"/>
      <c r="D137" s="140"/>
      <c r="E137" s="140"/>
      <c r="F137" s="237" t="s">
        <v>430</v>
      </c>
    </row>
    <row r="138" spans="1:7" ht="16.5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2">SUM(D139:D142)</f>
        <v>657</v>
      </c>
      <c r="E138" s="146">
        <f t="shared" si="22"/>
        <v>657</v>
      </c>
      <c r="F138" s="237" t="s">
        <v>435</v>
      </c>
    </row>
    <row r="139" spans="1:7" x14ac:dyDescent="0.25">
      <c r="A139" s="104" t="s">
        <v>54</v>
      </c>
      <c r="B139" s="98" t="s">
        <v>334</v>
      </c>
      <c r="C139" s="141">
        <v>0</v>
      </c>
      <c r="D139" s="141">
        <v>0</v>
      </c>
      <c r="E139" s="124">
        <v>0</v>
      </c>
      <c r="F139" s="237" t="s">
        <v>436</v>
      </c>
    </row>
    <row r="140" spans="1:7" x14ac:dyDescent="0.25">
      <c r="A140" s="104" t="s">
        <v>55</v>
      </c>
      <c r="B140" s="98" t="s">
        <v>335</v>
      </c>
      <c r="C140" s="141">
        <v>0</v>
      </c>
      <c r="D140" s="141">
        <v>657</v>
      </c>
      <c r="E140" s="124">
        <v>657</v>
      </c>
      <c r="F140" s="237" t="s">
        <v>437</v>
      </c>
    </row>
    <row r="141" spans="1:7" x14ac:dyDescent="0.25">
      <c r="A141" s="104" t="s">
        <v>239</v>
      </c>
      <c r="B141" s="98" t="s">
        <v>336</v>
      </c>
      <c r="C141" s="141">
        <v>0</v>
      </c>
      <c r="D141" s="141"/>
      <c r="E141" s="124">
        <v>0</v>
      </c>
      <c r="F141" s="237" t="s">
        <v>438</v>
      </c>
    </row>
    <row r="142" spans="1:7" ht="16.5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439</v>
      </c>
    </row>
    <row r="143" spans="1:7" ht="16.5" thickBot="1" x14ac:dyDescent="0.3">
      <c r="A143" s="109" t="s">
        <v>11</v>
      </c>
      <c r="B143" s="117" t="s">
        <v>338</v>
      </c>
      <c r="C143" s="326"/>
      <c r="D143" s="326"/>
      <c r="E143" s="67"/>
      <c r="F143" s="237" t="s">
        <v>440</v>
      </c>
      <c r="G143" s="157"/>
    </row>
    <row r="144" spans="1:7" ht="16.5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657</v>
      </c>
      <c r="E144" s="95">
        <f>E133+E137+E138+E143</f>
        <v>657</v>
      </c>
      <c r="F144" s="237" t="s">
        <v>445</v>
      </c>
    </row>
    <row r="145" spans="1:7" ht="16.5" thickBot="1" x14ac:dyDescent="0.3">
      <c r="A145" s="133" t="s">
        <v>13</v>
      </c>
      <c r="B145" s="136" t="s">
        <v>340</v>
      </c>
      <c r="C145" s="327">
        <f>C132+C144</f>
        <v>38917</v>
      </c>
      <c r="D145" s="327">
        <f t="shared" ref="D145:E145" si="23">D132+D144</f>
        <v>50332</v>
      </c>
      <c r="E145" s="95">
        <f t="shared" si="23"/>
        <v>37360</v>
      </c>
      <c r="F145" s="237"/>
    </row>
    <row r="146" spans="1:7" ht="16.5" thickBot="1" x14ac:dyDescent="0.3">
      <c r="A146" s="233" t="s">
        <v>14</v>
      </c>
      <c r="B146" s="245" t="s">
        <v>474</v>
      </c>
      <c r="C146" s="327"/>
      <c r="D146" s="327"/>
      <c r="E146" s="232"/>
      <c r="F146" s="237"/>
    </row>
    <row r="147" spans="1:7" ht="16.5" thickBot="1" x14ac:dyDescent="0.3">
      <c r="A147" s="233" t="s">
        <v>15</v>
      </c>
      <c r="B147" s="245" t="s">
        <v>475</v>
      </c>
      <c r="C147" s="327">
        <f>SUM(C145:C146)</f>
        <v>38917</v>
      </c>
      <c r="D147" s="327">
        <f t="shared" ref="D147:E147" si="24">SUM(D145:D146)</f>
        <v>50332</v>
      </c>
      <c r="E147" s="232">
        <f t="shared" si="24"/>
        <v>37360</v>
      </c>
      <c r="F147" s="237"/>
    </row>
    <row r="148" spans="1:7" x14ac:dyDescent="0.25">
      <c r="A148" s="246"/>
      <c r="B148" s="247"/>
      <c r="C148" s="328"/>
      <c r="D148" s="328"/>
      <c r="E148" s="248"/>
      <c r="F148" s="237" t="s">
        <v>446</v>
      </c>
    </row>
    <row r="150" spans="1:7" x14ac:dyDescent="0.25">
      <c r="A150" s="595" t="s">
        <v>341</v>
      </c>
      <c r="B150" s="595"/>
      <c r="C150" s="595"/>
      <c r="D150" s="595"/>
      <c r="E150" s="595"/>
    </row>
    <row r="151" spans="1:7" ht="16.5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-7978</v>
      </c>
      <c r="D152" s="134">
        <f>+D68-D132</f>
        <v>-7332</v>
      </c>
      <c r="E152" s="134">
        <f>+E68-E132</f>
        <v>-2042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7978</v>
      </c>
      <c r="D153" s="134">
        <f>+D91-D144</f>
        <v>7332</v>
      </c>
      <c r="E153" s="134">
        <f>+E91-E144</f>
        <v>8210</v>
      </c>
      <c r="G153" s="366"/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153"/>
  <sheetViews>
    <sheetView zoomScale="115" zoomScaleNormal="115" workbookViewId="0">
      <selection activeCell="A7" sqref="A7:F7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396"/>
      <c r="B1" s="396"/>
      <c r="C1" s="396"/>
      <c r="D1" s="396"/>
      <c r="E1" s="396"/>
    </row>
    <row r="2" spans="1:6" x14ac:dyDescent="0.25">
      <c r="E2" s="250" t="s">
        <v>824</v>
      </c>
    </row>
    <row r="3" spans="1:6" x14ac:dyDescent="0.25">
      <c r="A3" s="594" t="s">
        <v>570</v>
      </c>
      <c r="B3" s="594"/>
      <c r="C3" s="594"/>
      <c r="D3" s="594"/>
      <c r="E3" s="594"/>
    </row>
    <row r="4" spans="1:6" x14ac:dyDescent="0.25">
      <c r="A4" s="788" t="s">
        <v>523</v>
      </c>
      <c r="B4" s="788"/>
      <c r="C4" s="788"/>
      <c r="D4" s="788"/>
      <c r="E4" s="788"/>
    </row>
    <row r="5" spans="1:6" x14ac:dyDescent="0.25">
      <c r="A5" s="788" t="s">
        <v>825</v>
      </c>
      <c r="B5" s="788"/>
      <c r="C5" s="788"/>
      <c r="D5" s="788"/>
      <c r="E5" s="788"/>
    </row>
    <row r="6" spans="1:6" x14ac:dyDescent="0.25">
      <c r="A6" s="395"/>
      <c r="B6" s="395"/>
      <c r="C6" s="395"/>
      <c r="D6" s="395"/>
      <c r="E6" s="395"/>
    </row>
    <row r="7" spans="1:6" x14ac:dyDescent="0.25">
      <c r="A7" s="593" t="s">
        <v>1</v>
      </c>
      <c r="B7" s="593"/>
      <c r="C7" s="593"/>
      <c r="D7" s="593"/>
      <c r="E7" s="593"/>
      <c r="F7" s="593"/>
    </row>
    <row r="8" spans="1:6" ht="16.5" thickBot="1" x14ac:dyDescent="0.3">
      <c r="A8" s="25" t="s">
        <v>93</v>
      </c>
      <c r="B8" s="25"/>
      <c r="C8" s="135"/>
      <c r="D8" s="135"/>
      <c r="E8" s="135" t="s">
        <v>133</v>
      </c>
    </row>
    <row r="9" spans="1:6" x14ac:dyDescent="0.25">
      <c r="A9" s="600" t="s">
        <v>44</v>
      </c>
      <c r="B9" s="598" t="s">
        <v>3</v>
      </c>
      <c r="C9" s="596" t="s">
        <v>518</v>
      </c>
      <c r="D9" s="596"/>
      <c r="E9" s="597"/>
      <c r="F9" s="237"/>
    </row>
    <row r="10" spans="1:6" ht="24.75" thickBot="1" x14ac:dyDescent="0.3">
      <c r="A10" s="601"/>
      <c r="B10" s="599"/>
      <c r="C10" s="397" t="s">
        <v>154</v>
      </c>
      <c r="D10" s="397" t="s">
        <v>158</v>
      </c>
      <c r="E10" s="27" t="s">
        <v>159</v>
      </c>
      <c r="F10" s="237"/>
    </row>
    <row r="11" spans="1:6" s="149" customFormat="1" ht="12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3.5" thickBot="1" x14ac:dyDescent="0.25">
      <c r="A12" s="109" t="s">
        <v>4</v>
      </c>
      <c r="B12" s="110" t="s">
        <v>181</v>
      </c>
      <c r="C12" s="140">
        <f>SUM(C13:C19)</f>
        <v>0</v>
      </c>
      <c r="D12" s="140">
        <f t="shared" ref="D12:E12" si="0">SUM(D13:D19)</f>
        <v>0</v>
      </c>
      <c r="E12" s="140">
        <f t="shared" si="0"/>
        <v>0</v>
      </c>
      <c r="F12" s="239" t="s">
        <v>392</v>
      </c>
    </row>
    <row r="13" spans="1:6" s="150" customFormat="1" ht="12.75" x14ac:dyDescent="0.2">
      <c r="A13" s="104" t="s">
        <v>56</v>
      </c>
      <c r="B13" s="151" t="s">
        <v>182</v>
      </c>
      <c r="C13" s="142"/>
      <c r="D13" s="142"/>
      <c r="E13" s="125"/>
      <c r="F13" s="239" t="s">
        <v>393</v>
      </c>
    </row>
    <row r="14" spans="1:6" s="150" customFormat="1" ht="12.75" x14ac:dyDescent="0.2">
      <c r="A14" s="103" t="s">
        <v>57</v>
      </c>
      <c r="B14" s="152" t="s">
        <v>183</v>
      </c>
      <c r="C14" s="141"/>
      <c r="D14" s="141"/>
      <c r="E14" s="124"/>
      <c r="F14" s="239" t="s">
        <v>394</v>
      </c>
    </row>
    <row r="15" spans="1:6" s="150" customFormat="1" ht="12.75" x14ac:dyDescent="0.2">
      <c r="A15" s="103" t="s">
        <v>58</v>
      </c>
      <c r="B15" s="152" t="s">
        <v>184</v>
      </c>
      <c r="C15" s="141"/>
      <c r="D15" s="141"/>
      <c r="E15" s="124"/>
      <c r="F15" s="239" t="s">
        <v>395</v>
      </c>
    </row>
    <row r="16" spans="1:6" s="150" customFormat="1" ht="12.75" x14ac:dyDescent="0.2">
      <c r="A16" s="103" t="s">
        <v>59</v>
      </c>
      <c r="B16" s="152" t="s">
        <v>185</v>
      </c>
      <c r="C16" s="141"/>
      <c r="D16" s="141"/>
      <c r="E16" s="124"/>
      <c r="F16" s="239" t="s">
        <v>396</v>
      </c>
    </row>
    <row r="17" spans="1:6" s="150" customFormat="1" ht="12.75" x14ac:dyDescent="0.2">
      <c r="A17" s="103" t="s">
        <v>90</v>
      </c>
      <c r="B17" s="152" t="s">
        <v>186</v>
      </c>
      <c r="C17" s="141"/>
      <c r="D17" s="141"/>
      <c r="E17" s="124"/>
      <c r="F17" s="239" t="s">
        <v>397</v>
      </c>
    </row>
    <row r="18" spans="1:6" s="150" customFormat="1" ht="12.75" x14ac:dyDescent="0.2">
      <c r="A18" s="105" t="s">
        <v>60</v>
      </c>
      <c r="B18" s="153" t="s">
        <v>187</v>
      </c>
      <c r="C18" s="143"/>
      <c r="D18" s="143"/>
      <c r="E18" s="126"/>
      <c r="F18" s="239"/>
    </row>
    <row r="19" spans="1:6" s="150" customFormat="1" ht="13.5" thickBot="1" x14ac:dyDescent="0.25">
      <c r="A19" s="105" t="s">
        <v>61</v>
      </c>
      <c r="B19" s="153" t="s">
        <v>479</v>
      </c>
      <c r="C19" s="143"/>
      <c r="D19" s="143"/>
      <c r="E19" s="126"/>
      <c r="F19" s="239" t="s">
        <v>398</v>
      </c>
    </row>
    <row r="20" spans="1:6" s="150" customFormat="1" ht="21.75" thickBot="1" x14ac:dyDescent="0.25">
      <c r="A20" s="109" t="s">
        <v>5</v>
      </c>
      <c r="B20" s="130" t="s">
        <v>188</v>
      </c>
      <c r="C20" s="140">
        <f>SUM(C21:C26)</f>
        <v>0</v>
      </c>
      <c r="D20" s="140">
        <f t="shared" ref="D20:E20" si="1">SUM(D21:D26)</f>
        <v>0</v>
      </c>
      <c r="E20" s="140">
        <f t="shared" si="1"/>
        <v>0</v>
      </c>
      <c r="F20" s="239" t="s">
        <v>399</v>
      </c>
    </row>
    <row r="21" spans="1:6" s="150" customFormat="1" ht="12.75" x14ac:dyDescent="0.2">
      <c r="A21" s="104" t="s">
        <v>62</v>
      </c>
      <c r="B21" s="151" t="s">
        <v>189</v>
      </c>
      <c r="C21" s="142"/>
      <c r="D21" s="142"/>
      <c r="E21" s="125"/>
      <c r="F21" s="239" t="s">
        <v>400</v>
      </c>
    </row>
    <row r="22" spans="1:6" s="150" customFormat="1" ht="12.75" x14ac:dyDescent="0.2">
      <c r="A22" s="103" t="s">
        <v>63</v>
      </c>
      <c r="B22" s="152" t="s">
        <v>190</v>
      </c>
      <c r="C22" s="141"/>
      <c r="D22" s="141"/>
      <c r="E22" s="124"/>
      <c r="F22" s="239" t="s">
        <v>401</v>
      </c>
    </row>
    <row r="23" spans="1:6" s="150" customFormat="1" ht="12.75" x14ac:dyDescent="0.2">
      <c r="A23" s="103" t="s">
        <v>64</v>
      </c>
      <c r="B23" s="152" t="s">
        <v>191</v>
      </c>
      <c r="C23" s="141"/>
      <c r="D23" s="141"/>
      <c r="E23" s="124"/>
      <c r="F23" s="239" t="s">
        <v>402</v>
      </c>
    </row>
    <row r="24" spans="1:6" s="150" customFormat="1" ht="12.75" x14ac:dyDescent="0.2">
      <c r="A24" s="103" t="s">
        <v>65</v>
      </c>
      <c r="B24" s="152" t="s">
        <v>192</v>
      </c>
      <c r="C24" s="141"/>
      <c r="D24" s="141"/>
      <c r="E24" s="124"/>
      <c r="F24" s="239" t="s">
        <v>403</v>
      </c>
    </row>
    <row r="25" spans="1:6" s="150" customFormat="1" ht="12.75" x14ac:dyDescent="0.2">
      <c r="A25" s="103" t="s">
        <v>66</v>
      </c>
      <c r="B25" s="152" t="s">
        <v>193</v>
      </c>
      <c r="C25" s="141"/>
      <c r="D25" s="141"/>
      <c r="E25" s="124"/>
      <c r="F25" s="239" t="s">
        <v>404</v>
      </c>
    </row>
    <row r="26" spans="1:6" s="150" customFormat="1" ht="13.5" thickBot="1" x14ac:dyDescent="0.25">
      <c r="A26" s="105" t="s">
        <v>73</v>
      </c>
      <c r="B26" s="253" t="s">
        <v>194</v>
      </c>
      <c r="C26" s="143"/>
      <c r="D26" s="143"/>
      <c r="E26" s="126"/>
      <c r="F26" s="239" t="s">
        <v>405</v>
      </c>
    </row>
    <row r="27" spans="1:6" s="150" customFormat="1" ht="21.75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0</v>
      </c>
      <c r="E27" s="140">
        <f t="shared" si="2"/>
        <v>0</v>
      </c>
      <c r="F27" s="239" t="s">
        <v>406</v>
      </c>
    </row>
    <row r="28" spans="1:6" s="150" customFormat="1" ht="12.75" x14ac:dyDescent="0.2">
      <c r="A28" s="104" t="s">
        <v>45</v>
      </c>
      <c r="B28" s="151" t="s">
        <v>196</v>
      </c>
      <c r="C28" s="142"/>
      <c r="D28" s="142"/>
      <c r="E28" s="125"/>
      <c r="F28" s="239" t="s">
        <v>407</v>
      </c>
    </row>
    <row r="29" spans="1:6" s="150" customFormat="1" ht="12.75" x14ac:dyDescent="0.2">
      <c r="A29" s="103" t="s">
        <v>46</v>
      </c>
      <c r="B29" s="152" t="s">
        <v>197</v>
      </c>
      <c r="C29" s="141"/>
      <c r="D29" s="141"/>
      <c r="E29" s="124"/>
      <c r="F29" s="239" t="s">
        <v>408</v>
      </c>
    </row>
    <row r="30" spans="1:6" s="150" customFormat="1" ht="22.5" x14ac:dyDescent="0.2">
      <c r="A30" s="103" t="s">
        <v>47</v>
      </c>
      <c r="B30" s="152" t="s">
        <v>198</v>
      </c>
      <c r="C30" s="141"/>
      <c r="D30" s="141"/>
      <c r="E30" s="124"/>
      <c r="F30" s="239" t="s">
        <v>409</v>
      </c>
    </row>
    <row r="31" spans="1:6" s="150" customFormat="1" ht="22.5" x14ac:dyDescent="0.2">
      <c r="A31" s="103" t="s">
        <v>48</v>
      </c>
      <c r="B31" s="152" t="s">
        <v>199</v>
      </c>
      <c r="C31" s="141"/>
      <c r="D31" s="141"/>
      <c r="E31" s="124"/>
      <c r="F31" s="239" t="s">
        <v>410</v>
      </c>
    </row>
    <row r="32" spans="1:6" s="150" customFormat="1" ht="12.75" x14ac:dyDescent="0.2">
      <c r="A32" s="103" t="s">
        <v>100</v>
      </c>
      <c r="B32" s="152" t="s">
        <v>200</v>
      </c>
      <c r="C32" s="141"/>
      <c r="D32" s="141"/>
      <c r="E32" s="124"/>
      <c r="F32" s="239" t="s">
        <v>411</v>
      </c>
    </row>
    <row r="33" spans="1:6" s="150" customFormat="1" ht="13.5" thickBot="1" x14ac:dyDescent="0.25">
      <c r="A33" s="105" t="s">
        <v>101</v>
      </c>
      <c r="B33" s="252" t="s">
        <v>201</v>
      </c>
      <c r="C33" s="143"/>
      <c r="D33" s="143"/>
      <c r="E33" s="126"/>
      <c r="F33" s="239" t="s">
        <v>412</v>
      </c>
    </row>
    <row r="34" spans="1:6" s="150" customFormat="1" ht="13.5" thickBot="1" x14ac:dyDescent="0.25">
      <c r="A34" s="109" t="s">
        <v>102</v>
      </c>
      <c r="B34" s="110" t="s">
        <v>202</v>
      </c>
      <c r="C34" s="146">
        <f>C35+C38+C39+C40</f>
        <v>0</v>
      </c>
      <c r="D34" s="146">
        <f t="shared" ref="D34:E34" si="3">D35+D38+D39+D40</f>
        <v>0</v>
      </c>
      <c r="E34" s="146">
        <f t="shared" si="3"/>
        <v>0</v>
      </c>
      <c r="F34" s="239" t="s">
        <v>413</v>
      </c>
    </row>
    <row r="35" spans="1:6" s="150" customFormat="1" ht="12.75" x14ac:dyDescent="0.2">
      <c r="A35" s="104" t="s">
        <v>203</v>
      </c>
      <c r="B35" s="151" t="s">
        <v>204</v>
      </c>
      <c r="C35" s="158"/>
      <c r="D35" s="158"/>
      <c r="E35" s="158"/>
      <c r="F35" s="239" t="s">
        <v>414</v>
      </c>
    </row>
    <row r="36" spans="1:6" s="150" customFormat="1" ht="22.5" x14ac:dyDescent="0.2">
      <c r="A36" s="103" t="s">
        <v>205</v>
      </c>
      <c r="B36" s="152" t="s">
        <v>206</v>
      </c>
      <c r="C36" s="141"/>
      <c r="D36" s="141"/>
      <c r="E36" s="124"/>
      <c r="F36" s="239" t="s">
        <v>415</v>
      </c>
    </row>
    <row r="37" spans="1:6" s="150" customFormat="1" ht="22.5" x14ac:dyDescent="0.2">
      <c r="A37" s="103" t="s">
        <v>207</v>
      </c>
      <c r="B37" s="152" t="s">
        <v>471</v>
      </c>
      <c r="C37" s="141"/>
      <c r="D37" s="141"/>
      <c r="E37" s="124"/>
      <c r="F37" s="239" t="s">
        <v>416</v>
      </c>
    </row>
    <row r="38" spans="1:6" s="150" customFormat="1" ht="12.75" x14ac:dyDescent="0.2">
      <c r="A38" s="103" t="s">
        <v>208</v>
      </c>
      <c r="B38" s="152" t="s">
        <v>209</v>
      </c>
      <c r="C38" s="141"/>
      <c r="D38" s="141"/>
      <c r="E38" s="124"/>
      <c r="F38" s="239" t="s">
        <v>417</v>
      </c>
    </row>
    <row r="39" spans="1:6" s="150" customFormat="1" ht="12.75" x14ac:dyDescent="0.2">
      <c r="A39" s="103" t="s">
        <v>210</v>
      </c>
      <c r="B39" s="152" t="s">
        <v>211</v>
      </c>
      <c r="C39" s="141"/>
      <c r="D39" s="141"/>
      <c r="E39" s="124"/>
      <c r="F39" s="239" t="s">
        <v>418</v>
      </c>
    </row>
    <row r="40" spans="1:6" s="150" customFormat="1" ht="13.5" thickBot="1" x14ac:dyDescent="0.25">
      <c r="A40" s="105" t="s">
        <v>212</v>
      </c>
      <c r="B40" s="132" t="s">
        <v>213</v>
      </c>
      <c r="C40" s="143"/>
      <c r="D40" s="143"/>
      <c r="E40" s="126"/>
      <c r="F40" s="239" t="s">
        <v>419</v>
      </c>
    </row>
    <row r="41" spans="1:6" s="150" customFormat="1" ht="13.5" thickBot="1" x14ac:dyDescent="0.25">
      <c r="A41" s="109" t="s">
        <v>8</v>
      </c>
      <c r="B41" s="110" t="s">
        <v>214</v>
      </c>
      <c r="C41" s="140">
        <f>SUM(C42:C51)</f>
        <v>0</v>
      </c>
      <c r="D41" s="140">
        <f t="shared" ref="D41:E41" si="4">SUM(D42:D51)</f>
        <v>0</v>
      </c>
      <c r="E41" s="140">
        <f t="shared" si="4"/>
        <v>0</v>
      </c>
      <c r="F41" s="239" t="s">
        <v>420</v>
      </c>
    </row>
    <row r="42" spans="1:6" s="150" customFormat="1" ht="12.75" x14ac:dyDescent="0.2">
      <c r="A42" s="104" t="s">
        <v>49</v>
      </c>
      <c r="B42" s="151" t="s">
        <v>215</v>
      </c>
      <c r="C42" s="142"/>
      <c r="D42" s="142"/>
      <c r="E42" s="125"/>
      <c r="F42" s="239" t="s">
        <v>421</v>
      </c>
    </row>
    <row r="43" spans="1:6" s="150" customFormat="1" ht="12.75" x14ac:dyDescent="0.2">
      <c r="A43" s="103" t="s">
        <v>50</v>
      </c>
      <c r="B43" s="152" t="s">
        <v>216</v>
      </c>
      <c r="C43" s="141"/>
      <c r="D43" s="141"/>
      <c r="E43" s="124"/>
      <c r="F43" s="239" t="s">
        <v>422</v>
      </c>
    </row>
    <row r="44" spans="1:6" s="150" customFormat="1" ht="12.75" x14ac:dyDescent="0.2">
      <c r="A44" s="103" t="s">
        <v>51</v>
      </c>
      <c r="B44" s="152" t="s">
        <v>217</v>
      </c>
      <c r="C44" s="141"/>
      <c r="D44" s="141"/>
      <c r="E44" s="124"/>
      <c r="F44" s="239" t="s">
        <v>423</v>
      </c>
    </row>
    <row r="45" spans="1:6" s="150" customFormat="1" ht="12.75" x14ac:dyDescent="0.2">
      <c r="A45" s="103" t="s">
        <v>104</v>
      </c>
      <c r="B45" s="152" t="s">
        <v>218</v>
      </c>
      <c r="C45" s="141"/>
      <c r="D45" s="141"/>
      <c r="E45" s="124"/>
      <c r="F45" s="239" t="s">
        <v>424</v>
      </c>
    </row>
    <row r="46" spans="1:6" s="150" customFormat="1" ht="12.75" x14ac:dyDescent="0.2">
      <c r="A46" s="103" t="s">
        <v>105</v>
      </c>
      <c r="B46" s="152" t="s">
        <v>219</v>
      </c>
      <c r="C46" s="141"/>
      <c r="D46" s="141"/>
      <c r="E46" s="124"/>
      <c r="F46" s="239" t="s">
        <v>425</v>
      </c>
    </row>
    <row r="47" spans="1:6" s="150" customFormat="1" ht="12.75" x14ac:dyDescent="0.2">
      <c r="A47" s="103" t="s">
        <v>106</v>
      </c>
      <c r="B47" s="152" t="s">
        <v>220</v>
      </c>
      <c r="C47" s="141"/>
      <c r="D47" s="141"/>
      <c r="E47" s="124"/>
      <c r="F47" s="239" t="s">
        <v>426</v>
      </c>
    </row>
    <row r="48" spans="1:6" s="150" customFormat="1" ht="12.75" x14ac:dyDescent="0.2">
      <c r="A48" s="103" t="s">
        <v>107</v>
      </c>
      <c r="B48" s="152" t="s">
        <v>221</v>
      </c>
      <c r="C48" s="141"/>
      <c r="D48" s="141"/>
      <c r="E48" s="124"/>
      <c r="F48" s="239" t="s">
        <v>427</v>
      </c>
    </row>
    <row r="49" spans="1:6" s="150" customFormat="1" ht="12.75" x14ac:dyDescent="0.2">
      <c r="A49" s="103" t="s">
        <v>108</v>
      </c>
      <c r="B49" s="152" t="s">
        <v>222</v>
      </c>
      <c r="C49" s="141"/>
      <c r="D49" s="141"/>
      <c r="E49" s="124"/>
      <c r="F49" s="239" t="s">
        <v>428</v>
      </c>
    </row>
    <row r="50" spans="1:6" s="150" customFormat="1" ht="12.75" x14ac:dyDescent="0.2">
      <c r="A50" s="103" t="s">
        <v>223</v>
      </c>
      <c r="B50" s="152" t="s">
        <v>224</v>
      </c>
      <c r="C50" s="144"/>
      <c r="D50" s="144"/>
      <c r="E50" s="127"/>
      <c r="F50" s="239" t="s">
        <v>429</v>
      </c>
    </row>
    <row r="51" spans="1:6" s="150" customFormat="1" ht="13.5" thickBot="1" x14ac:dyDescent="0.25">
      <c r="A51" s="105" t="s">
        <v>225</v>
      </c>
      <c r="B51" s="153" t="s">
        <v>226</v>
      </c>
      <c r="C51" s="145"/>
      <c r="D51" s="145"/>
      <c r="E51" s="128"/>
      <c r="F51" s="239" t="s">
        <v>430</v>
      </c>
    </row>
    <row r="52" spans="1:6" s="150" customFormat="1" ht="13.5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5">SUM(D53:D57)</f>
        <v>0</v>
      </c>
      <c r="E52" s="140">
        <f t="shared" si="5"/>
        <v>0</v>
      </c>
      <c r="F52" s="239" t="s">
        <v>431</v>
      </c>
    </row>
    <row r="53" spans="1:6" s="150" customFormat="1" ht="12.75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432</v>
      </c>
    </row>
    <row r="54" spans="1:6" s="150" customFormat="1" ht="12.75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433</v>
      </c>
    </row>
    <row r="55" spans="1:6" s="150" customFormat="1" ht="12.75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434</v>
      </c>
    </row>
    <row r="56" spans="1:6" s="150" customFormat="1" ht="12.75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435</v>
      </c>
    </row>
    <row r="57" spans="1:6" s="150" customFormat="1" ht="13.5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436</v>
      </c>
    </row>
    <row r="58" spans="1:6" s="150" customFormat="1" ht="13.5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6">SUM(D59:D62)</f>
        <v>0</v>
      </c>
      <c r="E58" s="140">
        <f t="shared" si="6"/>
        <v>0</v>
      </c>
      <c r="F58" s="239" t="s">
        <v>437</v>
      </c>
    </row>
    <row r="59" spans="1:6" s="150" customFormat="1" ht="22.5" x14ac:dyDescent="0.2">
      <c r="A59" s="104" t="s">
        <v>54</v>
      </c>
      <c r="B59" s="151" t="s">
        <v>237</v>
      </c>
      <c r="C59" s="142"/>
      <c r="D59" s="142"/>
      <c r="E59" s="125"/>
      <c r="F59" s="239" t="s">
        <v>438</v>
      </c>
    </row>
    <row r="60" spans="1:6" s="150" customFormat="1" ht="22.5" x14ac:dyDescent="0.2">
      <c r="A60" s="103" t="s">
        <v>55</v>
      </c>
      <c r="B60" s="152" t="s">
        <v>238</v>
      </c>
      <c r="C60" s="141"/>
      <c r="D60" s="141"/>
      <c r="E60" s="124"/>
      <c r="F60" s="239" t="s">
        <v>439</v>
      </c>
    </row>
    <row r="61" spans="1:6" s="150" customFormat="1" ht="12.75" x14ac:dyDescent="0.2">
      <c r="A61" s="103" t="s">
        <v>239</v>
      </c>
      <c r="B61" s="152" t="s">
        <v>240</v>
      </c>
      <c r="C61" s="141"/>
      <c r="D61" s="141"/>
      <c r="E61" s="124"/>
      <c r="F61" s="239" t="s">
        <v>440</v>
      </c>
    </row>
    <row r="62" spans="1:6" s="150" customFormat="1" ht="13.5" thickBot="1" x14ac:dyDescent="0.25">
      <c r="A62" s="105" t="s">
        <v>241</v>
      </c>
      <c r="B62" s="153" t="s">
        <v>242</v>
      </c>
      <c r="C62" s="143"/>
      <c r="D62" s="143"/>
      <c r="E62" s="126"/>
      <c r="F62" s="239" t="s">
        <v>441</v>
      </c>
    </row>
    <row r="63" spans="1:6" s="150" customFormat="1" ht="13.5" thickBot="1" x14ac:dyDescent="0.25">
      <c r="A63" s="109" t="s">
        <v>11</v>
      </c>
      <c r="B63" s="130" t="s">
        <v>243</v>
      </c>
      <c r="C63" s="140">
        <f>SUM(C64:C66)</f>
        <v>0</v>
      </c>
      <c r="D63" s="140">
        <f t="shared" ref="D63:E63" si="7">SUM(D64:D66)</f>
        <v>0</v>
      </c>
      <c r="E63" s="140">
        <f t="shared" si="7"/>
        <v>0</v>
      </c>
      <c r="F63" s="239" t="s">
        <v>442</v>
      </c>
    </row>
    <row r="64" spans="1:6" s="150" customFormat="1" ht="22.5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443</v>
      </c>
    </row>
    <row r="65" spans="1:9" s="150" customFormat="1" ht="12" customHeight="1" x14ac:dyDescent="0.2">
      <c r="A65" s="103" t="s">
        <v>111</v>
      </c>
      <c r="B65" s="152" t="s">
        <v>245</v>
      </c>
      <c r="C65" s="144"/>
      <c r="D65" s="144"/>
      <c r="E65" s="127"/>
      <c r="F65" s="239" t="s">
        <v>444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445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446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0</v>
      </c>
      <c r="D68" s="146">
        <f t="shared" ref="D68:E68" si="8">D12+D20+D27+D34+D41+D52+D58+D63</f>
        <v>0</v>
      </c>
      <c r="E68" s="146">
        <f t="shared" si="8"/>
        <v>0</v>
      </c>
      <c r="F68" s="239" t="s">
        <v>447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9">SUM(D70:D72)</f>
        <v>0</v>
      </c>
      <c r="E69" s="140">
        <f t="shared" si="9"/>
        <v>0</v>
      </c>
      <c r="F69" s="140">
        <f t="shared" si="9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448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449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450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0">SUM(D74:D77)</f>
        <v>0</v>
      </c>
      <c r="E73" s="140">
        <f t="shared" si="10"/>
        <v>0</v>
      </c>
      <c r="F73" s="239" t="s">
        <v>451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452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453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454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455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0</v>
      </c>
      <c r="D78" s="140">
        <f t="shared" ref="D78:E78" si="11">SUM(D79:D80)</f>
        <v>0</v>
      </c>
      <c r="E78" s="140">
        <f t="shared" si="11"/>
        <v>0</v>
      </c>
      <c r="F78" s="239" t="s">
        <v>456</v>
      </c>
    </row>
    <row r="79" spans="1:9" s="150" customFormat="1" ht="12" customHeight="1" x14ac:dyDescent="0.2">
      <c r="A79" s="104" t="s">
        <v>267</v>
      </c>
      <c r="B79" s="151" t="s">
        <v>268</v>
      </c>
      <c r="C79" s="144"/>
      <c r="D79" s="144"/>
      <c r="E79" s="127"/>
      <c r="F79" s="239" t="s">
        <v>457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/>
      <c r="D80" s="144"/>
      <c r="E80" s="127"/>
      <c r="F80" s="239" t="s">
        <v>458</v>
      </c>
    </row>
    <row r="81" spans="1:6" s="150" customFormat="1" ht="13.5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2">SUM(D82:D84)</f>
        <v>0</v>
      </c>
      <c r="E81" s="140">
        <f t="shared" si="12"/>
        <v>0</v>
      </c>
      <c r="F81" s="239" t="s">
        <v>459</v>
      </c>
    </row>
    <row r="82" spans="1:6" s="150" customFormat="1" ht="12.75" x14ac:dyDescent="0.2">
      <c r="A82" s="104" t="s">
        <v>273</v>
      </c>
      <c r="B82" s="151" t="s">
        <v>274</v>
      </c>
      <c r="C82" s="144"/>
      <c r="D82" s="144"/>
      <c r="E82" s="127"/>
      <c r="F82" s="239" t="s">
        <v>460</v>
      </c>
    </row>
    <row r="83" spans="1:6" s="150" customFormat="1" ht="12.75" x14ac:dyDescent="0.2">
      <c r="A83" s="103" t="s">
        <v>275</v>
      </c>
      <c r="B83" s="152" t="s">
        <v>276</v>
      </c>
      <c r="C83" s="144"/>
      <c r="D83" s="144"/>
      <c r="E83" s="127"/>
      <c r="F83" s="239" t="s">
        <v>461</v>
      </c>
    </row>
    <row r="84" spans="1:6" s="150" customFormat="1" ht="13.5" thickBot="1" x14ac:dyDescent="0.25">
      <c r="A84" s="105" t="s">
        <v>277</v>
      </c>
      <c r="B84" s="132" t="s">
        <v>278</v>
      </c>
      <c r="C84" s="144"/>
      <c r="D84" s="144"/>
      <c r="E84" s="127"/>
      <c r="F84" s="239" t="s">
        <v>462</v>
      </c>
    </row>
    <row r="85" spans="1:6" s="150" customFormat="1" ht="13.5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3">SUM(D86:D89)</f>
        <v>0</v>
      </c>
      <c r="E85" s="140">
        <f t="shared" si="13"/>
        <v>0</v>
      </c>
      <c r="F85" s="239" t="s">
        <v>463</v>
      </c>
    </row>
    <row r="86" spans="1:6" s="150" customFormat="1" ht="22.5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464</v>
      </c>
    </row>
    <row r="87" spans="1:6" s="150" customFormat="1" ht="22.5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465</v>
      </c>
    </row>
    <row r="88" spans="1:6" s="150" customFormat="1" ht="22.5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466</v>
      </c>
    </row>
    <row r="89" spans="1:6" s="150" customFormat="1" ht="23.25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467</v>
      </c>
    </row>
    <row r="90" spans="1:6" s="150" customFormat="1" ht="13.5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468</v>
      </c>
    </row>
    <row r="91" spans="1:6" s="150" customFormat="1" ht="13.5" thickBot="1" x14ac:dyDescent="0.25">
      <c r="A91" s="161" t="s">
        <v>291</v>
      </c>
      <c r="B91" s="92" t="s">
        <v>292</v>
      </c>
      <c r="C91" s="146">
        <f>C69+C73+C78+C81+C85+C90</f>
        <v>0</v>
      </c>
      <c r="D91" s="146">
        <f t="shared" ref="D91:E91" si="14">D69+D73+D78+D81+D85+D90</f>
        <v>0</v>
      </c>
      <c r="E91" s="146">
        <f t="shared" si="14"/>
        <v>0</v>
      </c>
      <c r="F91" s="239" t="s">
        <v>469</v>
      </c>
    </row>
    <row r="92" spans="1:6" s="150" customFormat="1" ht="21.75" thickBot="1" x14ac:dyDescent="0.25">
      <c r="A92" s="163" t="s">
        <v>293</v>
      </c>
      <c r="B92" s="94" t="s">
        <v>294</v>
      </c>
      <c r="C92" s="146">
        <f>C68+C91</f>
        <v>0</v>
      </c>
      <c r="D92" s="146">
        <f t="shared" ref="D92:E92" si="15">D68+D91</f>
        <v>0</v>
      </c>
      <c r="E92" s="146">
        <f t="shared" si="15"/>
        <v>0</v>
      </c>
      <c r="F92" s="239" t="s">
        <v>470</v>
      </c>
    </row>
    <row r="93" spans="1:6" s="150" customFormat="1" ht="12.75" x14ac:dyDescent="0.2">
      <c r="A93" s="90"/>
      <c r="B93" s="90"/>
      <c r="C93" s="91"/>
      <c r="D93" s="91"/>
      <c r="E93" s="91"/>
      <c r="F93" s="239"/>
    </row>
    <row r="94" spans="1:6" x14ac:dyDescent="0.25">
      <c r="A94" s="593" t="s">
        <v>32</v>
      </c>
      <c r="B94" s="593"/>
      <c r="C94" s="593"/>
      <c r="D94" s="593"/>
      <c r="E94" s="593"/>
      <c r="F94" s="237"/>
    </row>
    <row r="95" spans="1:6" s="156" customFormat="1" ht="16.5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x14ac:dyDescent="0.25">
      <c r="A96" s="600" t="s">
        <v>44</v>
      </c>
      <c r="B96" s="598" t="s">
        <v>153</v>
      </c>
      <c r="C96" s="596" t="str">
        <f>+C9</f>
        <v>2017. évi</v>
      </c>
      <c r="D96" s="596"/>
      <c r="E96" s="597"/>
      <c r="F96" s="240"/>
    </row>
    <row r="97" spans="1:9" ht="24" customHeight="1" thickBot="1" x14ac:dyDescent="0.3">
      <c r="A97" s="601"/>
      <c r="B97" s="599"/>
      <c r="C97" s="397" t="s">
        <v>154</v>
      </c>
      <c r="D97" s="397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0</v>
      </c>
      <c r="D99" s="139">
        <f t="shared" ref="D99:E99" si="16">SUM(D100:D104)</f>
        <v>0</v>
      </c>
      <c r="E99" s="139">
        <f t="shared" si="16"/>
        <v>0</v>
      </c>
      <c r="F99" s="237" t="s">
        <v>392</v>
      </c>
    </row>
    <row r="100" spans="1:9" ht="12" customHeight="1" x14ac:dyDescent="0.25">
      <c r="A100" s="106" t="s">
        <v>56</v>
      </c>
      <c r="B100" s="99" t="s">
        <v>33</v>
      </c>
      <c r="C100" s="227"/>
      <c r="D100" s="227"/>
      <c r="E100" s="227"/>
      <c r="F100" s="237" t="s">
        <v>393</v>
      </c>
      <c r="I100" s="296"/>
    </row>
    <row r="101" spans="1:9" ht="12" customHeight="1" x14ac:dyDescent="0.25">
      <c r="A101" s="103" t="s">
        <v>57</v>
      </c>
      <c r="B101" s="97" t="s">
        <v>112</v>
      </c>
      <c r="C101" s="228"/>
      <c r="D101" s="228"/>
      <c r="E101" s="228"/>
      <c r="F101" s="237" t="s">
        <v>394</v>
      </c>
      <c r="I101" s="296"/>
    </row>
    <row r="102" spans="1:9" ht="12" customHeight="1" x14ac:dyDescent="0.25">
      <c r="A102" s="103" t="s">
        <v>58</v>
      </c>
      <c r="B102" s="97" t="s">
        <v>83</v>
      </c>
      <c r="C102" s="230"/>
      <c r="D102" s="230"/>
      <c r="E102" s="230"/>
      <c r="F102" s="237" t="s">
        <v>395</v>
      </c>
      <c r="I102" s="296"/>
    </row>
    <row r="103" spans="1:9" ht="12" customHeight="1" x14ac:dyDescent="0.25">
      <c r="A103" s="103" t="s">
        <v>59</v>
      </c>
      <c r="B103" s="100" t="s">
        <v>113</v>
      </c>
      <c r="C103" s="230"/>
      <c r="D103" s="230"/>
      <c r="E103" s="230"/>
      <c r="F103" s="237" t="s">
        <v>396</v>
      </c>
    </row>
    <row r="104" spans="1:9" ht="12" customHeight="1" x14ac:dyDescent="0.25">
      <c r="A104" s="103" t="s">
        <v>68</v>
      </c>
      <c r="B104" s="108" t="s">
        <v>114</v>
      </c>
      <c r="C104" s="230"/>
      <c r="D104" s="230"/>
      <c r="E104" s="230"/>
      <c r="F104" s="237" t="s">
        <v>397</v>
      </c>
    </row>
    <row r="105" spans="1:9" ht="12" customHeight="1" x14ac:dyDescent="0.25">
      <c r="A105" s="103" t="s">
        <v>60</v>
      </c>
      <c r="B105" s="97" t="s">
        <v>302</v>
      </c>
      <c r="C105" s="230"/>
      <c r="D105" s="230"/>
      <c r="E105" s="230"/>
      <c r="F105" s="237" t="s">
        <v>398</v>
      </c>
    </row>
    <row r="106" spans="1:9" ht="12" customHeight="1" x14ac:dyDescent="0.25">
      <c r="A106" s="103" t="s">
        <v>61</v>
      </c>
      <c r="B106" s="120" t="s">
        <v>303</v>
      </c>
      <c r="C106" s="589"/>
      <c r="D106" s="591"/>
      <c r="E106" s="126"/>
      <c r="F106" s="237" t="s">
        <v>399</v>
      </c>
    </row>
    <row r="107" spans="1:9" ht="12" customHeight="1" x14ac:dyDescent="0.25">
      <c r="A107" s="103" t="s">
        <v>69</v>
      </c>
      <c r="B107" s="121" t="s">
        <v>304</v>
      </c>
      <c r="C107" s="589"/>
      <c r="D107" s="591"/>
      <c r="E107" s="126"/>
      <c r="F107" s="237" t="s">
        <v>400</v>
      </c>
    </row>
    <row r="108" spans="1:9" ht="17.25" customHeight="1" x14ac:dyDescent="0.25">
      <c r="A108" s="103" t="s">
        <v>70</v>
      </c>
      <c r="B108" s="121" t="s">
        <v>305</v>
      </c>
      <c r="C108" s="590"/>
      <c r="D108" s="592"/>
      <c r="E108" s="126"/>
      <c r="F108" s="237" t="s">
        <v>401</v>
      </c>
    </row>
    <row r="109" spans="1:9" ht="12" customHeight="1" x14ac:dyDescent="0.25">
      <c r="A109" s="103" t="s">
        <v>71</v>
      </c>
      <c r="B109" s="120" t="s">
        <v>306</v>
      </c>
      <c r="C109" s="230"/>
      <c r="D109" s="230"/>
      <c r="E109" s="230"/>
      <c r="F109" s="237" t="s">
        <v>402</v>
      </c>
    </row>
    <row r="110" spans="1:9" ht="12" customHeight="1" x14ac:dyDescent="0.25">
      <c r="A110" s="103" t="s">
        <v>72</v>
      </c>
      <c r="B110" s="120" t="s">
        <v>307</v>
      </c>
      <c r="C110" s="230"/>
      <c r="D110" s="230"/>
      <c r="E110" s="230"/>
      <c r="F110" s="237" t="s">
        <v>403</v>
      </c>
    </row>
    <row r="111" spans="1:9" ht="12" customHeight="1" x14ac:dyDescent="0.25">
      <c r="A111" s="103" t="s">
        <v>74</v>
      </c>
      <c r="B111" s="121" t="s">
        <v>308</v>
      </c>
      <c r="C111" s="230"/>
      <c r="D111" s="230"/>
      <c r="E111" s="230"/>
      <c r="F111" s="237" t="s">
        <v>404</v>
      </c>
    </row>
    <row r="112" spans="1:9" ht="12" customHeight="1" x14ac:dyDescent="0.25">
      <c r="A112" s="102" t="s">
        <v>115</v>
      </c>
      <c r="B112" s="122" t="s">
        <v>309</v>
      </c>
      <c r="C112" s="230"/>
      <c r="D112" s="230"/>
      <c r="E112" s="230"/>
      <c r="F112" s="237" t="s">
        <v>405</v>
      </c>
    </row>
    <row r="113" spans="1:9" ht="12" customHeight="1" x14ac:dyDescent="0.25">
      <c r="A113" s="103" t="s">
        <v>310</v>
      </c>
      <c r="B113" s="122" t="s">
        <v>311</v>
      </c>
      <c r="C113" s="230"/>
      <c r="D113" s="230"/>
      <c r="E113" s="230"/>
      <c r="F113" s="237" t="s">
        <v>406</v>
      </c>
    </row>
    <row r="114" spans="1:9" ht="12" customHeight="1" thickBot="1" x14ac:dyDescent="0.3">
      <c r="A114" s="107" t="s">
        <v>312</v>
      </c>
      <c r="B114" s="123" t="s">
        <v>313</v>
      </c>
      <c r="C114" s="231"/>
      <c r="D114" s="231"/>
      <c r="E114" s="231"/>
      <c r="F114" s="237" t="s">
        <v>407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0</v>
      </c>
      <c r="D115" s="140">
        <f t="shared" ref="D115:E115" si="17">SUM(D116:D120)-D117-D119</f>
        <v>0</v>
      </c>
      <c r="E115" s="140">
        <f t="shared" si="17"/>
        <v>0</v>
      </c>
      <c r="F115" s="237" t="s">
        <v>408</v>
      </c>
    </row>
    <row r="116" spans="1:9" ht="12" customHeight="1" x14ac:dyDescent="0.25">
      <c r="A116" s="104" t="s">
        <v>62</v>
      </c>
      <c r="B116" s="97" t="s">
        <v>132</v>
      </c>
      <c r="C116" s="229"/>
      <c r="D116" s="229"/>
      <c r="E116" s="229"/>
      <c r="F116" s="237" t="s">
        <v>409</v>
      </c>
      <c r="I116" s="296"/>
    </row>
    <row r="117" spans="1:9" ht="12" customHeight="1" x14ac:dyDescent="0.25">
      <c r="A117" s="104" t="s">
        <v>63</v>
      </c>
      <c r="B117" s="254" t="s">
        <v>315</v>
      </c>
      <c r="C117" s="229"/>
      <c r="D117" s="229"/>
      <c r="E117" s="229"/>
      <c r="F117" s="237" t="s">
        <v>410</v>
      </c>
      <c r="I117" s="296"/>
    </row>
    <row r="118" spans="1:9" x14ac:dyDescent="0.25">
      <c r="A118" s="104" t="s">
        <v>64</v>
      </c>
      <c r="B118" s="101" t="s">
        <v>116</v>
      </c>
      <c r="C118" s="228"/>
      <c r="D118" s="228"/>
      <c r="E118" s="228"/>
      <c r="F118" s="237" t="s">
        <v>411</v>
      </c>
    </row>
    <row r="119" spans="1:9" ht="12" customHeight="1" x14ac:dyDescent="0.25">
      <c r="A119" s="104" t="s">
        <v>65</v>
      </c>
      <c r="B119" s="254" t="s">
        <v>316</v>
      </c>
      <c r="C119" s="124"/>
      <c r="D119" s="124"/>
      <c r="E119" s="124"/>
      <c r="F119" s="237" t="s">
        <v>412</v>
      </c>
    </row>
    <row r="120" spans="1:9" ht="12" customHeight="1" x14ac:dyDescent="0.25">
      <c r="A120" s="104" t="s">
        <v>66</v>
      </c>
      <c r="B120" s="132" t="s">
        <v>135</v>
      </c>
      <c r="C120" s="124"/>
      <c r="D120" s="124"/>
      <c r="E120" s="124"/>
      <c r="F120" s="237" t="s">
        <v>413</v>
      </c>
    </row>
    <row r="121" spans="1:9" ht="12" customHeight="1" x14ac:dyDescent="0.25">
      <c r="A121" s="104" t="s">
        <v>73</v>
      </c>
      <c r="B121" s="131" t="s">
        <v>317</v>
      </c>
      <c r="C121" s="124"/>
      <c r="D121" s="124"/>
      <c r="E121" s="124"/>
      <c r="F121" s="237" t="s">
        <v>414</v>
      </c>
    </row>
    <row r="122" spans="1:9" ht="9" customHeight="1" x14ac:dyDescent="0.25">
      <c r="A122" s="104" t="s">
        <v>75</v>
      </c>
      <c r="B122" s="147" t="s">
        <v>318</v>
      </c>
      <c r="C122" s="124"/>
      <c r="D122" s="124"/>
      <c r="E122" s="124"/>
      <c r="F122" s="237" t="s">
        <v>415</v>
      </c>
    </row>
    <row r="123" spans="1:9" ht="16.5" customHeight="1" x14ac:dyDescent="0.25">
      <c r="A123" s="104" t="s">
        <v>117</v>
      </c>
      <c r="B123" s="121" t="s">
        <v>483</v>
      </c>
      <c r="C123" s="124"/>
      <c r="D123" s="124"/>
      <c r="E123" s="124"/>
      <c r="F123" s="237" t="s">
        <v>416</v>
      </c>
    </row>
    <row r="124" spans="1:9" ht="12" customHeight="1" x14ac:dyDescent="0.25">
      <c r="A124" s="104" t="s">
        <v>118</v>
      </c>
      <c r="B124" s="121" t="s">
        <v>319</v>
      </c>
      <c r="C124" s="124">
        <v>0</v>
      </c>
      <c r="D124" s="124"/>
      <c r="E124" s="124"/>
      <c r="F124" s="237" t="s">
        <v>417</v>
      </c>
    </row>
    <row r="125" spans="1:9" ht="12" customHeight="1" x14ac:dyDescent="0.25">
      <c r="A125" s="104" t="s">
        <v>119</v>
      </c>
      <c r="B125" s="121" t="s">
        <v>320</v>
      </c>
      <c r="C125" s="124">
        <v>0</v>
      </c>
      <c r="D125" s="124">
        <v>0</v>
      </c>
      <c r="E125" s="124">
        <v>0</v>
      </c>
      <c r="F125" s="237" t="s">
        <v>418</v>
      </c>
    </row>
    <row r="126" spans="1:9" s="166" customFormat="1" ht="12" customHeight="1" x14ac:dyDescent="0.25">
      <c r="A126" s="104" t="s">
        <v>321</v>
      </c>
      <c r="B126" s="121" t="s">
        <v>308</v>
      </c>
      <c r="C126" s="124"/>
      <c r="D126" s="124"/>
      <c r="E126" s="124"/>
      <c r="F126" s="237" t="s">
        <v>419</v>
      </c>
    </row>
    <row r="127" spans="1:9" ht="12" customHeight="1" x14ac:dyDescent="0.25">
      <c r="A127" s="104" t="s">
        <v>322</v>
      </c>
      <c r="B127" s="121" t="s">
        <v>323</v>
      </c>
      <c r="C127" s="124"/>
      <c r="D127" s="124"/>
      <c r="E127" s="124"/>
      <c r="F127" s="237" t="s">
        <v>420</v>
      </c>
    </row>
    <row r="128" spans="1:9" ht="12" customHeight="1" thickBot="1" x14ac:dyDescent="0.3">
      <c r="A128" s="102" t="s">
        <v>324</v>
      </c>
      <c r="B128" s="121" t="s">
        <v>325</v>
      </c>
      <c r="C128" s="126">
        <v>0</v>
      </c>
      <c r="D128" s="126">
        <v>0</v>
      </c>
      <c r="E128" s="126">
        <v>0</v>
      </c>
      <c r="F128" s="237" t="s">
        <v>421</v>
      </c>
    </row>
    <row r="129" spans="1:7" ht="16.5" thickBot="1" x14ac:dyDescent="0.3">
      <c r="A129" s="109" t="s">
        <v>6</v>
      </c>
      <c r="B129" s="117" t="s">
        <v>326</v>
      </c>
      <c r="C129" s="140">
        <f>SUM(C130:C131)</f>
        <v>0</v>
      </c>
      <c r="D129" s="140">
        <f t="shared" ref="D129:E129" si="18">SUM(D130:D131)</f>
        <v>0</v>
      </c>
      <c r="E129" s="140">
        <f t="shared" si="18"/>
        <v>0</v>
      </c>
      <c r="F129" s="237" t="s">
        <v>422</v>
      </c>
    </row>
    <row r="130" spans="1:7" x14ac:dyDescent="0.25">
      <c r="A130" s="104" t="s">
        <v>45</v>
      </c>
      <c r="B130" s="98" t="s">
        <v>39</v>
      </c>
      <c r="C130" s="229"/>
      <c r="D130" s="229"/>
      <c r="E130" s="125">
        <v>0</v>
      </c>
      <c r="F130" s="237" t="s">
        <v>423</v>
      </c>
    </row>
    <row r="131" spans="1:7" ht="16.5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424</v>
      </c>
    </row>
    <row r="132" spans="1:7" ht="16.5" thickBot="1" x14ac:dyDescent="0.3">
      <c r="A132" s="109" t="s">
        <v>7</v>
      </c>
      <c r="B132" s="117" t="s">
        <v>327</v>
      </c>
      <c r="C132" s="140">
        <f>C99+C115+C129</f>
        <v>0</v>
      </c>
      <c r="D132" s="140">
        <f t="shared" ref="D132:F132" si="19">D99+D115+D129</f>
        <v>0</v>
      </c>
      <c r="E132" s="140">
        <f>E99+E115+E129</f>
        <v>0</v>
      </c>
      <c r="F132" s="140">
        <f t="shared" si="19"/>
        <v>49</v>
      </c>
    </row>
    <row r="133" spans="1:7" ht="21.75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0">SUM(D134:D136)</f>
        <v>0</v>
      </c>
      <c r="E133" s="140">
        <f t="shared" si="20"/>
        <v>0</v>
      </c>
      <c r="F133" s="237" t="s">
        <v>426</v>
      </c>
    </row>
    <row r="134" spans="1:7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427</v>
      </c>
    </row>
    <row r="135" spans="1:7" ht="22.5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428</v>
      </c>
    </row>
    <row r="136" spans="1:7" ht="16.5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429</v>
      </c>
    </row>
    <row r="137" spans="1:7" ht="16.5" thickBot="1" x14ac:dyDescent="0.3">
      <c r="A137" s="109" t="s">
        <v>9</v>
      </c>
      <c r="B137" s="117" t="s">
        <v>332</v>
      </c>
      <c r="C137" s="140"/>
      <c r="D137" s="140"/>
      <c r="E137" s="140"/>
      <c r="F137" s="237" t="s">
        <v>430</v>
      </c>
    </row>
    <row r="138" spans="1:7" ht="16.5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1">SUM(D139:D142)</f>
        <v>0</v>
      </c>
      <c r="E138" s="146">
        <f t="shared" si="21"/>
        <v>0</v>
      </c>
      <c r="F138" s="237" t="s">
        <v>435</v>
      </c>
    </row>
    <row r="139" spans="1:7" x14ac:dyDescent="0.25">
      <c r="A139" s="104" t="s">
        <v>54</v>
      </c>
      <c r="B139" s="98" t="s">
        <v>334</v>
      </c>
      <c r="C139" s="141"/>
      <c r="D139" s="141"/>
      <c r="E139" s="124"/>
      <c r="F139" s="237" t="s">
        <v>436</v>
      </c>
    </row>
    <row r="140" spans="1:7" x14ac:dyDescent="0.25">
      <c r="A140" s="104" t="s">
        <v>55</v>
      </c>
      <c r="B140" s="98" t="s">
        <v>335</v>
      </c>
      <c r="C140" s="141"/>
      <c r="D140" s="141"/>
      <c r="E140" s="124"/>
      <c r="F140" s="237" t="s">
        <v>437</v>
      </c>
    </row>
    <row r="141" spans="1:7" x14ac:dyDescent="0.25">
      <c r="A141" s="104" t="s">
        <v>239</v>
      </c>
      <c r="B141" s="98" t="s">
        <v>336</v>
      </c>
      <c r="C141" s="141"/>
      <c r="D141" s="141"/>
      <c r="E141" s="124"/>
      <c r="F141" s="237" t="s">
        <v>438</v>
      </c>
    </row>
    <row r="142" spans="1:7" ht="16.5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439</v>
      </c>
    </row>
    <row r="143" spans="1:7" ht="16.5" thickBot="1" x14ac:dyDescent="0.3">
      <c r="A143" s="109" t="s">
        <v>11</v>
      </c>
      <c r="B143" s="117" t="s">
        <v>338</v>
      </c>
      <c r="C143" s="326"/>
      <c r="D143" s="326"/>
      <c r="E143" s="67"/>
      <c r="F143" s="237" t="s">
        <v>440</v>
      </c>
      <c r="G143" s="157"/>
    </row>
    <row r="144" spans="1:7" ht="16.5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0</v>
      </c>
      <c r="E144" s="95">
        <f>E133+E137+E138+E143</f>
        <v>0</v>
      </c>
      <c r="F144" s="237" t="s">
        <v>445</v>
      </c>
    </row>
    <row r="145" spans="1:7" ht="16.5" thickBot="1" x14ac:dyDescent="0.3">
      <c r="A145" s="133" t="s">
        <v>13</v>
      </c>
      <c r="B145" s="136" t="s">
        <v>340</v>
      </c>
      <c r="C145" s="327">
        <f>C132+C144</f>
        <v>0</v>
      </c>
      <c r="D145" s="327">
        <f t="shared" ref="D145:E145" si="22">D132+D144</f>
        <v>0</v>
      </c>
      <c r="E145" s="95">
        <f t="shared" si="22"/>
        <v>0</v>
      </c>
      <c r="F145" s="237"/>
    </row>
    <row r="146" spans="1:7" ht="16.5" thickBot="1" x14ac:dyDescent="0.3">
      <c r="A146" s="233" t="s">
        <v>14</v>
      </c>
      <c r="B146" s="245" t="s">
        <v>474</v>
      </c>
      <c r="C146" s="327"/>
      <c r="D146" s="327"/>
      <c r="E146" s="232"/>
      <c r="F146" s="237"/>
    </row>
    <row r="147" spans="1:7" ht="16.5" thickBot="1" x14ac:dyDescent="0.3">
      <c r="A147" s="233" t="s">
        <v>15</v>
      </c>
      <c r="B147" s="245" t="s">
        <v>475</v>
      </c>
      <c r="C147" s="327">
        <f>SUM(C145:C146)</f>
        <v>0</v>
      </c>
      <c r="D147" s="327">
        <f t="shared" ref="D147:E147" si="23">SUM(D145:D146)</f>
        <v>0</v>
      </c>
      <c r="E147" s="232">
        <f t="shared" si="23"/>
        <v>0</v>
      </c>
      <c r="F147" s="237"/>
    </row>
    <row r="148" spans="1:7" x14ac:dyDescent="0.25">
      <c r="A148" s="246"/>
      <c r="B148" s="247"/>
      <c r="C148" s="328"/>
      <c r="D148" s="328"/>
      <c r="E148" s="248"/>
      <c r="F148" s="237" t="s">
        <v>446</v>
      </c>
    </row>
    <row r="150" spans="1:7" x14ac:dyDescent="0.25">
      <c r="A150" s="595" t="s">
        <v>341</v>
      </c>
      <c r="B150" s="595"/>
      <c r="C150" s="595"/>
      <c r="D150" s="595"/>
      <c r="E150" s="595"/>
    </row>
    <row r="151" spans="1:7" ht="16.5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0</v>
      </c>
      <c r="D152" s="134">
        <f>+D68-D132</f>
        <v>0</v>
      </c>
      <c r="E152" s="134">
        <f>+E68-E132</f>
        <v>0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0</v>
      </c>
      <c r="D153" s="134">
        <f>+D91-D144</f>
        <v>0</v>
      </c>
      <c r="E153" s="134">
        <f>+E91-E144</f>
        <v>0</v>
      </c>
      <c r="G153" s="366"/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21"/>
  <sheetViews>
    <sheetView workbookViewId="0">
      <selection activeCell="A2" sqref="A2:E2"/>
    </sheetView>
  </sheetViews>
  <sheetFormatPr defaultRowHeight="12.75" x14ac:dyDescent="0.2"/>
  <cols>
    <col min="1" max="1" width="52" bestFit="1" customWidth="1"/>
    <col min="2" max="2" width="10.83203125" customWidth="1"/>
    <col min="3" max="3" width="15.1640625" customWidth="1"/>
    <col min="4" max="4" width="16.5" customWidth="1"/>
    <col min="5" max="5" width="14.5" customWidth="1"/>
  </cols>
  <sheetData>
    <row r="1" spans="1:8" x14ac:dyDescent="0.2">
      <c r="A1" s="297"/>
      <c r="B1" s="297"/>
      <c r="C1" s="329"/>
      <c r="D1" s="329"/>
      <c r="E1" s="392" t="s">
        <v>826</v>
      </c>
      <c r="F1" s="329"/>
    </row>
    <row r="2" spans="1:8" ht="15.75" x14ac:dyDescent="0.25">
      <c r="A2" s="602" t="s">
        <v>570</v>
      </c>
      <c r="B2" s="602"/>
      <c r="C2" s="602"/>
      <c r="D2" s="602"/>
      <c r="E2" s="602"/>
    </row>
    <row r="3" spans="1:8" ht="15.75" x14ac:dyDescent="0.25">
      <c r="A3" s="602" t="s">
        <v>524</v>
      </c>
      <c r="B3" s="602"/>
      <c r="C3" s="602"/>
      <c r="D3" s="602"/>
      <c r="E3" s="602"/>
    </row>
    <row r="4" spans="1:8" ht="15.75" x14ac:dyDescent="0.25">
      <c r="A4" s="610" t="s">
        <v>531</v>
      </c>
      <c r="B4" s="610"/>
      <c r="C4" s="610"/>
      <c r="D4" s="610"/>
      <c r="E4" s="610"/>
    </row>
    <row r="8" spans="1:8" ht="13.5" thickBot="1" x14ac:dyDescent="0.25"/>
    <row r="9" spans="1:8" x14ac:dyDescent="0.2">
      <c r="A9" s="604" t="s">
        <v>42</v>
      </c>
      <c r="B9" s="613" t="s">
        <v>533</v>
      </c>
      <c r="C9" s="611" t="s">
        <v>532</v>
      </c>
      <c r="D9" s="612"/>
      <c r="E9" s="607" t="s">
        <v>159</v>
      </c>
      <c r="F9" s="314"/>
      <c r="G9" s="314"/>
      <c r="H9" s="315"/>
    </row>
    <row r="10" spans="1:8" x14ac:dyDescent="0.2">
      <c r="A10" s="605"/>
      <c r="B10" s="614"/>
      <c r="C10" s="318" t="s">
        <v>487</v>
      </c>
      <c r="D10" s="318" t="s">
        <v>161</v>
      </c>
      <c r="E10" s="608"/>
      <c r="F10" s="314"/>
      <c r="G10" s="314"/>
      <c r="H10" s="315"/>
    </row>
    <row r="11" spans="1:8" ht="13.5" thickBot="1" x14ac:dyDescent="0.25">
      <c r="A11" s="606"/>
      <c r="B11" s="615"/>
      <c r="C11" s="603" t="s">
        <v>501</v>
      </c>
      <c r="D11" s="603"/>
      <c r="E11" s="609"/>
      <c r="F11" s="314"/>
      <c r="G11" s="314"/>
      <c r="H11" s="315"/>
    </row>
    <row r="12" spans="1:8" x14ac:dyDescent="0.2">
      <c r="A12" s="321" t="s">
        <v>529</v>
      </c>
      <c r="B12" s="322"/>
      <c r="C12" s="333">
        <v>850000</v>
      </c>
      <c r="D12" s="333">
        <v>850000</v>
      </c>
      <c r="E12" s="334">
        <v>850000</v>
      </c>
      <c r="F12" s="314"/>
      <c r="G12" s="314"/>
      <c r="H12" s="314"/>
    </row>
    <row r="13" spans="1:8" x14ac:dyDescent="0.2">
      <c r="A13" s="316" t="s">
        <v>517</v>
      </c>
      <c r="B13" s="317"/>
      <c r="C13" s="335">
        <v>1020</v>
      </c>
      <c r="D13" s="335">
        <v>1020</v>
      </c>
      <c r="E13" s="336">
        <v>1020</v>
      </c>
      <c r="F13" s="314"/>
      <c r="G13" s="314"/>
      <c r="H13" s="315"/>
    </row>
    <row r="14" spans="1:8" x14ac:dyDescent="0.2">
      <c r="A14" s="316" t="s">
        <v>530</v>
      </c>
      <c r="B14" s="317"/>
      <c r="C14" s="335">
        <v>820000</v>
      </c>
      <c r="D14" s="335">
        <v>820000</v>
      </c>
      <c r="E14" s="336">
        <v>820000</v>
      </c>
      <c r="F14" s="314"/>
      <c r="G14" s="314"/>
      <c r="H14" s="315"/>
    </row>
    <row r="15" spans="1:8" ht="13.5" thickBot="1" x14ac:dyDescent="0.25">
      <c r="A15" s="319" t="s">
        <v>516</v>
      </c>
      <c r="B15" s="320"/>
      <c r="C15" s="337">
        <f>SUM(C12:C14)</f>
        <v>1671020</v>
      </c>
      <c r="D15" s="337">
        <f>SUM(D12:D14)</f>
        <v>1671020</v>
      </c>
      <c r="E15" s="338">
        <f>SUM(E12:E14)</f>
        <v>1671020</v>
      </c>
      <c r="F15" s="314"/>
      <c r="G15" s="314"/>
      <c r="H15" s="315"/>
    </row>
    <row r="16" spans="1:8" x14ac:dyDescent="0.2">
      <c r="A16" s="314"/>
      <c r="B16" s="314"/>
      <c r="C16" s="314"/>
      <c r="D16" s="314"/>
      <c r="E16" s="314"/>
      <c r="F16" s="314"/>
      <c r="G16" s="314"/>
      <c r="H16" s="315"/>
    </row>
    <row r="17" spans="1:8" x14ac:dyDescent="0.2">
      <c r="A17" s="314"/>
      <c r="B17" s="314"/>
      <c r="C17" s="314"/>
      <c r="D17" s="314"/>
      <c r="E17" s="314"/>
      <c r="F17" s="314"/>
      <c r="G17" s="314"/>
      <c r="H17" s="315"/>
    </row>
    <row r="18" spans="1:8" x14ac:dyDescent="0.2">
      <c r="A18" s="314"/>
      <c r="B18" s="314"/>
      <c r="C18" s="314"/>
      <c r="D18" s="314"/>
      <c r="E18" s="314"/>
      <c r="F18" s="314"/>
      <c r="G18" s="314"/>
      <c r="H18" s="315"/>
    </row>
    <row r="19" spans="1:8" x14ac:dyDescent="0.2">
      <c r="H19" s="313"/>
    </row>
    <row r="21" spans="1:8" x14ac:dyDescent="0.2">
      <c r="H21" s="313"/>
    </row>
  </sheetData>
  <mergeCells count="8">
    <mergeCell ref="A2:E2"/>
    <mergeCell ref="A3:E3"/>
    <mergeCell ref="C11:D11"/>
    <mergeCell ref="A9:A11"/>
    <mergeCell ref="E9:E11"/>
    <mergeCell ref="A4:E4"/>
    <mergeCell ref="C9:D9"/>
    <mergeCell ref="B9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24"/>
  <sheetViews>
    <sheetView workbookViewId="0">
      <selection activeCell="C28" sqref="C28"/>
    </sheetView>
  </sheetViews>
  <sheetFormatPr defaultRowHeight="12.75" x14ac:dyDescent="0.2"/>
  <cols>
    <col min="1" max="1" width="46.33203125" bestFit="1" customWidth="1"/>
    <col min="2" max="2" width="14.6640625" customWidth="1"/>
    <col min="3" max="3" width="13.6640625" customWidth="1"/>
    <col min="4" max="4" width="11.83203125" customWidth="1"/>
    <col min="5" max="5" width="12" bestFit="1" customWidth="1"/>
  </cols>
  <sheetData>
    <row r="1" spans="1:5" x14ac:dyDescent="0.2">
      <c r="A1" s="297"/>
      <c r="B1" s="297"/>
      <c r="C1" s="329"/>
      <c r="D1" s="329"/>
      <c r="E1" s="392" t="s">
        <v>827</v>
      </c>
    </row>
    <row r="2" spans="1:5" ht="15.75" x14ac:dyDescent="0.25">
      <c r="A2" s="602" t="s">
        <v>570</v>
      </c>
      <c r="B2" s="602"/>
      <c r="C2" s="602"/>
      <c r="D2" s="602"/>
      <c r="E2" s="602"/>
    </row>
    <row r="3" spans="1:5" ht="15.75" x14ac:dyDescent="0.25">
      <c r="A3" s="602" t="s">
        <v>524</v>
      </c>
      <c r="B3" s="602"/>
      <c r="C3" s="602"/>
      <c r="D3" s="602"/>
      <c r="E3" s="602"/>
    </row>
    <row r="4" spans="1:5" x14ac:dyDescent="0.2">
      <c r="A4" s="616" t="s">
        <v>525</v>
      </c>
      <c r="B4" s="616"/>
      <c r="C4" s="616"/>
      <c r="D4" s="616"/>
      <c r="E4" s="616"/>
    </row>
    <row r="5" spans="1:5" ht="13.5" thickBot="1" x14ac:dyDescent="0.25">
      <c r="A5" s="298"/>
      <c r="B5" s="299"/>
      <c r="C5" s="299"/>
      <c r="D5" s="299"/>
      <c r="E5" s="299" t="s">
        <v>515</v>
      </c>
    </row>
    <row r="6" spans="1:5" ht="13.5" thickBot="1" x14ac:dyDescent="0.25">
      <c r="A6" s="339"/>
      <c r="B6" s="617" t="s">
        <v>500</v>
      </c>
      <c r="C6" s="618"/>
      <c r="D6" s="618"/>
      <c r="E6" s="619"/>
    </row>
    <row r="7" spans="1:5" x14ac:dyDescent="0.2">
      <c r="A7" s="300" t="s">
        <v>42</v>
      </c>
      <c r="B7" s="301" t="s">
        <v>487</v>
      </c>
      <c r="C7" s="340"/>
      <c r="D7" s="301" t="s">
        <v>161</v>
      </c>
      <c r="E7" s="341" t="s">
        <v>159</v>
      </c>
    </row>
    <row r="8" spans="1:5" ht="13.5" thickBot="1" x14ac:dyDescent="0.25">
      <c r="A8" s="302"/>
      <c r="B8" s="303" t="s">
        <v>501</v>
      </c>
      <c r="C8" s="304"/>
      <c r="D8" s="303" t="s">
        <v>501</v>
      </c>
      <c r="E8" s="342"/>
    </row>
    <row r="9" spans="1:5" ht="13.5" thickBot="1" x14ac:dyDescent="0.25">
      <c r="A9" s="306" t="s">
        <v>502</v>
      </c>
      <c r="B9" s="307">
        <v>266754</v>
      </c>
      <c r="C9" s="308"/>
      <c r="D9" s="307">
        <v>266754</v>
      </c>
      <c r="E9" s="343">
        <v>266754</v>
      </c>
    </row>
    <row r="10" spans="1:5" ht="13.5" thickBot="1" x14ac:dyDescent="0.25">
      <c r="A10" s="309" t="s">
        <v>503</v>
      </c>
      <c r="B10" s="310">
        <f>SUM(B9:B9)</f>
        <v>266754</v>
      </c>
      <c r="C10" s="305"/>
      <c r="D10" s="310">
        <f>SUM(D9:D9)</f>
        <v>266754</v>
      </c>
      <c r="E10" s="344">
        <f>SUM(E9)</f>
        <v>266754</v>
      </c>
    </row>
    <row r="11" spans="1:5" x14ac:dyDescent="0.2">
      <c r="A11" s="330" t="s">
        <v>504</v>
      </c>
      <c r="B11" s="331">
        <v>161400</v>
      </c>
      <c r="C11" s="332" t="s">
        <v>505</v>
      </c>
      <c r="D11" s="331">
        <v>161400</v>
      </c>
      <c r="E11" s="345">
        <v>161400</v>
      </c>
    </row>
    <row r="12" spans="1:5" x14ac:dyDescent="0.2">
      <c r="A12" s="330" t="s">
        <v>528</v>
      </c>
      <c r="B12" s="331">
        <v>225000</v>
      </c>
      <c r="C12" s="332"/>
      <c r="D12" s="331">
        <v>225000</v>
      </c>
      <c r="E12" s="345">
        <v>225000</v>
      </c>
    </row>
    <row r="13" spans="1:5" x14ac:dyDescent="0.2">
      <c r="A13" s="346" t="s">
        <v>506</v>
      </c>
      <c r="B13" s="347"/>
      <c r="C13" s="332"/>
      <c r="D13" s="347"/>
      <c r="E13" s="348"/>
    </row>
    <row r="14" spans="1:5" x14ac:dyDescent="0.2">
      <c r="A14" s="330" t="s">
        <v>526</v>
      </c>
      <c r="B14" s="347">
        <v>5000</v>
      </c>
      <c r="C14" s="332"/>
      <c r="D14" s="347">
        <v>5000</v>
      </c>
      <c r="E14" s="348">
        <v>5000</v>
      </c>
    </row>
    <row r="15" spans="1:5" x14ac:dyDescent="0.2">
      <c r="A15" s="330" t="s">
        <v>527</v>
      </c>
      <c r="B15" s="347">
        <v>50000</v>
      </c>
      <c r="C15" s="332"/>
      <c r="D15" s="347">
        <v>50000</v>
      </c>
      <c r="E15" s="348">
        <v>50000</v>
      </c>
    </row>
    <row r="16" spans="1:5" x14ac:dyDescent="0.2">
      <c r="A16" s="330" t="s">
        <v>507</v>
      </c>
      <c r="B16" s="349">
        <v>100000</v>
      </c>
      <c r="C16" s="332"/>
      <c r="D16" s="349">
        <v>100000</v>
      </c>
      <c r="E16" s="350">
        <v>100000</v>
      </c>
    </row>
    <row r="17" spans="1:5" ht="15" x14ac:dyDescent="0.25">
      <c r="A17" s="351" t="s">
        <v>508</v>
      </c>
      <c r="B17" s="347"/>
      <c r="C17" s="352"/>
      <c r="D17" s="347"/>
      <c r="E17" s="348"/>
    </row>
    <row r="18" spans="1:5" x14ac:dyDescent="0.2">
      <c r="A18" s="353" t="s">
        <v>509</v>
      </c>
      <c r="B18" s="354">
        <v>5980</v>
      </c>
      <c r="C18" s="355"/>
      <c r="D18" s="354">
        <v>5980</v>
      </c>
      <c r="E18" s="356">
        <v>5980</v>
      </c>
    </row>
    <row r="19" spans="1:5" x14ac:dyDescent="0.2">
      <c r="A19" s="353" t="s">
        <v>510</v>
      </c>
      <c r="B19" s="354">
        <v>13452</v>
      </c>
      <c r="C19" s="355"/>
      <c r="D19" s="354">
        <v>13452</v>
      </c>
      <c r="E19" s="356">
        <v>13452</v>
      </c>
    </row>
    <row r="20" spans="1:5" ht="13.5" thickBot="1" x14ac:dyDescent="0.25">
      <c r="A20" s="357" t="s">
        <v>511</v>
      </c>
      <c r="B20" s="347">
        <v>24900</v>
      </c>
      <c r="C20" s="332"/>
      <c r="D20" s="347">
        <v>24900</v>
      </c>
      <c r="E20" s="348">
        <v>24900</v>
      </c>
    </row>
    <row r="21" spans="1:5" ht="13.5" thickBot="1" x14ac:dyDescent="0.25">
      <c r="A21" s="311" t="s">
        <v>512</v>
      </c>
      <c r="B21" s="312">
        <f>SUM(B10:B20)</f>
        <v>852486</v>
      </c>
      <c r="C21" s="312">
        <f>SUM(C10:C20)</f>
        <v>0</v>
      </c>
      <c r="D21" s="312">
        <f>SUM(D10:D20)</f>
        <v>852486</v>
      </c>
      <c r="E21" s="358">
        <f>SUM(E10:E20)</f>
        <v>852486</v>
      </c>
    </row>
    <row r="22" spans="1:5" x14ac:dyDescent="0.2">
      <c r="A22" s="306"/>
      <c r="B22" s="308"/>
      <c r="C22" s="308"/>
      <c r="D22" s="308"/>
      <c r="E22" s="359"/>
    </row>
    <row r="23" spans="1:5" x14ac:dyDescent="0.2">
      <c r="A23" s="360" t="s">
        <v>513</v>
      </c>
      <c r="B23" s="361">
        <f>SUM(B22:B22)</f>
        <v>0</v>
      </c>
      <c r="C23" s="332"/>
      <c r="D23" s="361">
        <f>SUM(D22:D22)</f>
        <v>0</v>
      </c>
      <c r="E23" s="362">
        <f>SUM(E22:E22)</f>
        <v>0</v>
      </c>
    </row>
    <row r="24" spans="1:5" ht="13.5" thickBot="1" x14ac:dyDescent="0.25">
      <c r="A24" s="363" t="s">
        <v>514</v>
      </c>
      <c r="B24" s="364">
        <f>B21+B23</f>
        <v>852486</v>
      </c>
      <c r="C24" s="364">
        <f>C21+C23</f>
        <v>0</v>
      </c>
      <c r="D24" s="364">
        <f>D21+D23</f>
        <v>852486</v>
      </c>
      <c r="E24" s="365">
        <f>E21+E23</f>
        <v>852486</v>
      </c>
    </row>
  </sheetData>
  <mergeCells count="4">
    <mergeCell ref="A2:E2"/>
    <mergeCell ref="A3:E3"/>
    <mergeCell ref="A4:E4"/>
    <mergeCell ref="B6:E6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2:K33"/>
  <sheetViews>
    <sheetView view="pageBreakPreview" topLeftCell="B1" zoomScaleSheetLayoutView="100" workbookViewId="0">
      <selection activeCell="B4" sqref="B4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9.33203125" style="241" hidden="1" customWidth="1"/>
    <col min="12" max="16384" width="9.33203125" style="3"/>
  </cols>
  <sheetData>
    <row r="2" spans="1:11" ht="32.25" customHeight="1" x14ac:dyDescent="0.2">
      <c r="B2" s="179"/>
      <c r="C2" s="180"/>
      <c r="D2" s="180"/>
      <c r="E2" s="180"/>
      <c r="F2" s="180"/>
      <c r="G2" s="624" t="s">
        <v>472</v>
      </c>
      <c r="H2" s="624"/>
      <c r="I2" s="624"/>
      <c r="J2" s="620"/>
    </row>
    <row r="3" spans="1:11" ht="24.75" customHeight="1" x14ac:dyDescent="0.2">
      <c r="B3" s="623" t="s">
        <v>570</v>
      </c>
      <c r="C3" s="623"/>
      <c r="D3" s="623"/>
      <c r="E3" s="623"/>
      <c r="F3" s="623"/>
      <c r="G3" s="623"/>
      <c r="H3" s="623"/>
      <c r="I3" s="623"/>
      <c r="J3" s="620"/>
    </row>
    <row r="4" spans="1:11" ht="39.75" customHeight="1" x14ac:dyDescent="0.2">
      <c r="B4" s="179" t="s">
        <v>519</v>
      </c>
      <c r="C4" s="180"/>
      <c r="D4" s="180"/>
      <c r="E4" s="180"/>
      <c r="F4" s="180"/>
      <c r="G4" s="180"/>
      <c r="H4" s="180"/>
      <c r="I4" s="180"/>
      <c r="J4" s="620"/>
    </row>
    <row r="5" spans="1:11" ht="14.25" thickBot="1" x14ac:dyDescent="0.25">
      <c r="G5" s="23"/>
      <c r="H5" s="23"/>
      <c r="I5" s="23" t="s">
        <v>41</v>
      </c>
      <c r="J5" s="620"/>
    </row>
    <row r="6" spans="1:11" ht="18" customHeight="1" thickBot="1" x14ac:dyDescent="0.25">
      <c r="A6" s="621" t="s">
        <v>44</v>
      </c>
      <c r="B6" s="202" t="s">
        <v>499</v>
      </c>
      <c r="C6" s="203"/>
      <c r="D6" s="203"/>
      <c r="E6" s="203"/>
      <c r="F6" s="202" t="s">
        <v>498</v>
      </c>
      <c r="G6" s="204"/>
      <c r="H6" s="204"/>
      <c r="I6" s="204"/>
      <c r="J6" s="620"/>
    </row>
    <row r="7" spans="1:11" s="181" customFormat="1" ht="35.25" customHeight="1" thickBot="1" x14ac:dyDescent="0.25">
      <c r="A7" s="622"/>
      <c r="B7" s="12" t="s">
        <v>42</v>
      </c>
      <c r="C7" s="295" t="s">
        <v>154</v>
      </c>
      <c r="D7" s="295" t="s">
        <v>158</v>
      </c>
      <c r="E7" s="27" t="s">
        <v>159</v>
      </c>
      <c r="F7" s="12" t="s">
        <v>42</v>
      </c>
      <c r="G7" s="13" t="str">
        <f>+C7</f>
        <v>Eredeti előirányzat</v>
      </c>
      <c r="H7" s="167" t="str">
        <f>+D7</f>
        <v>Módosított előirányzat</v>
      </c>
      <c r="I7" s="197" t="str">
        <f>+E7</f>
        <v>Teljesítés</v>
      </c>
      <c r="J7" s="620"/>
      <c r="K7" s="242"/>
    </row>
    <row r="8" spans="1:11" s="182" customFormat="1" ht="12" customHeight="1" thickBot="1" x14ac:dyDescent="0.25">
      <c r="A8" s="205" t="s">
        <v>295</v>
      </c>
      <c r="B8" s="206" t="s">
        <v>296</v>
      </c>
      <c r="C8" s="207" t="s">
        <v>297</v>
      </c>
      <c r="D8" s="207" t="s">
        <v>298</v>
      </c>
      <c r="E8" s="207" t="s">
        <v>299</v>
      </c>
      <c r="F8" s="206" t="s">
        <v>368</v>
      </c>
      <c r="G8" s="207" t="s">
        <v>369</v>
      </c>
      <c r="H8" s="207" t="s">
        <v>370</v>
      </c>
      <c r="I8" s="208" t="s">
        <v>371</v>
      </c>
      <c r="J8" s="620"/>
      <c r="K8" s="243"/>
    </row>
    <row r="9" spans="1:11" ht="15" customHeight="1" x14ac:dyDescent="0.2">
      <c r="A9" s="183" t="s">
        <v>4</v>
      </c>
      <c r="B9" s="184" t="s">
        <v>344</v>
      </c>
      <c r="C9" s="170">
        <v>16418</v>
      </c>
      <c r="D9" s="170">
        <v>19790</v>
      </c>
      <c r="E9" s="170">
        <v>19790</v>
      </c>
      <c r="F9" s="184" t="s">
        <v>43</v>
      </c>
      <c r="G9" s="170">
        <v>13824</v>
      </c>
      <c r="H9" s="170">
        <v>17457</v>
      </c>
      <c r="I9" s="176">
        <v>13524</v>
      </c>
      <c r="J9" s="620"/>
      <c r="K9" s="241" t="s">
        <v>392</v>
      </c>
    </row>
    <row r="10" spans="1:11" ht="15" customHeight="1" x14ac:dyDescent="0.2">
      <c r="A10" s="185" t="s">
        <v>5</v>
      </c>
      <c r="B10" s="186" t="s">
        <v>345</v>
      </c>
      <c r="C10" s="171">
        <v>9750</v>
      </c>
      <c r="D10" s="171">
        <v>17782</v>
      </c>
      <c r="E10" s="171">
        <v>9328</v>
      </c>
      <c r="F10" s="186" t="s">
        <v>112</v>
      </c>
      <c r="G10" s="171">
        <v>2244</v>
      </c>
      <c r="H10" s="171">
        <v>2244</v>
      </c>
      <c r="I10" s="177">
        <v>2156</v>
      </c>
      <c r="J10" s="620"/>
      <c r="K10" s="241" t="s">
        <v>393</v>
      </c>
    </row>
    <row r="11" spans="1:11" ht="15" customHeight="1" x14ac:dyDescent="0.2">
      <c r="A11" s="185" t="s">
        <v>6</v>
      </c>
      <c r="B11" s="186" t="s">
        <v>346</v>
      </c>
      <c r="C11" s="171">
        <v>0</v>
      </c>
      <c r="D11" s="171">
        <v>0</v>
      </c>
      <c r="E11" s="171">
        <v>0</v>
      </c>
      <c r="F11" s="186" t="s">
        <v>137</v>
      </c>
      <c r="G11" s="171">
        <v>11687</v>
      </c>
      <c r="H11" s="171">
        <v>15007</v>
      </c>
      <c r="I11" s="177">
        <v>10881</v>
      </c>
      <c r="J11" s="620"/>
      <c r="K11" s="241" t="s">
        <v>394</v>
      </c>
    </row>
    <row r="12" spans="1:11" ht="15" customHeight="1" x14ac:dyDescent="0.2">
      <c r="A12" s="185" t="s">
        <v>7</v>
      </c>
      <c r="B12" s="186" t="s">
        <v>103</v>
      </c>
      <c r="C12" s="171">
        <v>2080</v>
      </c>
      <c r="D12" s="171">
        <v>2080</v>
      </c>
      <c r="E12" s="171">
        <v>2329</v>
      </c>
      <c r="F12" s="186" t="s">
        <v>113</v>
      </c>
      <c r="G12" s="171">
        <v>2204</v>
      </c>
      <c r="H12" s="171">
        <v>2204</v>
      </c>
      <c r="I12" s="177">
        <v>1671</v>
      </c>
      <c r="J12" s="620"/>
      <c r="K12" s="241" t="s">
        <v>395</v>
      </c>
    </row>
    <row r="13" spans="1:11" ht="15" customHeight="1" x14ac:dyDescent="0.2">
      <c r="A13" s="185" t="s">
        <v>8</v>
      </c>
      <c r="B13" s="187" t="s">
        <v>347</v>
      </c>
      <c r="C13" s="171">
        <v>0</v>
      </c>
      <c r="D13" s="171">
        <v>0</v>
      </c>
      <c r="E13" s="171">
        <v>15</v>
      </c>
      <c r="F13" s="186" t="s">
        <v>114</v>
      </c>
      <c r="G13" s="171">
        <f>3193-680</f>
        <v>2513</v>
      </c>
      <c r="H13" s="171">
        <f>2817-79</f>
        <v>2738</v>
      </c>
      <c r="I13" s="177">
        <v>852</v>
      </c>
      <c r="J13" s="620"/>
      <c r="K13" s="241" t="s">
        <v>396</v>
      </c>
    </row>
    <row r="14" spans="1:11" ht="15" customHeight="1" x14ac:dyDescent="0.2">
      <c r="A14" s="185" t="s">
        <v>9</v>
      </c>
      <c r="B14" s="186" t="s">
        <v>384</v>
      </c>
      <c r="C14" s="172">
        <v>0</v>
      </c>
      <c r="D14" s="172">
        <v>0</v>
      </c>
      <c r="E14" s="172">
        <v>0</v>
      </c>
      <c r="F14" s="186" t="s">
        <v>34</v>
      </c>
      <c r="G14" s="171">
        <v>680</v>
      </c>
      <c r="H14" s="171">
        <v>79</v>
      </c>
      <c r="I14" s="177"/>
      <c r="J14" s="620"/>
      <c r="K14" s="241" t="s">
        <v>397</v>
      </c>
    </row>
    <row r="15" spans="1:11" ht="15" customHeight="1" x14ac:dyDescent="0.2">
      <c r="A15" s="185" t="s">
        <v>10</v>
      </c>
      <c r="B15" s="186" t="s">
        <v>226</v>
      </c>
      <c r="C15" s="171">
        <v>2691</v>
      </c>
      <c r="D15" s="171">
        <v>2691</v>
      </c>
      <c r="E15" s="171">
        <v>2396</v>
      </c>
      <c r="F15" s="1"/>
      <c r="G15" s="171"/>
      <c r="H15" s="171"/>
      <c r="I15" s="177"/>
      <c r="J15" s="620"/>
      <c r="K15" s="241" t="s">
        <v>398</v>
      </c>
    </row>
    <row r="16" spans="1:11" ht="15" customHeight="1" x14ac:dyDescent="0.2">
      <c r="A16" s="185" t="s">
        <v>11</v>
      </c>
      <c r="B16" s="1"/>
      <c r="C16" s="171"/>
      <c r="D16" s="171"/>
      <c r="E16" s="171"/>
      <c r="F16" s="1"/>
      <c r="G16" s="171"/>
      <c r="H16" s="171"/>
      <c r="I16" s="177"/>
      <c r="J16" s="620"/>
    </row>
    <row r="17" spans="1:11" ht="15" customHeight="1" x14ac:dyDescent="0.2">
      <c r="A17" s="185" t="s">
        <v>12</v>
      </c>
      <c r="B17" s="196"/>
      <c r="C17" s="172"/>
      <c r="D17" s="172"/>
      <c r="E17" s="172"/>
      <c r="F17" s="1"/>
      <c r="G17" s="171"/>
      <c r="H17" s="171"/>
      <c r="I17" s="177"/>
      <c r="J17" s="620"/>
    </row>
    <row r="18" spans="1:11" ht="15" customHeight="1" x14ac:dyDescent="0.2">
      <c r="A18" s="185" t="s">
        <v>13</v>
      </c>
      <c r="B18" s="1"/>
      <c r="C18" s="171"/>
      <c r="D18" s="171"/>
      <c r="E18" s="171"/>
      <c r="F18" s="1"/>
      <c r="G18" s="171"/>
      <c r="H18" s="171"/>
      <c r="I18" s="177"/>
      <c r="J18" s="620"/>
    </row>
    <row r="19" spans="1:11" ht="15" customHeight="1" x14ac:dyDescent="0.2">
      <c r="A19" s="185" t="s">
        <v>14</v>
      </c>
      <c r="B19" s="1"/>
      <c r="C19" s="171"/>
      <c r="D19" s="171"/>
      <c r="E19" s="171"/>
      <c r="F19" s="1"/>
      <c r="G19" s="171"/>
      <c r="H19" s="171"/>
      <c r="I19" s="177"/>
      <c r="J19" s="620"/>
    </row>
    <row r="20" spans="1:11" ht="15" customHeight="1" thickBot="1" x14ac:dyDescent="0.25">
      <c r="A20" s="185" t="s">
        <v>15</v>
      </c>
      <c r="B20" s="4"/>
      <c r="C20" s="173"/>
      <c r="D20" s="173"/>
      <c r="E20" s="173"/>
      <c r="F20" s="1"/>
      <c r="G20" s="173"/>
      <c r="H20" s="173"/>
      <c r="I20" s="178"/>
      <c r="J20" s="620"/>
    </row>
    <row r="21" spans="1:11" ht="17.25" customHeight="1" thickBot="1" x14ac:dyDescent="0.25">
      <c r="A21" s="188" t="s">
        <v>16</v>
      </c>
      <c r="B21" s="169" t="s">
        <v>348</v>
      </c>
      <c r="C21" s="174">
        <f>+C9+C10+C12+C13+C15+C16+C17+C18+C19+C20</f>
        <v>30939</v>
      </c>
      <c r="D21" s="174">
        <f>+D9+D10+D12+D13+D15+D16+D17+D18+D19+D20</f>
        <v>42343</v>
      </c>
      <c r="E21" s="174">
        <f>+E9+E10+E12+E13+E15+E16+E17+E18+E19+E20</f>
        <v>33858</v>
      </c>
      <c r="F21" s="169" t="s">
        <v>355</v>
      </c>
      <c r="G21" s="174">
        <f>SUM(G9:G20)</f>
        <v>33152</v>
      </c>
      <c r="H21" s="174">
        <f>SUM(H9:H20)</f>
        <v>39729</v>
      </c>
      <c r="I21" s="174">
        <f>SUM(I9:I20)</f>
        <v>29084</v>
      </c>
      <c r="J21" s="620"/>
      <c r="K21" s="241" t="s">
        <v>399</v>
      </c>
    </row>
    <row r="22" spans="1:11" ht="15" customHeight="1" x14ac:dyDescent="0.2">
      <c r="A22" s="189" t="s">
        <v>17</v>
      </c>
      <c r="B22" s="190" t="s">
        <v>349</v>
      </c>
      <c r="C22" s="24">
        <f>+C23+C24+C25+C26</f>
        <v>7978</v>
      </c>
      <c r="D22" s="24">
        <f>+D23+D24+D25+D26</f>
        <v>7989</v>
      </c>
      <c r="E22" s="24">
        <f>+E23+E24+E25+E26</f>
        <v>8867</v>
      </c>
      <c r="F22" s="191" t="s">
        <v>120</v>
      </c>
      <c r="G22" s="175"/>
      <c r="H22" s="175"/>
      <c r="I22" s="175"/>
      <c r="J22" s="620"/>
      <c r="K22" s="241" t="s">
        <v>400</v>
      </c>
    </row>
    <row r="23" spans="1:11" ht="15" customHeight="1" x14ac:dyDescent="0.2">
      <c r="A23" s="192" t="s">
        <v>18</v>
      </c>
      <c r="B23" s="191" t="s">
        <v>130</v>
      </c>
      <c r="C23" s="168">
        <v>7978</v>
      </c>
      <c r="D23" s="168">
        <v>7989</v>
      </c>
      <c r="E23" s="168">
        <v>7989</v>
      </c>
      <c r="F23" s="191" t="s">
        <v>356</v>
      </c>
      <c r="G23" s="168"/>
      <c r="H23" s="168"/>
      <c r="I23" s="168"/>
      <c r="J23" s="620"/>
      <c r="K23" s="241" t="s">
        <v>401</v>
      </c>
    </row>
    <row r="24" spans="1:11" ht="15" customHeight="1" x14ac:dyDescent="0.2">
      <c r="A24" s="192" t="s">
        <v>19</v>
      </c>
      <c r="B24" s="191" t="s">
        <v>131</v>
      </c>
      <c r="C24" s="168"/>
      <c r="D24" s="168"/>
      <c r="E24" s="168"/>
      <c r="F24" s="191" t="s">
        <v>96</v>
      </c>
      <c r="G24" s="168"/>
      <c r="H24" s="168"/>
      <c r="I24" s="168"/>
      <c r="J24" s="620"/>
      <c r="K24" s="241" t="s">
        <v>402</v>
      </c>
    </row>
    <row r="25" spans="1:11" ht="15" customHeight="1" x14ac:dyDescent="0.2">
      <c r="A25" s="192" t="s">
        <v>20</v>
      </c>
      <c r="B25" s="191" t="s">
        <v>136</v>
      </c>
      <c r="C25" s="168"/>
      <c r="D25" s="168">
        <v>0</v>
      </c>
      <c r="E25" s="168">
        <v>0</v>
      </c>
      <c r="F25" s="191" t="s">
        <v>97</v>
      </c>
      <c r="G25" s="168"/>
      <c r="H25" s="168"/>
      <c r="I25" s="168"/>
      <c r="J25" s="620"/>
      <c r="K25" s="241" t="s">
        <v>403</v>
      </c>
    </row>
    <row r="26" spans="1:11" ht="22.5" customHeight="1" x14ac:dyDescent="0.2">
      <c r="A26" s="192" t="s">
        <v>21</v>
      </c>
      <c r="B26" s="191" t="s">
        <v>476</v>
      </c>
      <c r="C26" s="168"/>
      <c r="D26" s="168"/>
      <c r="E26" s="168">
        <v>878</v>
      </c>
      <c r="F26" s="190" t="s">
        <v>138</v>
      </c>
      <c r="G26" s="168"/>
      <c r="H26" s="168"/>
      <c r="I26" s="168"/>
      <c r="J26" s="620"/>
      <c r="K26" s="241" t="s">
        <v>404</v>
      </c>
    </row>
    <row r="27" spans="1:11" ht="15" customHeight="1" x14ac:dyDescent="0.2">
      <c r="A27" s="192" t="s">
        <v>22</v>
      </c>
      <c r="B27" s="191" t="s">
        <v>350</v>
      </c>
      <c r="C27" s="193">
        <f>+C28+C29</f>
        <v>0</v>
      </c>
      <c r="D27" s="193">
        <f>+D28+D29</f>
        <v>0</v>
      </c>
      <c r="E27" s="193">
        <f>+E28+E29</f>
        <v>0</v>
      </c>
      <c r="F27" s="191" t="s">
        <v>121</v>
      </c>
      <c r="G27" s="168"/>
      <c r="H27" s="168"/>
      <c r="I27" s="168"/>
      <c r="J27" s="620"/>
      <c r="K27" s="241" t="s">
        <v>405</v>
      </c>
    </row>
    <row r="28" spans="1:11" ht="15" customHeight="1" x14ac:dyDescent="0.2">
      <c r="A28" s="189" t="s">
        <v>23</v>
      </c>
      <c r="B28" s="190" t="s">
        <v>351</v>
      </c>
      <c r="C28" s="175"/>
      <c r="D28" s="175"/>
      <c r="E28" s="175"/>
      <c r="F28" s="98" t="s">
        <v>335</v>
      </c>
      <c r="G28" s="175">
        <v>0</v>
      </c>
      <c r="H28" s="175">
        <v>656</v>
      </c>
      <c r="I28" s="175">
        <v>656</v>
      </c>
      <c r="J28" s="620"/>
      <c r="K28" s="241" t="s">
        <v>406</v>
      </c>
    </row>
    <row r="29" spans="1:11" ht="15" customHeight="1" thickBot="1" x14ac:dyDescent="0.25">
      <c r="A29" s="192" t="s">
        <v>24</v>
      </c>
      <c r="B29" s="191" t="s">
        <v>352</v>
      </c>
      <c r="C29" s="168"/>
      <c r="D29" s="168"/>
      <c r="E29" s="168"/>
      <c r="F29" s="184" t="s">
        <v>122</v>
      </c>
      <c r="G29" s="168"/>
      <c r="H29" s="168"/>
      <c r="I29" s="168">
        <v>0</v>
      </c>
      <c r="J29" s="620"/>
      <c r="K29" s="241" t="s">
        <v>407</v>
      </c>
    </row>
    <row r="30" spans="1:11" ht="17.25" customHeight="1" thickBot="1" x14ac:dyDescent="0.25">
      <c r="A30" s="188" t="s">
        <v>25</v>
      </c>
      <c r="B30" s="169" t="s">
        <v>353</v>
      </c>
      <c r="C30" s="174">
        <f>+C22+C27</f>
        <v>7978</v>
      </c>
      <c r="D30" s="174">
        <f>+D22+D27</f>
        <v>7989</v>
      </c>
      <c r="E30" s="174">
        <f>+E22+E27</f>
        <v>8867</v>
      </c>
      <c r="F30" s="169" t="s">
        <v>357</v>
      </c>
      <c r="G30" s="174">
        <f>SUM(G22:G29)</f>
        <v>0</v>
      </c>
      <c r="H30" s="174">
        <f>SUM(H22:H29)</f>
        <v>656</v>
      </c>
      <c r="I30" s="174">
        <f>SUM(I22:I29)</f>
        <v>656</v>
      </c>
      <c r="J30" s="620"/>
      <c r="K30" s="241" t="s">
        <v>408</v>
      </c>
    </row>
    <row r="31" spans="1:11" ht="17.25" customHeight="1" thickBot="1" x14ac:dyDescent="0.25">
      <c r="A31" s="188" t="s">
        <v>26</v>
      </c>
      <c r="B31" s="194" t="s">
        <v>354</v>
      </c>
      <c r="C31" s="68">
        <f>+C21+C30</f>
        <v>38917</v>
      </c>
      <c r="D31" s="68">
        <f>+D21+D30</f>
        <v>50332</v>
      </c>
      <c r="E31" s="195">
        <f>+E21+E30</f>
        <v>42725</v>
      </c>
      <c r="F31" s="194" t="s">
        <v>358</v>
      </c>
      <c r="G31" s="68">
        <f>+G21+G30</f>
        <v>33152</v>
      </c>
      <c r="H31" s="68">
        <f>+H21+H30</f>
        <v>40385</v>
      </c>
      <c r="I31" s="68">
        <f>+I21+I30</f>
        <v>29740</v>
      </c>
      <c r="J31" s="620"/>
      <c r="K31" s="241" t="s">
        <v>409</v>
      </c>
    </row>
    <row r="32" spans="1:11" ht="17.25" customHeight="1" thickBot="1" x14ac:dyDescent="0.25">
      <c r="A32" s="188" t="s">
        <v>27</v>
      </c>
      <c r="B32" s="194" t="s">
        <v>98</v>
      </c>
      <c r="C32" s="68">
        <f>IF(C21-G21&lt;0,G21-C21,"-")</f>
        <v>2213</v>
      </c>
      <c r="D32" s="68" t="str">
        <f>IF(D21-H21&lt;0,H21-D21,"-")</f>
        <v>-</v>
      </c>
      <c r="E32" s="195" t="str">
        <f>IF(E21-I21&lt;0,I21-E21,"-")</f>
        <v>-</v>
      </c>
      <c r="F32" s="194" t="s">
        <v>99</v>
      </c>
      <c r="G32" s="68" t="str">
        <f>IF(C21-G21&gt;0,C21-G21,"-")</f>
        <v>-</v>
      </c>
      <c r="H32" s="68">
        <f>IF(D21-H21&gt;0,D21-H21,"-")</f>
        <v>2614</v>
      </c>
      <c r="I32" s="68">
        <f>IF(E21-I21&gt;0,E21-I21,"-")</f>
        <v>4774</v>
      </c>
      <c r="J32" s="620"/>
      <c r="K32" s="241" t="s">
        <v>410</v>
      </c>
    </row>
    <row r="33" spans="1:11" ht="17.25" customHeight="1" thickBot="1" x14ac:dyDescent="0.25">
      <c r="A33" s="188" t="s">
        <v>28</v>
      </c>
      <c r="B33" s="194" t="s">
        <v>139</v>
      </c>
      <c r="C33" s="68" t="str">
        <f>IF(C31-G31&lt;0,G31-C31,"-")</f>
        <v>-</v>
      </c>
      <c r="D33" s="68" t="str">
        <f>IF(D31-H31&lt;0,H31-D31,"-")</f>
        <v>-</v>
      </c>
      <c r="E33" s="195" t="str">
        <f>IF(E31-I31&lt;0,I31-E31,"-")</f>
        <v>-</v>
      </c>
      <c r="F33" s="194" t="s">
        <v>140</v>
      </c>
      <c r="G33" s="68">
        <f>IF(C31-G31&gt;0,C31-G31,"-")</f>
        <v>5765</v>
      </c>
      <c r="H33" s="68">
        <f>IF(D31-H31&gt;0,D31-H31,"-")</f>
        <v>9947</v>
      </c>
      <c r="I33" s="68">
        <f>IF(E31-I31&gt;0,E31-I31,"-")</f>
        <v>12985</v>
      </c>
      <c r="J33" s="620"/>
      <c r="K33" s="241" t="s">
        <v>411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35"/>
  <sheetViews>
    <sheetView view="pageBreakPreview" zoomScale="115" zoomScaleSheetLayoutView="115" workbookViewId="0">
      <selection activeCell="E5" sqref="E5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0" style="241" hidden="1" customWidth="1"/>
    <col min="12" max="16384" width="9.33203125" style="3"/>
  </cols>
  <sheetData>
    <row r="1" spans="1:11" x14ac:dyDescent="0.2">
      <c r="H1" s="628" t="s">
        <v>473</v>
      </c>
      <c r="I1" s="628"/>
      <c r="J1" s="244"/>
    </row>
    <row r="2" spans="1:11" ht="27.75" customHeight="1" x14ac:dyDescent="0.2">
      <c r="A2" s="623" t="s">
        <v>570</v>
      </c>
      <c r="B2" s="623"/>
      <c r="C2" s="623"/>
      <c r="D2" s="623"/>
      <c r="E2" s="623"/>
      <c r="F2" s="623"/>
      <c r="G2" s="623"/>
      <c r="H2" s="623"/>
      <c r="I2" s="623"/>
    </row>
    <row r="3" spans="1:11" ht="39.75" customHeight="1" x14ac:dyDescent="0.2">
      <c r="B3" s="179" t="s">
        <v>520</v>
      </c>
      <c r="C3" s="180"/>
      <c r="D3" s="180"/>
      <c r="E3" s="180"/>
      <c r="F3" s="180"/>
      <c r="G3" s="180"/>
      <c r="H3" s="180"/>
      <c r="I3" s="180"/>
      <c r="J3" s="625"/>
    </row>
    <row r="4" spans="1:11" ht="14.25" thickBot="1" x14ac:dyDescent="0.25">
      <c r="G4" s="23"/>
      <c r="H4" s="23"/>
      <c r="I4" s="23" t="s">
        <v>41</v>
      </c>
      <c r="J4" s="625"/>
    </row>
    <row r="5" spans="1:11" ht="24" customHeight="1" thickBot="1" x14ac:dyDescent="0.25">
      <c r="A5" s="626" t="s">
        <v>44</v>
      </c>
      <c r="B5" s="202" t="s">
        <v>37</v>
      </c>
      <c r="C5" s="203"/>
      <c r="D5" s="203"/>
      <c r="E5" s="203"/>
      <c r="F5" s="202" t="s">
        <v>38</v>
      </c>
      <c r="G5" s="204"/>
      <c r="H5" s="204"/>
      <c r="I5" s="204"/>
      <c r="J5" s="625"/>
    </row>
    <row r="6" spans="1:11" s="181" customFormat="1" ht="35.25" customHeight="1" thickBot="1" x14ac:dyDescent="0.25">
      <c r="A6" s="627"/>
      <c r="B6" s="12" t="s">
        <v>42</v>
      </c>
      <c r="C6" s="13" t="str">
        <f>+'2.1.sz.mell  '!C7</f>
        <v>Eredeti előirányzat</v>
      </c>
      <c r="D6" s="167" t="str">
        <f>+'2.1.sz.mell  '!D7</f>
        <v>Módosított előirányzat</v>
      </c>
      <c r="E6" s="13" t="str">
        <f>+'2.1.sz.mell  '!E7</f>
        <v>Teljesítés</v>
      </c>
      <c r="F6" s="12" t="s">
        <v>42</v>
      </c>
      <c r="G6" s="13" t="str">
        <f>+'2.1.sz.mell  '!C7</f>
        <v>Eredeti előirányzat</v>
      </c>
      <c r="H6" s="167" t="str">
        <f>+'2.1.sz.mell  '!D7</f>
        <v>Módosított előirányzat</v>
      </c>
      <c r="I6" s="197" t="str">
        <f>+'2.1.sz.mell  '!E7</f>
        <v>Teljesítés</v>
      </c>
      <c r="J6" s="625"/>
      <c r="K6" s="242"/>
    </row>
    <row r="7" spans="1:11" s="181" customFormat="1" ht="13.5" thickBot="1" x14ac:dyDescent="0.25">
      <c r="A7" s="205" t="s">
        <v>295</v>
      </c>
      <c r="B7" s="206" t="s">
        <v>296</v>
      </c>
      <c r="C7" s="207" t="s">
        <v>297</v>
      </c>
      <c r="D7" s="207" t="s">
        <v>298</v>
      </c>
      <c r="E7" s="207" t="s">
        <v>299</v>
      </c>
      <c r="F7" s="206" t="s">
        <v>368</v>
      </c>
      <c r="G7" s="207" t="s">
        <v>369</v>
      </c>
      <c r="H7" s="207" t="s">
        <v>370</v>
      </c>
      <c r="I7" s="208" t="s">
        <v>371</v>
      </c>
      <c r="J7" s="625"/>
      <c r="K7" s="243"/>
    </row>
    <row r="8" spans="1:11" ht="12.95" customHeight="1" x14ac:dyDescent="0.2">
      <c r="A8" s="183" t="s">
        <v>4</v>
      </c>
      <c r="B8" s="184" t="s">
        <v>359</v>
      </c>
      <c r="C8" s="170">
        <v>0</v>
      </c>
      <c r="D8" s="170">
        <v>803</v>
      </c>
      <c r="E8" s="170">
        <v>803</v>
      </c>
      <c r="F8" s="184" t="s">
        <v>132</v>
      </c>
      <c r="G8" s="170">
        <v>4563</v>
      </c>
      <c r="H8" s="170">
        <v>7002</v>
      </c>
      <c r="I8" s="176">
        <v>4674</v>
      </c>
      <c r="J8" s="625"/>
      <c r="K8" s="241" t="s">
        <v>392</v>
      </c>
    </row>
    <row r="9" spans="1:11" x14ac:dyDescent="0.2">
      <c r="A9" s="185" t="s">
        <v>5</v>
      </c>
      <c r="B9" s="255" t="s">
        <v>360</v>
      </c>
      <c r="C9" s="171">
        <v>0</v>
      </c>
      <c r="D9" s="171">
        <v>0</v>
      </c>
      <c r="E9" s="171">
        <v>0</v>
      </c>
      <c r="F9" s="255" t="s">
        <v>372</v>
      </c>
      <c r="G9" s="256"/>
      <c r="H9" s="256"/>
      <c r="I9" s="257"/>
      <c r="J9" s="625"/>
      <c r="K9" s="241" t="s">
        <v>393</v>
      </c>
    </row>
    <row r="10" spans="1:11" ht="12.95" customHeight="1" x14ac:dyDescent="0.2">
      <c r="A10" s="185" t="s">
        <v>6</v>
      </c>
      <c r="B10" s="186" t="s">
        <v>361</v>
      </c>
      <c r="C10" s="171"/>
      <c r="D10" s="171"/>
      <c r="E10" s="171">
        <v>0</v>
      </c>
      <c r="F10" s="186" t="s">
        <v>116</v>
      </c>
      <c r="G10" s="171">
        <v>1202</v>
      </c>
      <c r="H10" s="171">
        <v>2945</v>
      </c>
      <c r="I10" s="177">
        <v>2945</v>
      </c>
      <c r="J10" s="625"/>
      <c r="K10" s="241" t="s">
        <v>394</v>
      </c>
    </row>
    <row r="11" spans="1:11" ht="12.95" customHeight="1" x14ac:dyDescent="0.2">
      <c r="A11" s="185" t="s">
        <v>7</v>
      </c>
      <c r="B11" s="186" t="s">
        <v>362</v>
      </c>
      <c r="C11" s="171">
        <v>0</v>
      </c>
      <c r="D11" s="171">
        <v>0</v>
      </c>
      <c r="E11" s="171">
        <v>0</v>
      </c>
      <c r="F11" s="255" t="s">
        <v>373</v>
      </c>
      <c r="G11" s="171"/>
      <c r="H11" s="171"/>
      <c r="I11" s="177"/>
      <c r="J11" s="625"/>
      <c r="K11" s="241" t="s">
        <v>395</v>
      </c>
    </row>
    <row r="12" spans="1:11" ht="12.75" customHeight="1" x14ac:dyDescent="0.2">
      <c r="A12" s="185" t="s">
        <v>8</v>
      </c>
      <c r="B12" s="255" t="s">
        <v>363</v>
      </c>
      <c r="C12" s="171"/>
      <c r="D12" s="171"/>
      <c r="E12" s="171"/>
      <c r="F12" s="186" t="s">
        <v>135</v>
      </c>
      <c r="G12" s="171">
        <v>0</v>
      </c>
      <c r="H12" s="171">
        <v>0</v>
      </c>
      <c r="I12" s="177">
        <v>0</v>
      </c>
      <c r="J12" s="625"/>
      <c r="K12" s="241" t="s">
        <v>396</v>
      </c>
    </row>
    <row r="13" spans="1:11" ht="12.95" customHeight="1" x14ac:dyDescent="0.2">
      <c r="A13" s="185" t="s">
        <v>9</v>
      </c>
      <c r="B13" s="186" t="s">
        <v>364</v>
      </c>
      <c r="C13" s="172"/>
      <c r="D13" s="172"/>
      <c r="E13" s="172"/>
      <c r="F13" s="223"/>
      <c r="G13" s="171"/>
      <c r="H13" s="171"/>
      <c r="I13" s="177"/>
      <c r="J13" s="625"/>
      <c r="K13" s="241" t="s">
        <v>397</v>
      </c>
    </row>
    <row r="14" spans="1:11" ht="12.95" customHeight="1" x14ac:dyDescent="0.2">
      <c r="A14" s="185" t="s">
        <v>10</v>
      </c>
      <c r="B14" s="1"/>
      <c r="C14" s="171"/>
      <c r="D14" s="171"/>
      <c r="E14" s="171"/>
      <c r="F14" s="223"/>
      <c r="G14" s="171"/>
      <c r="H14" s="171"/>
      <c r="I14" s="177"/>
      <c r="J14" s="625"/>
    </row>
    <row r="15" spans="1:11" ht="12.95" customHeight="1" x14ac:dyDescent="0.2">
      <c r="A15" s="185" t="s">
        <v>11</v>
      </c>
      <c r="B15" s="1"/>
      <c r="C15" s="171"/>
      <c r="D15" s="171"/>
      <c r="E15" s="171"/>
      <c r="F15" s="224"/>
      <c r="G15" s="171"/>
      <c r="H15" s="171"/>
      <c r="I15" s="177"/>
      <c r="J15" s="625"/>
    </row>
    <row r="16" spans="1:11" ht="12.95" customHeight="1" x14ac:dyDescent="0.2">
      <c r="A16" s="185" t="s">
        <v>12</v>
      </c>
      <c r="B16" s="221"/>
      <c r="C16" s="172"/>
      <c r="D16" s="172"/>
      <c r="E16" s="172"/>
      <c r="F16" s="223"/>
      <c r="G16" s="171"/>
      <c r="H16" s="171"/>
      <c r="I16" s="177"/>
      <c r="J16" s="625"/>
    </row>
    <row r="17" spans="1:11" x14ac:dyDescent="0.2">
      <c r="A17" s="185" t="s">
        <v>13</v>
      </c>
      <c r="B17" s="1"/>
      <c r="C17" s="172"/>
      <c r="D17" s="172"/>
      <c r="E17" s="172"/>
      <c r="F17" s="223"/>
      <c r="G17" s="171"/>
      <c r="H17" s="171"/>
      <c r="I17" s="177"/>
      <c r="J17" s="625"/>
    </row>
    <row r="18" spans="1:11" ht="12.95" customHeight="1" thickBot="1" x14ac:dyDescent="0.25">
      <c r="A18" s="218" t="s">
        <v>14</v>
      </c>
      <c r="B18" s="222"/>
      <c r="C18" s="220"/>
      <c r="D18" s="71"/>
      <c r="E18" s="72"/>
      <c r="F18" s="219" t="s">
        <v>34</v>
      </c>
      <c r="G18" s="171"/>
      <c r="H18" s="171"/>
      <c r="I18" s="177"/>
      <c r="J18" s="625"/>
    </row>
    <row r="19" spans="1:11" ht="15.95" customHeight="1" thickBot="1" x14ac:dyDescent="0.25">
      <c r="A19" s="188" t="s">
        <v>15</v>
      </c>
      <c r="B19" s="169" t="s">
        <v>365</v>
      </c>
      <c r="C19" s="174">
        <f>+C8+C10+C11+C13+C14+C15+C16+C17+C18</f>
        <v>0</v>
      </c>
      <c r="D19" s="174">
        <f>+D8+D10+D11+D13+D14+D15+D16+D17+D18</f>
        <v>803</v>
      </c>
      <c r="E19" s="174">
        <f>+E8+E10+E11+E13+E14+E15+E16+E17+E18</f>
        <v>803</v>
      </c>
      <c r="F19" s="169" t="s">
        <v>374</v>
      </c>
      <c r="G19" s="174">
        <f>+G8+G10+G12+G13+G14+G15+G16+G17+G18</f>
        <v>5765</v>
      </c>
      <c r="H19" s="174">
        <f>+H8+H10+H12+H13+H14+H15+H16+H17+H18</f>
        <v>9947</v>
      </c>
      <c r="I19" s="201">
        <f>+I8+I10+I12+I13+I14+I15+I16+I17+I18</f>
        <v>7619</v>
      </c>
      <c r="J19" s="625"/>
      <c r="K19" s="241" t="s">
        <v>398</v>
      </c>
    </row>
    <row r="20" spans="1:11" ht="12.95" customHeight="1" x14ac:dyDescent="0.2">
      <c r="A20" s="183" t="s">
        <v>16</v>
      </c>
      <c r="B20" s="210" t="s">
        <v>152</v>
      </c>
      <c r="C20" s="217">
        <f>SUM(C21:C25)</f>
        <v>0</v>
      </c>
      <c r="D20" s="217">
        <f t="shared" ref="D20:E20" si="0">SUM(D21:D25)</f>
        <v>0</v>
      </c>
      <c r="E20" s="217">
        <f t="shared" si="0"/>
        <v>0</v>
      </c>
      <c r="F20" s="191" t="s">
        <v>120</v>
      </c>
      <c r="G20" s="70"/>
      <c r="H20" s="70"/>
      <c r="I20" s="198"/>
      <c r="J20" s="625"/>
      <c r="K20" s="241" t="s">
        <v>399</v>
      </c>
    </row>
    <row r="21" spans="1:11" ht="12.95" customHeight="1" x14ac:dyDescent="0.2">
      <c r="A21" s="185" t="s">
        <v>17</v>
      </c>
      <c r="B21" s="211" t="s">
        <v>141</v>
      </c>
      <c r="C21" s="168">
        <v>0</v>
      </c>
      <c r="D21" s="168">
        <v>0</v>
      </c>
      <c r="E21" s="168">
        <v>0</v>
      </c>
      <c r="F21" s="191" t="s">
        <v>123</v>
      </c>
      <c r="G21" s="168"/>
      <c r="H21" s="168"/>
      <c r="I21" s="199"/>
      <c r="J21" s="625"/>
      <c r="K21" s="241" t="s">
        <v>400</v>
      </c>
    </row>
    <row r="22" spans="1:11" ht="12.95" customHeight="1" x14ac:dyDescent="0.2">
      <c r="A22" s="183" t="s">
        <v>18</v>
      </c>
      <c r="B22" s="211" t="s">
        <v>142</v>
      </c>
      <c r="C22" s="168"/>
      <c r="D22" s="168"/>
      <c r="E22" s="168"/>
      <c r="F22" s="191" t="s">
        <v>96</v>
      </c>
      <c r="G22" s="168"/>
      <c r="H22" s="168"/>
      <c r="I22" s="199"/>
      <c r="J22" s="625"/>
      <c r="K22" s="241" t="s">
        <v>401</v>
      </c>
    </row>
    <row r="23" spans="1:11" ht="12.95" customHeight="1" x14ac:dyDescent="0.2">
      <c r="A23" s="185" t="s">
        <v>19</v>
      </c>
      <c r="B23" s="211" t="s">
        <v>143</v>
      </c>
      <c r="C23" s="168"/>
      <c r="D23" s="168"/>
      <c r="E23" s="168"/>
      <c r="F23" s="191" t="s">
        <v>97</v>
      </c>
      <c r="G23" s="168"/>
      <c r="H23" s="168"/>
      <c r="I23" s="199"/>
      <c r="J23" s="625"/>
      <c r="K23" s="241" t="s">
        <v>402</v>
      </c>
    </row>
    <row r="24" spans="1:11" ht="12.95" customHeight="1" x14ac:dyDescent="0.2">
      <c r="A24" s="183" t="s">
        <v>20</v>
      </c>
      <c r="B24" s="211" t="s">
        <v>144</v>
      </c>
      <c r="C24" s="168"/>
      <c r="D24" s="168"/>
      <c r="E24" s="168"/>
      <c r="F24" s="190" t="s">
        <v>138</v>
      </c>
      <c r="G24" s="168"/>
      <c r="H24" s="168"/>
      <c r="I24" s="199"/>
      <c r="J24" s="625"/>
      <c r="K24" s="241" t="s">
        <v>403</v>
      </c>
    </row>
    <row r="25" spans="1:11" ht="12.95" customHeight="1" x14ac:dyDescent="0.2">
      <c r="A25" s="185" t="s">
        <v>21</v>
      </c>
      <c r="B25" s="212" t="s">
        <v>145</v>
      </c>
      <c r="C25" s="168"/>
      <c r="D25" s="168"/>
      <c r="E25" s="168"/>
      <c r="F25" s="191" t="s">
        <v>124</v>
      </c>
      <c r="G25" s="168"/>
      <c r="H25" s="168"/>
      <c r="I25" s="199"/>
      <c r="J25" s="625"/>
      <c r="K25" s="241" t="s">
        <v>404</v>
      </c>
    </row>
    <row r="26" spans="1:11" ht="12.95" customHeight="1" x14ac:dyDescent="0.2">
      <c r="A26" s="183" t="s">
        <v>22</v>
      </c>
      <c r="B26" s="213" t="s">
        <v>146</v>
      </c>
      <c r="C26" s="193">
        <f>+C27+C28+C29+C30+C31</f>
        <v>0</v>
      </c>
      <c r="D26" s="193">
        <f>+D27+D28+D29+D30+D31</f>
        <v>0</v>
      </c>
      <c r="E26" s="193">
        <f>+E27+E28+E29+E30+E31</f>
        <v>0</v>
      </c>
      <c r="F26" s="214" t="s">
        <v>122</v>
      </c>
      <c r="G26" s="168"/>
      <c r="H26" s="168"/>
      <c r="I26" s="199"/>
      <c r="J26" s="625"/>
      <c r="K26" s="241" t="s">
        <v>405</v>
      </c>
    </row>
    <row r="27" spans="1:11" ht="12.95" customHeight="1" x14ac:dyDescent="0.2">
      <c r="A27" s="185" t="s">
        <v>23</v>
      </c>
      <c r="B27" s="212" t="s">
        <v>147</v>
      </c>
      <c r="C27" s="168"/>
      <c r="D27" s="168"/>
      <c r="E27" s="168"/>
      <c r="F27" s="214" t="s">
        <v>375</v>
      </c>
      <c r="G27" s="168"/>
      <c r="H27" s="168"/>
      <c r="I27" s="199"/>
      <c r="J27" s="625"/>
      <c r="K27" s="241" t="s">
        <v>406</v>
      </c>
    </row>
    <row r="28" spans="1:11" ht="12.95" customHeight="1" x14ac:dyDescent="0.2">
      <c r="A28" s="183" t="s">
        <v>24</v>
      </c>
      <c r="B28" s="212" t="s">
        <v>148</v>
      </c>
      <c r="C28" s="168"/>
      <c r="D28" s="168"/>
      <c r="E28" s="168"/>
      <c r="F28" s="209" t="s">
        <v>474</v>
      </c>
      <c r="G28" s="168"/>
      <c r="H28" s="168"/>
      <c r="I28" s="199"/>
      <c r="J28" s="625"/>
      <c r="K28" s="241" t="s">
        <v>407</v>
      </c>
    </row>
    <row r="29" spans="1:11" ht="12.95" customHeight="1" x14ac:dyDescent="0.2">
      <c r="A29" s="185" t="s">
        <v>25</v>
      </c>
      <c r="B29" s="211" t="s">
        <v>149</v>
      </c>
      <c r="C29" s="168"/>
      <c r="D29" s="168"/>
      <c r="E29" s="168"/>
      <c r="F29" s="200"/>
      <c r="G29" s="168"/>
      <c r="H29" s="168"/>
      <c r="I29" s="199"/>
      <c r="J29" s="625"/>
      <c r="K29" s="241" t="s">
        <v>408</v>
      </c>
    </row>
    <row r="30" spans="1:11" ht="12.95" customHeight="1" x14ac:dyDescent="0.2">
      <c r="A30" s="183" t="s">
        <v>26</v>
      </c>
      <c r="B30" s="215" t="s">
        <v>150</v>
      </c>
      <c r="C30" s="168"/>
      <c r="D30" s="168"/>
      <c r="E30" s="168"/>
      <c r="F30" s="1"/>
      <c r="G30" s="168"/>
      <c r="H30" s="168"/>
      <c r="I30" s="199"/>
      <c r="J30" s="625"/>
      <c r="K30" s="241" t="s">
        <v>409</v>
      </c>
    </row>
    <row r="31" spans="1:11" ht="12.95" customHeight="1" thickBot="1" x14ac:dyDescent="0.25">
      <c r="A31" s="185" t="s">
        <v>27</v>
      </c>
      <c r="B31" s="216" t="s">
        <v>151</v>
      </c>
      <c r="C31" s="168"/>
      <c r="D31" s="168"/>
      <c r="E31" s="168"/>
      <c r="F31" s="200"/>
      <c r="G31" s="168"/>
      <c r="H31" s="168"/>
      <c r="I31" s="199"/>
      <c r="J31" s="625"/>
      <c r="K31" s="241" t="s">
        <v>410</v>
      </c>
    </row>
    <row r="32" spans="1:11" ht="16.5" customHeight="1" thickBot="1" x14ac:dyDescent="0.25">
      <c r="A32" s="188" t="s">
        <v>28</v>
      </c>
      <c r="B32" s="169" t="s">
        <v>366</v>
      </c>
      <c r="C32" s="174">
        <f>+C20+C26</f>
        <v>0</v>
      </c>
      <c r="D32" s="174">
        <f>+D20+D26</f>
        <v>0</v>
      </c>
      <c r="E32" s="174">
        <f>+E20+E26</f>
        <v>0</v>
      </c>
      <c r="F32" s="169" t="s">
        <v>377</v>
      </c>
      <c r="G32" s="174">
        <f>SUM(G20:G31)</f>
        <v>0</v>
      </c>
      <c r="H32" s="174">
        <f>SUM(H20:H31)</f>
        <v>0</v>
      </c>
      <c r="I32" s="201">
        <f>SUM(I20:I31)</f>
        <v>0</v>
      </c>
      <c r="J32" s="625"/>
      <c r="K32" s="241" t="s">
        <v>411</v>
      </c>
    </row>
    <row r="33" spans="1:11" ht="16.5" customHeight="1" thickBot="1" x14ac:dyDescent="0.25">
      <c r="A33" s="188" t="s">
        <v>29</v>
      </c>
      <c r="B33" s="194" t="s">
        <v>367</v>
      </c>
      <c r="C33" s="68">
        <f>+C19+C32</f>
        <v>0</v>
      </c>
      <c r="D33" s="68">
        <f>+D19+D32</f>
        <v>803</v>
      </c>
      <c r="E33" s="195">
        <f>+E19+E32</f>
        <v>803</v>
      </c>
      <c r="F33" s="194" t="s">
        <v>376</v>
      </c>
      <c r="G33" s="68">
        <f>+G19+G32</f>
        <v>5765</v>
      </c>
      <c r="H33" s="68">
        <f>+H19+H32</f>
        <v>9947</v>
      </c>
      <c r="I33" s="69">
        <f>+I19+I32</f>
        <v>7619</v>
      </c>
      <c r="J33" s="625"/>
      <c r="K33" s="241" t="s">
        <v>412</v>
      </c>
    </row>
    <row r="34" spans="1:11" ht="16.5" customHeight="1" thickBot="1" x14ac:dyDescent="0.25">
      <c r="A34" s="188" t="s">
        <v>30</v>
      </c>
      <c r="B34" s="194" t="s">
        <v>98</v>
      </c>
      <c r="C34" s="68">
        <f>IF(C19-G19&lt;0,G19-C19,"-")</f>
        <v>5765</v>
      </c>
      <c r="D34" s="68">
        <f>IF(D19-H19&lt;0,H19-D19,"-")</f>
        <v>9144</v>
      </c>
      <c r="E34" s="195">
        <f>IF(E19-I19&lt;0,I19-E19,"-")</f>
        <v>6816</v>
      </c>
      <c r="F34" s="194" t="s">
        <v>99</v>
      </c>
      <c r="G34" s="68" t="str">
        <f>IF(C19-G19&gt;0,C19-G19,"-")</f>
        <v>-</v>
      </c>
      <c r="H34" s="68" t="str">
        <f>IF(D19-H19&gt;0,D19-H19,"-")</f>
        <v>-</v>
      </c>
      <c r="I34" s="69" t="str">
        <f>IF(E19-I19&gt;0,E19-I19,"-")</f>
        <v>-</v>
      </c>
      <c r="J34" s="625"/>
      <c r="K34" s="241" t="s">
        <v>413</v>
      </c>
    </row>
    <row r="35" spans="1:11" ht="16.5" customHeight="1" thickBot="1" x14ac:dyDescent="0.25">
      <c r="A35" s="188" t="s">
        <v>31</v>
      </c>
      <c r="B35" s="194" t="s">
        <v>139</v>
      </c>
      <c r="C35" s="68" t="str">
        <f>IF(C28-G28&lt;0,G28-C28,"-")</f>
        <v>-</v>
      </c>
      <c r="D35" s="68" t="str">
        <f>IF(D28-H28&lt;0,H28-D28,"-")</f>
        <v>-</v>
      </c>
      <c r="E35" s="195" t="str">
        <f>IF(E28-I28&lt;0,I28-E28,"-")</f>
        <v>-</v>
      </c>
      <c r="F35" s="194" t="s">
        <v>140</v>
      </c>
      <c r="G35" s="68" t="str">
        <f>IF(C28-G28&gt;0,C28-G28,"-")</f>
        <v>-</v>
      </c>
      <c r="H35" s="68" t="str">
        <f>IF(D28-H28&gt;0,D28-H28,"-")</f>
        <v>-</v>
      </c>
      <c r="I35" s="69" t="str">
        <f>IF(E28-I28&gt;0,E28-I28,"-")</f>
        <v>-</v>
      </c>
      <c r="J35" s="625"/>
      <c r="K35" s="241" t="s">
        <v>414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2:G45"/>
  <sheetViews>
    <sheetView workbookViewId="0">
      <selection activeCell="A5" sqref="A5:F5"/>
    </sheetView>
  </sheetViews>
  <sheetFormatPr defaultRowHeight="12.75" x14ac:dyDescent="0.2"/>
  <cols>
    <col min="2" max="2" width="54" bestFit="1" customWidth="1"/>
    <col min="3" max="3" width="11.5" customWidth="1"/>
    <col min="4" max="4" width="11.33203125" customWidth="1"/>
  </cols>
  <sheetData>
    <row r="2" spans="1:7" x14ac:dyDescent="0.2">
      <c r="F2" s="393" t="s">
        <v>484</v>
      </c>
    </row>
    <row r="4" spans="1:7" ht="12.75" customHeight="1" x14ac:dyDescent="0.2">
      <c r="A4" s="594" t="s">
        <v>570</v>
      </c>
      <c r="B4" s="594"/>
      <c r="C4" s="594"/>
      <c r="D4" s="594"/>
      <c r="E4" s="594"/>
      <c r="F4" s="594"/>
    </row>
    <row r="5" spans="1:7" x14ac:dyDescent="0.2">
      <c r="A5" s="787" t="s">
        <v>521</v>
      </c>
      <c r="B5" s="787"/>
      <c r="C5" s="787"/>
      <c r="D5" s="787"/>
      <c r="E5" s="787"/>
      <c r="F5" s="787"/>
    </row>
    <row r="7" spans="1:7" ht="13.5" thickBot="1" x14ac:dyDescent="0.25">
      <c r="E7" s="629" t="s">
        <v>485</v>
      </c>
      <c r="F7" s="629"/>
    </row>
    <row r="8" spans="1:7" x14ac:dyDescent="0.2">
      <c r="A8" s="637" t="s">
        <v>486</v>
      </c>
      <c r="B8" s="639" t="s">
        <v>125</v>
      </c>
      <c r="C8" s="285" t="s">
        <v>487</v>
      </c>
      <c r="D8" s="285" t="s">
        <v>161</v>
      </c>
      <c r="E8" s="630" t="s">
        <v>159</v>
      </c>
      <c r="F8" s="631"/>
    </row>
    <row r="9" spans="1:7" ht="13.5" thickBot="1" x14ac:dyDescent="0.25">
      <c r="A9" s="638"/>
      <c r="B9" s="640"/>
      <c r="C9" s="641" t="s">
        <v>488</v>
      </c>
      <c r="D9" s="642"/>
      <c r="E9" s="281" t="s">
        <v>485</v>
      </c>
      <c r="F9" s="286" t="s">
        <v>495</v>
      </c>
    </row>
    <row r="10" spans="1:7" ht="13.5" thickBot="1" x14ac:dyDescent="0.25">
      <c r="A10" s="279" t="s">
        <v>4</v>
      </c>
      <c r="B10" s="277" t="s">
        <v>489</v>
      </c>
      <c r="C10" s="278">
        <f>SUM(C11:C14)</f>
        <v>1202</v>
      </c>
      <c r="D10" s="278">
        <f>SUM(D11:D14)</f>
        <v>2945</v>
      </c>
      <c r="E10" s="278">
        <f>SUM(E11:E14)</f>
        <v>2945</v>
      </c>
      <c r="F10" s="280">
        <f>E10/D10*100</f>
        <v>100</v>
      </c>
      <c r="G10" s="259"/>
    </row>
    <row r="11" spans="1:7" x14ac:dyDescent="0.2">
      <c r="A11" s="275"/>
      <c r="B11" s="274" t="s">
        <v>534</v>
      </c>
      <c r="C11" s="283">
        <v>602</v>
      </c>
      <c r="D11" s="274">
        <v>2078</v>
      </c>
      <c r="E11" s="274">
        <v>2078</v>
      </c>
      <c r="F11" s="284"/>
    </row>
    <row r="12" spans="1:7" x14ac:dyDescent="0.2">
      <c r="A12" s="262"/>
      <c r="B12" s="263" t="s">
        <v>535</v>
      </c>
      <c r="C12" s="265">
        <v>500</v>
      </c>
      <c r="D12" s="265">
        <v>551</v>
      </c>
      <c r="E12" s="265">
        <v>551</v>
      </c>
      <c r="F12" s="266"/>
      <c r="G12" s="259"/>
    </row>
    <row r="13" spans="1:7" x14ac:dyDescent="0.2">
      <c r="A13" s="262"/>
      <c r="B13" s="263" t="s">
        <v>536</v>
      </c>
      <c r="C13" s="265">
        <v>100</v>
      </c>
      <c r="D13" s="265">
        <v>90</v>
      </c>
      <c r="E13" s="265">
        <v>90</v>
      </c>
      <c r="F13" s="264"/>
    </row>
    <row r="14" spans="1:7" ht="13.5" thickBot="1" x14ac:dyDescent="0.25">
      <c r="A14" s="271"/>
      <c r="B14" s="270" t="s">
        <v>537</v>
      </c>
      <c r="C14" s="270">
        <v>0</v>
      </c>
      <c r="D14" s="270">
        <v>226</v>
      </c>
      <c r="E14" s="270">
        <v>226</v>
      </c>
      <c r="F14" s="272"/>
    </row>
    <row r="15" spans="1:7" ht="13.5" thickBot="1" x14ac:dyDescent="0.25">
      <c r="A15" s="279" t="s">
        <v>5</v>
      </c>
      <c r="B15" s="277" t="s">
        <v>490</v>
      </c>
      <c r="C15" s="277"/>
      <c r="D15" s="277"/>
      <c r="E15" s="277"/>
      <c r="F15" s="282"/>
    </row>
    <row r="16" spans="1:7" x14ac:dyDescent="0.2">
      <c r="A16" s="275"/>
      <c r="B16" s="274"/>
      <c r="C16" s="274"/>
      <c r="D16" s="274"/>
      <c r="E16" s="274"/>
      <c r="F16" s="276"/>
    </row>
    <row r="17" spans="1:7" ht="13.5" thickBot="1" x14ac:dyDescent="0.25">
      <c r="A17" s="271"/>
      <c r="B17" s="270"/>
      <c r="C17" s="270"/>
      <c r="D17" s="270"/>
      <c r="E17" s="270"/>
      <c r="F17" s="272"/>
    </row>
    <row r="18" spans="1:7" ht="13.5" thickBot="1" x14ac:dyDescent="0.25">
      <c r="A18" s="279"/>
      <c r="B18" s="277" t="s">
        <v>35</v>
      </c>
      <c r="C18" s="278">
        <f>C10+C15</f>
        <v>1202</v>
      </c>
      <c r="D18" s="278">
        <f>D10+D15</f>
        <v>2945</v>
      </c>
      <c r="E18" s="278">
        <f>E10+E15</f>
        <v>2945</v>
      </c>
      <c r="F18" s="278">
        <f>F10+F15</f>
        <v>100</v>
      </c>
      <c r="G18" s="259"/>
    </row>
    <row r="21" spans="1:7" x14ac:dyDescent="0.2">
      <c r="E21" s="636" t="s">
        <v>496</v>
      </c>
      <c r="F21" s="636"/>
    </row>
    <row r="22" spans="1:7" ht="15.75" customHeight="1" x14ac:dyDescent="0.2">
      <c r="A22" s="594" t="s">
        <v>570</v>
      </c>
      <c r="B22" s="594"/>
      <c r="C22" s="594"/>
      <c r="D22" s="594"/>
      <c r="E22" s="594"/>
      <c r="F22" s="594"/>
    </row>
    <row r="23" spans="1:7" x14ac:dyDescent="0.2">
      <c r="A23" s="635" t="s">
        <v>522</v>
      </c>
      <c r="B23" s="635"/>
      <c r="C23" s="635"/>
      <c r="D23" s="635"/>
      <c r="E23" s="635"/>
      <c r="F23" s="635"/>
    </row>
    <row r="25" spans="1:7" ht="13.5" thickBot="1" x14ac:dyDescent="0.25">
      <c r="E25" s="629" t="s">
        <v>485</v>
      </c>
      <c r="F25" s="629"/>
    </row>
    <row r="26" spans="1:7" x14ac:dyDescent="0.2">
      <c r="A26" s="260" t="s">
        <v>486</v>
      </c>
      <c r="B26" s="633" t="s">
        <v>125</v>
      </c>
      <c r="C26" s="261" t="s">
        <v>487</v>
      </c>
      <c r="D26" s="261" t="s">
        <v>161</v>
      </c>
      <c r="E26" s="630" t="s">
        <v>159</v>
      </c>
      <c r="F26" s="631"/>
    </row>
    <row r="27" spans="1:7" ht="13.5" thickBot="1" x14ac:dyDescent="0.25">
      <c r="A27" s="267"/>
      <c r="B27" s="634"/>
      <c r="C27" s="632" t="s">
        <v>488</v>
      </c>
      <c r="D27" s="632"/>
      <c r="E27" s="287" t="s">
        <v>485</v>
      </c>
      <c r="F27" s="286" t="s">
        <v>495</v>
      </c>
    </row>
    <row r="28" spans="1:7" ht="13.5" thickBot="1" x14ac:dyDescent="0.25">
      <c r="A28" s="262" t="s">
        <v>4</v>
      </c>
      <c r="B28" s="268" t="s">
        <v>491</v>
      </c>
      <c r="C28" s="269">
        <f>SUM(C29:C38)</f>
        <v>4563</v>
      </c>
      <c r="D28" s="269">
        <f>SUM(D29:D38)</f>
        <v>7002</v>
      </c>
      <c r="E28" s="269">
        <f>SUM(E29:E38)</f>
        <v>4674</v>
      </c>
      <c r="F28" s="280">
        <f>E28/D28*100</f>
        <v>66.752356469580121</v>
      </c>
      <c r="G28" s="259"/>
    </row>
    <row r="29" spans="1:7" x14ac:dyDescent="0.2">
      <c r="A29" s="262"/>
      <c r="B29" s="263" t="s">
        <v>538</v>
      </c>
      <c r="C29" s="263">
        <v>635</v>
      </c>
      <c r="D29" s="263">
        <v>1000</v>
      </c>
      <c r="E29" s="263">
        <v>635</v>
      </c>
      <c r="F29" s="264"/>
    </row>
    <row r="30" spans="1:7" x14ac:dyDescent="0.2">
      <c r="A30" s="262"/>
      <c r="B30" s="263" t="s">
        <v>539</v>
      </c>
      <c r="C30" s="265">
        <v>434</v>
      </c>
      <c r="D30" s="265">
        <v>434</v>
      </c>
      <c r="E30" s="265">
        <v>434</v>
      </c>
      <c r="F30" s="266"/>
      <c r="G30" s="259"/>
    </row>
    <row r="31" spans="1:7" x14ac:dyDescent="0.2">
      <c r="A31" s="262"/>
      <c r="B31" s="263" t="s">
        <v>540</v>
      </c>
      <c r="C31" s="265">
        <v>2930</v>
      </c>
      <c r="D31" s="265">
        <v>4797</v>
      </c>
      <c r="E31" s="265">
        <v>2930</v>
      </c>
      <c r="F31" s="266"/>
      <c r="G31" s="259"/>
    </row>
    <row r="32" spans="1:7" x14ac:dyDescent="0.2">
      <c r="A32" s="262"/>
      <c r="B32" s="263" t="s">
        <v>541</v>
      </c>
      <c r="C32" s="263">
        <v>404</v>
      </c>
      <c r="D32" s="263">
        <v>500</v>
      </c>
      <c r="E32" s="263">
        <v>404</v>
      </c>
      <c r="F32" s="264"/>
    </row>
    <row r="33" spans="1:7" x14ac:dyDescent="0.2">
      <c r="A33" s="262"/>
      <c r="B33" s="263" t="s">
        <v>542</v>
      </c>
      <c r="C33" s="263">
        <v>40</v>
      </c>
      <c r="D33" s="263">
        <v>40</v>
      </c>
      <c r="E33" s="263">
        <v>40</v>
      </c>
      <c r="F33" s="264"/>
    </row>
    <row r="34" spans="1:7" x14ac:dyDescent="0.2">
      <c r="A34" s="262"/>
      <c r="B34" s="263" t="s">
        <v>543</v>
      </c>
      <c r="C34" s="263">
        <v>18</v>
      </c>
      <c r="D34" s="263">
        <v>23</v>
      </c>
      <c r="E34" s="263">
        <v>23</v>
      </c>
      <c r="F34" s="264"/>
    </row>
    <row r="35" spans="1:7" x14ac:dyDescent="0.2">
      <c r="A35" s="262"/>
      <c r="B35" s="263" t="s">
        <v>544</v>
      </c>
      <c r="C35" s="263">
        <v>11</v>
      </c>
      <c r="D35" s="263">
        <v>11</v>
      </c>
      <c r="E35" s="263">
        <v>11</v>
      </c>
      <c r="F35" s="264"/>
    </row>
    <row r="36" spans="1:7" x14ac:dyDescent="0.2">
      <c r="A36" s="262"/>
      <c r="B36" s="263" t="s">
        <v>545</v>
      </c>
      <c r="C36" s="263">
        <v>0</v>
      </c>
      <c r="D36" s="263">
        <v>57</v>
      </c>
      <c r="E36" s="263">
        <v>57</v>
      </c>
      <c r="F36" s="264"/>
    </row>
    <row r="37" spans="1:7" ht="12" customHeight="1" thickBot="1" x14ac:dyDescent="0.25">
      <c r="A37" s="262"/>
      <c r="B37" s="263" t="s">
        <v>546</v>
      </c>
      <c r="C37" s="265">
        <v>0</v>
      </c>
      <c r="D37" s="265">
        <v>49</v>
      </c>
      <c r="E37" s="265">
        <v>49</v>
      </c>
      <c r="F37" s="266"/>
      <c r="G37" s="259"/>
    </row>
    <row r="38" spans="1:7" hidden="1" x14ac:dyDescent="0.2">
      <c r="A38" s="262"/>
      <c r="B38" s="263" t="s">
        <v>547</v>
      </c>
      <c r="C38" s="263">
        <v>91</v>
      </c>
      <c r="D38" s="263">
        <v>91</v>
      </c>
      <c r="E38" s="263">
        <v>91</v>
      </c>
      <c r="F38" s="264"/>
    </row>
    <row r="39" spans="1:7" ht="13.5" thickBot="1" x14ac:dyDescent="0.25">
      <c r="A39" s="279" t="s">
        <v>5</v>
      </c>
      <c r="B39" s="277" t="s">
        <v>492</v>
      </c>
      <c r="C39" s="278">
        <v>0</v>
      </c>
      <c r="D39" s="278">
        <v>0</v>
      </c>
      <c r="E39" s="278">
        <v>0</v>
      </c>
      <c r="F39" s="280">
        <v>0</v>
      </c>
      <c r="G39" s="259"/>
    </row>
    <row r="40" spans="1:7" x14ac:dyDescent="0.2">
      <c r="A40" s="275"/>
      <c r="B40" s="274"/>
      <c r="C40" s="274"/>
      <c r="D40" s="274"/>
      <c r="E40" s="274"/>
      <c r="F40" s="276"/>
    </row>
    <row r="41" spans="1:7" ht="13.5" thickBot="1" x14ac:dyDescent="0.25">
      <c r="A41" s="271"/>
      <c r="B41" s="270"/>
      <c r="C41" s="273"/>
      <c r="D41" s="273"/>
      <c r="E41" s="273"/>
      <c r="F41" s="266"/>
      <c r="G41" s="259"/>
    </row>
    <row r="42" spans="1:7" ht="13.5" thickBot="1" x14ac:dyDescent="0.25">
      <c r="A42" s="279" t="s">
        <v>6</v>
      </c>
      <c r="B42" s="277" t="s">
        <v>493</v>
      </c>
      <c r="C42" s="277">
        <v>0</v>
      </c>
      <c r="D42" s="277">
        <v>0</v>
      </c>
      <c r="E42" s="277">
        <v>0</v>
      </c>
      <c r="F42" s="282">
        <v>0</v>
      </c>
    </row>
    <row r="43" spans="1:7" x14ac:dyDescent="0.2">
      <c r="A43" s="275"/>
      <c r="B43" s="274"/>
      <c r="C43" s="274"/>
      <c r="D43" s="274"/>
      <c r="E43" s="274"/>
      <c r="F43" s="264"/>
    </row>
    <row r="44" spans="1:7" ht="13.5" thickBot="1" x14ac:dyDescent="0.25">
      <c r="A44" s="262"/>
      <c r="B44" s="270"/>
      <c r="C44" s="270"/>
      <c r="D44" s="270"/>
      <c r="E44" s="270"/>
      <c r="F44" s="264"/>
    </row>
    <row r="45" spans="1:7" ht="13.5" thickBot="1" x14ac:dyDescent="0.25">
      <c r="A45" s="267"/>
      <c r="B45" s="277" t="s">
        <v>494</v>
      </c>
      <c r="C45" s="278">
        <f>C28+C39+C42</f>
        <v>4563</v>
      </c>
      <c r="D45" s="278">
        <f>D28+D39+D42</f>
        <v>7002</v>
      </c>
      <c r="E45" s="278">
        <f>E28+E39+E42</f>
        <v>4674</v>
      </c>
      <c r="F45" s="280">
        <f>E45/D45*100</f>
        <v>66.752356469580121</v>
      </c>
      <c r="G45" s="259"/>
    </row>
  </sheetData>
  <mergeCells count="14">
    <mergeCell ref="E21:F21"/>
    <mergeCell ref="A4:F4"/>
    <mergeCell ref="A5:F5"/>
    <mergeCell ref="E7:F7"/>
    <mergeCell ref="A8:A9"/>
    <mergeCell ref="B8:B9"/>
    <mergeCell ref="C9:D9"/>
    <mergeCell ref="E8:F8"/>
    <mergeCell ref="E25:F25"/>
    <mergeCell ref="E26:F26"/>
    <mergeCell ref="C27:D27"/>
    <mergeCell ref="B26:B27"/>
    <mergeCell ref="A22:F22"/>
    <mergeCell ref="A23:F23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25"/>
  <sheetViews>
    <sheetView zoomScale="130" zoomScaleNormal="130" zoomScaleSheetLayoutView="100" workbookViewId="0">
      <selection activeCell="N1" sqref="N1:N24"/>
    </sheetView>
  </sheetViews>
  <sheetFormatPr defaultRowHeight="12.75" x14ac:dyDescent="0.2"/>
  <cols>
    <col min="1" max="1" width="28.5" style="2" customWidth="1"/>
    <col min="2" max="13" width="10" style="2" customWidth="1"/>
    <col min="14" max="14" width="4" style="2" customWidth="1"/>
    <col min="15" max="16384" width="9.33203125" style="2"/>
  </cols>
  <sheetData>
    <row r="1" spans="1:14" ht="25.5" customHeight="1" x14ac:dyDescent="0.2">
      <c r="A1" s="647" t="s">
        <v>0</v>
      </c>
      <c r="B1" s="647"/>
      <c r="C1" s="647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786" t="s">
        <v>571</v>
      </c>
    </row>
    <row r="2" spans="1:14" ht="16.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45" t="s">
        <v>41</v>
      </c>
      <c r="M2" s="645"/>
      <c r="N2" s="786"/>
    </row>
    <row r="3" spans="1:14" ht="16.5" customHeight="1" thickBot="1" x14ac:dyDescent="0.25">
      <c r="A3" s="650" t="s">
        <v>76</v>
      </c>
      <c r="B3" s="649" t="s">
        <v>157</v>
      </c>
      <c r="C3" s="649"/>
      <c r="D3" s="649"/>
      <c r="E3" s="649"/>
      <c r="F3" s="649"/>
      <c r="G3" s="649"/>
      <c r="H3" s="649"/>
      <c r="I3" s="649"/>
      <c r="J3" s="654" t="s">
        <v>159</v>
      </c>
      <c r="K3" s="654"/>
      <c r="L3" s="654"/>
      <c r="M3" s="654"/>
      <c r="N3" s="786"/>
    </row>
    <row r="4" spans="1:14" ht="15" customHeight="1" thickBot="1" x14ac:dyDescent="0.25">
      <c r="A4" s="651"/>
      <c r="B4" s="653" t="s">
        <v>160</v>
      </c>
      <c r="C4" s="643" t="s">
        <v>161</v>
      </c>
      <c r="D4" s="648" t="s">
        <v>155</v>
      </c>
      <c r="E4" s="648"/>
      <c r="F4" s="648"/>
      <c r="G4" s="648"/>
      <c r="H4" s="648"/>
      <c r="I4" s="648"/>
      <c r="J4" s="655"/>
      <c r="K4" s="655"/>
      <c r="L4" s="655"/>
      <c r="M4" s="655"/>
      <c r="N4" s="786"/>
    </row>
    <row r="5" spans="1:14" ht="21.75" customHeight="1" thickBot="1" x14ac:dyDescent="0.25">
      <c r="A5" s="651"/>
      <c r="B5" s="653"/>
      <c r="C5" s="643"/>
      <c r="D5" s="29" t="s">
        <v>160</v>
      </c>
      <c r="E5" s="29" t="s">
        <v>161</v>
      </c>
      <c r="F5" s="29" t="s">
        <v>160</v>
      </c>
      <c r="G5" s="29" t="s">
        <v>161</v>
      </c>
      <c r="H5" s="29" t="s">
        <v>160</v>
      </c>
      <c r="I5" s="29" t="s">
        <v>161</v>
      </c>
      <c r="J5" s="655"/>
      <c r="K5" s="655"/>
      <c r="L5" s="655"/>
      <c r="M5" s="655"/>
      <c r="N5" s="786"/>
    </row>
    <row r="6" spans="1:14" ht="16.5" customHeight="1" thickBot="1" x14ac:dyDescent="0.25">
      <c r="A6" s="652"/>
      <c r="B6" s="643" t="s">
        <v>156</v>
      </c>
      <c r="C6" s="643"/>
      <c r="D6" s="643" t="s">
        <v>548</v>
      </c>
      <c r="E6" s="643"/>
      <c r="F6" s="643" t="s">
        <v>518</v>
      </c>
      <c r="G6" s="643"/>
      <c r="H6" s="653" t="s">
        <v>549</v>
      </c>
      <c r="I6" s="653"/>
      <c r="J6" s="28" t="str">
        <f>+D6</f>
        <v>2017. előtti</v>
      </c>
      <c r="K6" s="29" t="str">
        <f>+F6</f>
        <v>2017. évi</v>
      </c>
      <c r="L6" s="28" t="s">
        <v>35</v>
      </c>
      <c r="M6" s="29" t="e">
        <f>+CONCATENATE("Teljesítés %-a ",LEFT(#REF!,4),". XII. 31-ig")</f>
        <v>#REF!</v>
      </c>
      <c r="N6" s="786"/>
    </row>
    <row r="7" spans="1:14" ht="16.5" customHeight="1" thickBot="1" x14ac:dyDescent="0.25">
      <c r="A7" s="30" t="s">
        <v>295</v>
      </c>
      <c r="B7" s="28" t="s">
        <v>296</v>
      </c>
      <c r="C7" s="28" t="s">
        <v>297</v>
      </c>
      <c r="D7" s="31" t="s">
        <v>298</v>
      </c>
      <c r="E7" s="29" t="s">
        <v>299</v>
      </c>
      <c r="F7" s="29" t="s">
        <v>368</v>
      </c>
      <c r="G7" s="29" t="s">
        <v>369</v>
      </c>
      <c r="H7" s="28" t="s">
        <v>370</v>
      </c>
      <c r="I7" s="31" t="s">
        <v>371</v>
      </c>
      <c r="J7" s="31" t="s">
        <v>378</v>
      </c>
      <c r="K7" s="31" t="s">
        <v>379</v>
      </c>
      <c r="L7" s="31" t="s">
        <v>380</v>
      </c>
      <c r="M7" s="32" t="s">
        <v>381</v>
      </c>
      <c r="N7" s="786"/>
    </row>
    <row r="8" spans="1:14" ht="15.75" customHeight="1" x14ac:dyDescent="0.2">
      <c r="A8" s="33" t="s">
        <v>77</v>
      </c>
      <c r="B8" s="34"/>
      <c r="C8" s="54"/>
      <c r="D8" s="54"/>
      <c r="E8" s="63"/>
      <c r="F8" s="54"/>
      <c r="G8" s="54"/>
      <c r="H8" s="54"/>
      <c r="I8" s="54"/>
      <c r="J8" s="54"/>
      <c r="K8" s="54"/>
      <c r="L8" s="35">
        <f t="shared" ref="L8:L14" si="0">+J8+K8</f>
        <v>0</v>
      </c>
      <c r="M8" s="64" t="str">
        <f t="shared" ref="M8:M15" si="1">IF((C8&lt;&gt;0),ROUND((L8/C8)*100,1),"")</f>
        <v/>
      </c>
      <c r="N8" s="786"/>
    </row>
    <row r="9" spans="1:14" ht="15.75" customHeight="1" x14ac:dyDescent="0.2">
      <c r="A9" s="36" t="s">
        <v>88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9">
        <f t="shared" si="0"/>
        <v>0</v>
      </c>
      <c r="M9" s="65" t="str">
        <f t="shared" si="1"/>
        <v/>
      </c>
      <c r="N9" s="786"/>
    </row>
    <row r="10" spans="1:14" ht="15.75" customHeight="1" x14ac:dyDescent="0.2">
      <c r="A10" s="40" t="s">
        <v>78</v>
      </c>
      <c r="B10" s="41"/>
      <c r="C10" s="57"/>
      <c r="D10" s="57"/>
      <c r="E10" s="57"/>
      <c r="F10" s="57"/>
      <c r="G10" s="57"/>
      <c r="H10" s="57"/>
      <c r="I10" s="57"/>
      <c r="J10" s="57"/>
      <c r="K10" s="57"/>
      <c r="L10" s="39">
        <f t="shared" si="0"/>
        <v>0</v>
      </c>
      <c r="M10" s="65" t="str">
        <f t="shared" si="1"/>
        <v/>
      </c>
      <c r="N10" s="786"/>
    </row>
    <row r="11" spans="1:14" ht="15.75" customHeight="1" x14ac:dyDescent="0.2">
      <c r="A11" s="40" t="s">
        <v>89</v>
      </c>
      <c r="B11" s="41"/>
      <c r="C11" s="57"/>
      <c r="D11" s="57"/>
      <c r="E11" s="57"/>
      <c r="F11" s="57"/>
      <c r="G11" s="57"/>
      <c r="H11" s="57"/>
      <c r="I11" s="57"/>
      <c r="J11" s="57"/>
      <c r="K11" s="57"/>
      <c r="L11" s="39">
        <f t="shared" si="0"/>
        <v>0</v>
      </c>
      <c r="M11" s="65" t="str">
        <f t="shared" si="1"/>
        <v/>
      </c>
      <c r="N11" s="786"/>
    </row>
    <row r="12" spans="1:14" ht="15.75" customHeight="1" x14ac:dyDescent="0.2">
      <c r="A12" s="40" t="s">
        <v>79</v>
      </c>
      <c r="B12" s="41"/>
      <c r="C12" s="57"/>
      <c r="D12" s="57"/>
      <c r="E12" s="57"/>
      <c r="F12" s="57"/>
      <c r="G12" s="57"/>
      <c r="H12" s="57"/>
      <c r="I12" s="57"/>
      <c r="J12" s="57"/>
      <c r="K12" s="57"/>
      <c r="L12" s="39">
        <f t="shared" si="0"/>
        <v>0</v>
      </c>
      <c r="M12" s="65" t="str">
        <f t="shared" si="1"/>
        <v/>
      </c>
      <c r="N12" s="786"/>
    </row>
    <row r="13" spans="1:14" ht="15.75" customHeight="1" x14ac:dyDescent="0.2">
      <c r="A13" s="40" t="s">
        <v>80</v>
      </c>
      <c r="B13" s="41"/>
      <c r="C13" s="57"/>
      <c r="D13" s="57"/>
      <c r="E13" s="57"/>
      <c r="F13" s="57"/>
      <c r="G13" s="57"/>
      <c r="H13" s="57"/>
      <c r="I13" s="57"/>
      <c r="J13" s="57"/>
      <c r="K13" s="57"/>
      <c r="L13" s="39">
        <f t="shared" si="0"/>
        <v>0</v>
      </c>
      <c r="M13" s="65" t="str">
        <f t="shared" si="1"/>
        <v/>
      </c>
      <c r="N13" s="786"/>
    </row>
    <row r="14" spans="1:14" ht="15" customHeight="1" thickBot="1" x14ac:dyDescent="0.25">
      <c r="A14" s="42"/>
      <c r="B14" s="43"/>
      <c r="C14" s="61"/>
      <c r="D14" s="61"/>
      <c r="E14" s="61"/>
      <c r="F14" s="61"/>
      <c r="G14" s="61"/>
      <c r="H14" s="61"/>
      <c r="I14" s="61"/>
      <c r="J14" s="61"/>
      <c r="K14" s="61"/>
      <c r="L14" s="39">
        <f t="shared" si="0"/>
        <v>0</v>
      </c>
      <c r="M14" s="66" t="str">
        <f t="shared" si="1"/>
        <v/>
      </c>
      <c r="N14" s="786"/>
    </row>
    <row r="15" spans="1:14" ht="16.5" customHeight="1" thickBot="1" x14ac:dyDescent="0.25">
      <c r="A15" s="44" t="s">
        <v>82</v>
      </c>
      <c r="B15" s="45">
        <f t="shared" ref="B15:L15" si="2">B8+SUM(B10:B14)</f>
        <v>0</v>
      </c>
      <c r="C15" s="45">
        <f t="shared" si="2"/>
        <v>0</v>
      </c>
      <c r="D15" s="45">
        <f t="shared" si="2"/>
        <v>0</v>
      </c>
      <c r="E15" s="45">
        <f t="shared" si="2"/>
        <v>0</v>
      </c>
      <c r="F15" s="45">
        <f t="shared" si="2"/>
        <v>0</v>
      </c>
      <c r="G15" s="45">
        <f t="shared" si="2"/>
        <v>0</v>
      </c>
      <c r="H15" s="45">
        <f t="shared" si="2"/>
        <v>0</v>
      </c>
      <c r="I15" s="45">
        <f t="shared" si="2"/>
        <v>0</v>
      </c>
      <c r="J15" s="45">
        <f t="shared" si="2"/>
        <v>0</v>
      </c>
      <c r="K15" s="45">
        <f t="shared" si="2"/>
        <v>0</v>
      </c>
      <c r="L15" s="45">
        <f t="shared" si="2"/>
        <v>0</v>
      </c>
      <c r="M15" s="46" t="str">
        <f t="shared" si="1"/>
        <v/>
      </c>
      <c r="N15" s="786"/>
    </row>
    <row r="16" spans="1:14" ht="15.75" customHeight="1" x14ac:dyDescent="0.2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786"/>
    </row>
    <row r="17" spans="1:14" ht="16.5" customHeight="1" thickBot="1" x14ac:dyDescent="0.25">
      <c r="A17" s="50" t="s">
        <v>81</v>
      </c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786"/>
    </row>
    <row r="18" spans="1:14" ht="15.75" customHeight="1" x14ac:dyDescent="0.2">
      <c r="A18" s="53" t="s">
        <v>84</v>
      </c>
      <c r="B18" s="34"/>
      <c r="C18" s="54"/>
      <c r="D18" s="54"/>
      <c r="E18" s="63"/>
      <c r="F18" s="54"/>
      <c r="G18" s="54"/>
      <c r="H18" s="54"/>
      <c r="I18" s="54"/>
      <c r="J18" s="54"/>
      <c r="K18" s="54"/>
      <c r="L18" s="55">
        <f t="shared" ref="L18:L23" si="3">+J18+K18</f>
        <v>0</v>
      </c>
      <c r="M18" s="64" t="str">
        <f t="shared" ref="M18:M24" si="4">IF((C18&lt;&gt;0),ROUND((L18/C18)*100,1),"")</f>
        <v/>
      </c>
      <c r="N18" s="786"/>
    </row>
    <row r="19" spans="1:14" ht="15.75" customHeight="1" x14ac:dyDescent="0.2">
      <c r="A19" s="56" t="s">
        <v>85</v>
      </c>
      <c r="B19" s="3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65" t="str">
        <f t="shared" si="4"/>
        <v/>
      </c>
      <c r="N19" s="786"/>
    </row>
    <row r="20" spans="1:14" ht="15.75" customHeight="1" x14ac:dyDescent="0.2">
      <c r="A20" s="56" t="s">
        <v>86</v>
      </c>
      <c r="B20" s="41"/>
      <c r="C20" s="57"/>
      <c r="D20" s="57"/>
      <c r="E20" s="57"/>
      <c r="F20" s="57"/>
      <c r="G20" s="57"/>
      <c r="H20" s="57"/>
      <c r="I20" s="57"/>
      <c r="J20" s="57"/>
      <c r="K20" s="57"/>
      <c r="L20" s="58">
        <f t="shared" si="3"/>
        <v>0</v>
      </c>
      <c r="M20" s="65" t="str">
        <f t="shared" si="4"/>
        <v/>
      </c>
      <c r="N20" s="786"/>
    </row>
    <row r="21" spans="1:14" ht="15.75" customHeight="1" x14ac:dyDescent="0.2">
      <c r="A21" s="56" t="s">
        <v>87</v>
      </c>
      <c r="B21" s="41"/>
      <c r="C21" s="57"/>
      <c r="D21" s="57"/>
      <c r="E21" s="57"/>
      <c r="F21" s="57"/>
      <c r="G21" s="57"/>
      <c r="H21" s="57"/>
      <c r="I21" s="57"/>
      <c r="J21" s="57"/>
      <c r="K21" s="57"/>
      <c r="L21" s="58">
        <f t="shared" si="3"/>
        <v>0</v>
      </c>
      <c r="M21" s="65" t="str">
        <f t="shared" si="4"/>
        <v/>
      </c>
      <c r="N21" s="786"/>
    </row>
    <row r="22" spans="1:14" ht="15.75" customHeight="1" x14ac:dyDescent="0.2">
      <c r="A22" s="59" t="s">
        <v>477</v>
      </c>
      <c r="B22" s="41"/>
      <c r="C22" s="57"/>
      <c r="D22" s="57"/>
      <c r="E22" s="57"/>
      <c r="F22" s="57"/>
      <c r="G22" s="57"/>
      <c r="H22" s="57"/>
      <c r="I22" s="57"/>
      <c r="J22" s="57"/>
      <c r="K22" s="57"/>
      <c r="L22" s="58">
        <f t="shared" si="3"/>
        <v>0</v>
      </c>
      <c r="M22" s="65" t="str">
        <f t="shared" si="4"/>
        <v/>
      </c>
      <c r="N22" s="786"/>
    </row>
    <row r="23" spans="1:14" ht="16.5" customHeight="1" thickBot="1" x14ac:dyDescent="0.25">
      <c r="A23" s="60"/>
      <c r="B23" s="43"/>
      <c r="C23" s="61"/>
      <c r="D23" s="61"/>
      <c r="E23" s="61"/>
      <c r="F23" s="61"/>
      <c r="G23" s="61"/>
      <c r="H23" s="61"/>
      <c r="I23" s="61"/>
      <c r="J23" s="61"/>
      <c r="K23" s="61"/>
      <c r="L23" s="58">
        <f t="shared" si="3"/>
        <v>0</v>
      </c>
      <c r="M23" s="66" t="str">
        <f t="shared" si="4"/>
        <v/>
      </c>
      <c r="N23" s="786"/>
    </row>
    <row r="24" spans="1:14" ht="16.5" customHeight="1" thickBot="1" x14ac:dyDescent="0.25">
      <c r="A24" s="62" t="s">
        <v>67</v>
      </c>
      <c r="B24" s="45">
        <f t="shared" ref="B24:L24" si="5">SUM(B18:B23)</f>
        <v>0</v>
      </c>
      <c r="C24" s="45">
        <f t="shared" si="5"/>
        <v>0</v>
      </c>
      <c r="D24" s="45">
        <f t="shared" si="5"/>
        <v>0</v>
      </c>
      <c r="E24" s="45">
        <f t="shared" si="5"/>
        <v>0</v>
      </c>
      <c r="F24" s="45">
        <f t="shared" si="5"/>
        <v>0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0</v>
      </c>
      <c r="K24" s="45">
        <f t="shared" si="5"/>
        <v>0</v>
      </c>
      <c r="L24" s="45">
        <f t="shared" si="5"/>
        <v>0</v>
      </c>
      <c r="M24" s="46" t="str">
        <f t="shared" si="4"/>
        <v/>
      </c>
      <c r="N24" s="786"/>
    </row>
    <row r="25" spans="1:14" ht="15.75" customHeight="1" x14ac:dyDescent="0.2">
      <c r="A25" s="646"/>
      <c r="B25" s="646"/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258"/>
    </row>
  </sheetData>
  <mergeCells count="15">
    <mergeCell ref="N1:N24"/>
    <mergeCell ref="B6:C6"/>
    <mergeCell ref="D1:M1"/>
    <mergeCell ref="L2:M2"/>
    <mergeCell ref="A25:M25"/>
    <mergeCell ref="A1:C1"/>
    <mergeCell ref="D4:I4"/>
    <mergeCell ref="F6:G6"/>
    <mergeCell ref="B3:I3"/>
    <mergeCell ref="A3:A6"/>
    <mergeCell ref="D6:E6"/>
    <mergeCell ref="H6:I6"/>
    <mergeCell ref="C4:C5"/>
    <mergeCell ref="B4:B5"/>
    <mergeCell ref="J3:M5"/>
  </mergeCells>
  <phoneticPr fontId="0" type="noConversion"/>
  <printOptions horizontalCentered="1"/>
  <pageMargins left="0" right="0" top="1.1811023622047245" bottom="0.39370078740157483" header="0.51181102362204722" footer="0.51181102362204722"/>
  <pageSetup paperSize="9" orientation="landscape" r:id="rId1"/>
  <headerFooter alignWithMargins="0">
    <oddHeader>&amp;C&amp;"Times New Roman CE,Félkövér"&amp;12Európai uniós támogatással megvalósuló projektek 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</vt:i4>
      </vt:variant>
    </vt:vector>
  </HeadingPairs>
  <TitlesOfParts>
    <vt:vector size="19" baseType="lpstr">
      <vt:lpstr>1.1.sz.mell.</vt:lpstr>
      <vt:lpstr>1.2.sz.mell.</vt:lpstr>
      <vt:lpstr>1.3.sz.mell.</vt:lpstr>
      <vt:lpstr>1.4 mell.ellátottak</vt:lpstr>
      <vt:lpstr>1.5 mell.átadott</vt:lpstr>
      <vt:lpstr>2.1.sz.mell  </vt:lpstr>
      <vt:lpstr>2.2.sz.mell  </vt:lpstr>
      <vt:lpstr>3., 4. sz.mell.</vt:lpstr>
      <vt:lpstr>5. sz. mell. </vt:lpstr>
      <vt:lpstr>6.1.sz.mell</vt:lpstr>
      <vt:lpstr>9. sz. mell</vt:lpstr>
      <vt:lpstr>10.sz.mell.</vt:lpstr>
      <vt:lpstr>12.sz mell.</vt:lpstr>
      <vt:lpstr>13.sz.mell.</vt:lpstr>
      <vt:lpstr>15.sz.mell.</vt:lpstr>
      <vt:lpstr>16.sz.mell.</vt:lpstr>
      <vt:lpstr>17.sz.mell.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2018-05-28T13:20:25Z</cp:lastPrinted>
  <dcterms:created xsi:type="dcterms:W3CDTF">2015-05-05T12:02:27Z</dcterms:created>
  <dcterms:modified xsi:type="dcterms:W3CDTF">2018-06-12T10:03:22Z</dcterms:modified>
</cp:coreProperties>
</file>