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Khkút Önkormányzat\2019\7. 2019. 09. 16\3. napirend - 2019. évi költségvetés 1. számú módosítása\"/>
    </mc:Choice>
  </mc:AlternateContent>
  <xr:revisionPtr revIDLastSave="0" documentId="13_ncr:1_{6E797DA2-97B0-47A5-9082-8259796EB42E}" xr6:coauthVersionLast="44" xr6:coauthVersionMax="44" xr10:uidLastSave="{00000000-0000-0000-0000-000000000000}"/>
  <bookViews>
    <workbookView xWindow="-120" yWindow="-120" windowWidth="29040" windowHeight="15840" tabRatio="813" activeTab="3" xr2:uid="{00000000-000D-0000-FFFF-FFFF00000000}"/>
  </bookViews>
  <sheets>
    <sheet name="1.sz.mell. Működési mérleg" sheetId="1" r:id="rId1"/>
    <sheet name="2.sz.mell. Felhalm. mérleg" sheetId="2" r:id="rId2"/>
    <sheet name="3.sz.mell. Kiem. előirányz." sheetId="3" r:id="rId3"/>
    <sheet name="4.sz.mell. Köt. és önk. váll. " sheetId="4" r:id="rId4"/>
  </sheets>
  <definedNames>
    <definedName name="_xlnm.Print_Area" localSheetId="0">'1.sz.mell. Működési mérleg'!$A$1:$I$26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6" i="4" l="1"/>
  <c r="H136" i="4"/>
  <c r="H123" i="4"/>
  <c r="H109" i="4"/>
  <c r="G123" i="4"/>
  <c r="E123" i="4"/>
  <c r="E136" i="4"/>
  <c r="E146" i="4" s="1"/>
  <c r="E109" i="4"/>
  <c r="D140" i="4"/>
  <c r="D139" i="4"/>
  <c r="D138" i="4"/>
  <c r="D137" i="4"/>
  <c r="D125" i="4"/>
  <c r="D124" i="4"/>
  <c r="D113" i="4"/>
  <c r="D112" i="4"/>
  <c r="D108" i="4"/>
  <c r="D107" i="4"/>
  <c r="D106" i="4"/>
  <c r="D105" i="4"/>
  <c r="D104" i="4"/>
  <c r="D103" i="4"/>
  <c r="G96" i="4"/>
  <c r="G95" i="4"/>
  <c r="G94" i="4"/>
  <c r="D98" i="4"/>
  <c r="D97" i="4"/>
  <c r="D96" i="4"/>
  <c r="D95" i="4"/>
  <c r="D94" i="4"/>
  <c r="D50" i="4"/>
  <c r="H93" i="4"/>
  <c r="E93" i="4"/>
  <c r="E47" i="4"/>
  <c r="D74" i="4"/>
  <c r="E8" i="4"/>
  <c r="E29" i="4"/>
  <c r="D35" i="4"/>
  <c r="D34" i="4"/>
  <c r="D33" i="4"/>
  <c r="D32" i="4"/>
  <c r="D31" i="4"/>
  <c r="D28" i="4"/>
  <c r="D27" i="4"/>
  <c r="E22" i="4"/>
  <c r="E15" i="4"/>
  <c r="H36" i="4"/>
  <c r="H73" i="4"/>
  <c r="H86" i="4" s="1"/>
  <c r="H157" i="4" s="1"/>
  <c r="E73" i="4"/>
  <c r="G20" i="4"/>
  <c r="G11" i="4"/>
  <c r="G9" i="4"/>
  <c r="D20" i="4"/>
  <c r="D12" i="4"/>
  <c r="D11" i="4"/>
  <c r="H8" i="4"/>
  <c r="F15" i="4"/>
  <c r="G15" i="4" s="1"/>
  <c r="I14" i="1"/>
  <c r="E14" i="1"/>
  <c r="H12" i="2"/>
  <c r="H11" i="2"/>
  <c r="H10" i="2"/>
  <c r="H9" i="2"/>
  <c r="H8" i="2"/>
  <c r="H7" i="2"/>
  <c r="D15" i="2"/>
  <c r="D14" i="2"/>
  <c r="D7" i="2"/>
  <c r="D8" i="2"/>
  <c r="E26" i="2"/>
  <c r="E13" i="2"/>
  <c r="I13" i="2"/>
  <c r="I27" i="2" s="1"/>
  <c r="H21" i="1"/>
  <c r="H13" i="1"/>
  <c r="H12" i="1"/>
  <c r="H11" i="1"/>
  <c r="H10" i="1"/>
  <c r="H9" i="1"/>
  <c r="H8" i="1"/>
  <c r="H7" i="1"/>
  <c r="D16" i="1"/>
  <c r="D15" i="1"/>
  <c r="D13" i="1"/>
  <c r="D10" i="1"/>
  <c r="D7" i="1"/>
  <c r="D8" i="1"/>
  <c r="D135" i="3"/>
  <c r="D121" i="3"/>
  <c r="D110" i="3"/>
  <c r="D109" i="3"/>
  <c r="D105" i="3"/>
  <c r="D100" i="3"/>
  <c r="D95" i="3"/>
  <c r="D94" i="3"/>
  <c r="D93" i="3"/>
  <c r="D92" i="3"/>
  <c r="D91" i="3"/>
  <c r="D71" i="3"/>
  <c r="D47" i="3"/>
  <c r="D43" i="3"/>
  <c r="D42" i="3"/>
  <c r="D41" i="3"/>
  <c r="D40" i="3"/>
  <c r="D39" i="3"/>
  <c r="D38" i="3"/>
  <c r="D37" i="3"/>
  <c r="D36" i="3"/>
  <c r="D35" i="3"/>
  <c r="D34" i="3"/>
  <c r="D32" i="3"/>
  <c r="D31" i="3"/>
  <c r="D30" i="3"/>
  <c r="D29" i="3"/>
  <c r="D28" i="3"/>
  <c r="D25" i="3"/>
  <c r="D24" i="3"/>
  <c r="D17" i="3"/>
  <c r="H63" i="4" l="1"/>
  <c r="H126" i="4"/>
  <c r="H147" i="4"/>
  <c r="E27" i="2"/>
  <c r="E126" i="4"/>
  <c r="E147" i="4" s="1"/>
  <c r="E86" i="4"/>
  <c r="E63" i="4"/>
  <c r="E133" i="3"/>
  <c r="E120" i="3"/>
  <c r="E106" i="3"/>
  <c r="E90" i="3"/>
  <c r="E44" i="3"/>
  <c r="D44" i="3" s="1"/>
  <c r="D55" i="3"/>
  <c r="D50" i="3"/>
  <c r="D11" i="3"/>
  <c r="D10" i="3"/>
  <c r="D9" i="3"/>
  <c r="D8" i="3"/>
  <c r="D6" i="3"/>
  <c r="H87" i="4" l="1"/>
  <c r="H156" i="4"/>
  <c r="E157" i="4"/>
  <c r="E156" i="4"/>
  <c r="E87" i="4"/>
  <c r="E143" i="3"/>
  <c r="E123" i="3"/>
  <c r="E70" i="3"/>
  <c r="E33" i="3"/>
  <c r="E27" i="3"/>
  <c r="E19" i="3"/>
  <c r="E12" i="3"/>
  <c r="E5" i="3"/>
  <c r="I23" i="1"/>
  <c r="E23" i="1"/>
  <c r="E24" i="1" l="1"/>
  <c r="I24" i="1"/>
  <c r="E26" i="3"/>
  <c r="E144" i="3"/>
  <c r="E83" i="3"/>
  <c r="C19" i="3"/>
  <c r="D19" i="3" s="1"/>
  <c r="E60" i="3" l="1"/>
  <c r="E152" i="3"/>
  <c r="E84" i="3"/>
  <c r="E151" i="3" l="1"/>
  <c r="I141" i="4" l="1"/>
  <c r="F141" i="4"/>
  <c r="C141" i="4"/>
  <c r="I136" i="4"/>
  <c r="F136" i="4"/>
  <c r="C136" i="4"/>
  <c r="D136" i="4" s="1"/>
  <c r="I131" i="4"/>
  <c r="F131" i="4"/>
  <c r="C131" i="4"/>
  <c r="I127" i="4"/>
  <c r="F127" i="4"/>
  <c r="F146" i="4" s="1"/>
  <c r="C127" i="4"/>
  <c r="I123" i="4"/>
  <c r="F123" i="4"/>
  <c r="C123" i="4"/>
  <c r="D123" i="4" s="1"/>
  <c r="I109" i="4"/>
  <c r="F109" i="4"/>
  <c r="G109" i="4" s="1"/>
  <c r="C109" i="4"/>
  <c r="D109" i="4" s="1"/>
  <c r="I93" i="4"/>
  <c r="I126" i="4" s="1"/>
  <c r="F93" i="4"/>
  <c r="C93" i="4"/>
  <c r="D93" i="4" s="1"/>
  <c r="I80" i="4"/>
  <c r="F80" i="4"/>
  <c r="C80" i="4"/>
  <c r="I76" i="4"/>
  <c r="F76" i="4"/>
  <c r="C76" i="4"/>
  <c r="I73" i="4"/>
  <c r="F73" i="4"/>
  <c r="G73" i="4" s="1"/>
  <c r="C73" i="4"/>
  <c r="D73" i="4" s="1"/>
  <c r="I68" i="4"/>
  <c r="I86" i="4" s="1"/>
  <c r="F68" i="4"/>
  <c r="C68" i="4"/>
  <c r="I64" i="4"/>
  <c r="F64" i="4"/>
  <c r="C64" i="4"/>
  <c r="I58" i="4"/>
  <c r="F58" i="4"/>
  <c r="C58" i="4"/>
  <c r="I53" i="4"/>
  <c r="F53" i="4"/>
  <c r="C53" i="4"/>
  <c r="I47" i="4"/>
  <c r="F47" i="4"/>
  <c r="C47" i="4"/>
  <c r="I36" i="4"/>
  <c r="F36" i="4"/>
  <c r="G36" i="4" s="1"/>
  <c r="C36" i="4"/>
  <c r="D36" i="4" s="1"/>
  <c r="C30" i="4"/>
  <c r="I29" i="4"/>
  <c r="F29" i="4"/>
  <c r="G29" i="4" s="1"/>
  <c r="I22" i="4"/>
  <c r="F22" i="4"/>
  <c r="G22" i="4" s="1"/>
  <c r="C22" i="4"/>
  <c r="D22" i="4" s="1"/>
  <c r="I15" i="4"/>
  <c r="C15" i="4"/>
  <c r="D15" i="4" s="1"/>
  <c r="I8" i="4"/>
  <c r="F8" i="4"/>
  <c r="G8" i="4" s="1"/>
  <c r="C8" i="4"/>
  <c r="D8" i="4" s="1"/>
  <c r="C29" i="4" l="1"/>
  <c r="D29" i="4" s="1"/>
  <c r="D30" i="4"/>
  <c r="F126" i="4"/>
  <c r="G126" i="4" s="1"/>
  <c r="G93" i="4"/>
  <c r="I63" i="4"/>
  <c r="I146" i="4"/>
  <c r="I157" i="4" s="1"/>
  <c r="F63" i="4"/>
  <c r="G63" i="4" s="1"/>
  <c r="F147" i="4"/>
  <c r="G147" i="4" s="1"/>
  <c r="C146" i="4"/>
  <c r="D146" i="4" s="1"/>
  <c r="F86" i="4"/>
  <c r="C126" i="4"/>
  <c r="C86" i="4"/>
  <c r="C63" i="4"/>
  <c r="D63" i="4" s="1"/>
  <c r="F156" i="4"/>
  <c r="I156" i="4"/>
  <c r="I87" i="4"/>
  <c r="C133" i="3"/>
  <c r="C120" i="3"/>
  <c r="D120" i="3" s="1"/>
  <c r="C106" i="3"/>
  <c r="D106" i="3" s="1"/>
  <c r="C90" i="3"/>
  <c r="D90" i="3" s="1"/>
  <c r="C70" i="3"/>
  <c r="C33" i="3"/>
  <c r="D33" i="3" s="1"/>
  <c r="C27" i="3"/>
  <c r="D27" i="3" s="1"/>
  <c r="C12" i="3"/>
  <c r="D12" i="3" s="1"/>
  <c r="C5" i="3"/>
  <c r="D5" i="3" s="1"/>
  <c r="G26" i="2"/>
  <c r="C26" i="2"/>
  <c r="D26" i="2" s="1"/>
  <c r="G13" i="2"/>
  <c r="C13" i="2"/>
  <c r="G23" i="1"/>
  <c r="H23" i="1" s="1"/>
  <c r="C20" i="1"/>
  <c r="C23" i="1" s="1"/>
  <c r="D23" i="1" s="1"/>
  <c r="G14" i="1"/>
  <c r="C14" i="1"/>
  <c r="C26" i="3" l="1"/>
  <c r="D26" i="3" s="1"/>
  <c r="C143" i="3"/>
  <c r="D143" i="3" s="1"/>
  <c r="D133" i="3"/>
  <c r="G156" i="4"/>
  <c r="C157" i="4"/>
  <c r="D86" i="4"/>
  <c r="D157" i="4" s="1"/>
  <c r="F157" i="4"/>
  <c r="G86" i="4"/>
  <c r="G157" i="4" s="1"/>
  <c r="C83" i="3"/>
  <c r="D70" i="3"/>
  <c r="C147" i="4"/>
  <c r="D147" i="4" s="1"/>
  <c r="D126" i="4"/>
  <c r="D156" i="4" s="1"/>
  <c r="I147" i="4"/>
  <c r="C60" i="3"/>
  <c r="D60" i="3" s="1"/>
  <c r="G27" i="2"/>
  <c r="H27" i="2" s="1"/>
  <c r="F87" i="4"/>
  <c r="G87" i="4" s="1"/>
  <c r="C123" i="3"/>
  <c r="C27" i="2"/>
  <c r="D27" i="2" s="1"/>
  <c r="G24" i="1"/>
  <c r="H24" i="1" s="1"/>
  <c r="C87" i="4"/>
  <c r="D87" i="4" s="1"/>
  <c r="C156" i="4"/>
  <c r="C24" i="1"/>
  <c r="D24" i="1" s="1"/>
  <c r="C152" i="3" l="1"/>
  <c r="D83" i="3"/>
  <c r="D152" i="3" s="1"/>
  <c r="C144" i="3"/>
  <c r="D144" i="3" s="1"/>
  <c r="D123" i="3"/>
  <c r="D151" i="3" s="1"/>
  <c r="C84" i="3"/>
  <c r="D84" i="3" s="1"/>
  <c r="C151" i="3"/>
</calcChain>
</file>

<file path=xl/sharedStrings.xml><?xml version="1.0" encoding="utf-8"?>
<sst xmlns="http://schemas.openxmlformats.org/spreadsheetml/2006/main" count="756" uniqueCount="339">
  <si>
    <t>I. Működési célú bevételek és kiadások mérlege</t>
  </si>
  <si>
    <t>Keszőhidegkút Község Önkormányzata</t>
  </si>
  <si>
    <t xml:space="preserve"> Forintban!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</si>
  <si>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</si>
  <si>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</si>
  <si>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</si>
  <si>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</si>
  <si>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</si>
  <si>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</si>
  <si>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</si>
  <si>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</si>
  <si>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</si>
  <si>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</si>
  <si>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</si>
  <si>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</si>
  <si>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</si>
  <si>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</si>
  <si>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</si>
  <si>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</si>
  <si>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</si>
  <si>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</si>
  <si>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</si>
  <si>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</si>
  <si>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</si>
  <si>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Tartalékok+ pályázati önrész</t>
  </si>
  <si>
    <t>7.</t>
  </si>
  <si>
    <t>Egyéb működési bevételek</t>
  </si>
  <si>
    <t>8.</t>
  </si>
  <si>
    <t>Költségvetési bevételek összesen (1.+2.+4.+5.+7.)</t>
  </si>
  <si>
    <t>Költségvetési kiadások összesen (1.+...+7.)</t>
  </si>
  <si>
    <t>9.</t>
  </si>
  <si>
    <t>Hiány belső finanszírozásának bevételei (10.+…+13. )</t>
  </si>
  <si>
    <t>Értékpapír vásárlása, visszavásárlása</t>
  </si>
  <si>
    <t>10.</t>
  </si>
  <si>
    <t xml:space="preserve">   Költségvetési maradvány igénybevétele </t>
  </si>
  <si>
    <t>Likviditási célú hitelek törlesztése</t>
  </si>
  <si>
    <t>11.</t>
  </si>
  <si>
    <t xml:space="preserve">   Vállalkozási maradvány igénybevétele </t>
  </si>
  <si>
    <t>Rövid lejáratú hitelek törlesztése</t>
  </si>
  <si>
    <t>12.</t>
  </si>
  <si>
    <t xml:space="preserve">   Betét visszavonásából származó bevétel </t>
  </si>
  <si>
    <t>Hosszú lejáratú hitelek törlesztése</t>
  </si>
  <si>
    <t>13.</t>
  </si>
  <si>
    <t xml:space="preserve">   Egyéb belső finanszírozási bevételek</t>
  </si>
  <si>
    <t>Kölcsön törlesztése</t>
  </si>
  <si>
    <t>14.</t>
  </si>
  <si>
    <t xml:space="preserve">Hiány külső finanszírozásának bevételei (15.+16.) </t>
  </si>
  <si>
    <t>Forgatási célú belföldi, külföldi értékpapírok vásárlása</t>
  </si>
  <si>
    <t>15.</t>
  </si>
  <si>
    <t xml:space="preserve">   Likviditási célú hitelek, kölcsönök felvétele</t>
  </si>
  <si>
    <t>ÁHB megelőlegezések visszafizetése</t>
  </si>
  <si>
    <t>16.</t>
  </si>
  <si>
    <t xml:space="preserve">   Értékpapírok bevételei</t>
  </si>
  <si>
    <t>Központi,irányítószervi támogatások folyósítása</t>
  </si>
  <si>
    <t>17.</t>
  </si>
  <si>
    <t>Működési célú finanszírozási bevételek összesen (9.+14.)</t>
  </si>
  <si>
    <t>Működési célú finanszírozási kiadások összesen (9.+...+14.)</t>
  </si>
  <si>
    <t>18.</t>
  </si>
  <si>
    <t>BEVÉTEL ÖSSZESEN (8.+17.)</t>
  </si>
  <si>
    <t>KIADÁSOK ÖSSZESEN (8.+17.)</t>
  </si>
  <si>
    <t>19.</t>
  </si>
  <si>
    <t>Költségvetési hiány:</t>
  </si>
  <si>
    <t>Költségvetési többlet:</t>
  </si>
  <si>
    <t>20.</t>
  </si>
  <si>
    <t>Tárgyévi  hiány:</t>
  </si>
  <si>
    <t>Tárgyévi  többlet:</t>
  </si>
  <si>
    <t>1. sz. melléklet</t>
  </si>
  <si>
    <t>Forintban!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</si>
  <si>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</si>
  <si>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</si>
  <si>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</si>
  <si>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</si>
  <si>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</si>
  <si>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</si>
  <si>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</si>
  <si>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</si>
  <si>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</si>
  <si>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</si>
  <si>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</si>
  <si>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Tartalékok</t>
  </si>
  <si>
    <t>Költségvetési bevételek összesen: (1.+3.+4.+6.)</t>
  </si>
  <si>
    <t>Költségvetési kiadások összesen: (1.+3.+5.+6.)</t>
  </si>
  <si>
    <t>Hiány belső finanszírozás bevételei ( 9.+…+13.)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</si>
  <si>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</si>
  <si>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</si>
  <si>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</si>
  <si>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</si>
  <si>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</si>
  <si>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</si>
  <si>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</si>
  <si>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(15.+…+19.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</si>
  <si>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</si>
  <si>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</si>
  <si>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</si>
  <si>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</si>
  <si>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</si>
  <si>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</si>
  <si>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</si>
  <si>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(8.+14.)</t>
  </si>
  <si>
    <t>Felhalmozási célú finanszírozási kiadások összesen (8.+…+19.)</t>
  </si>
  <si>
    <t>21.</t>
  </si>
  <si>
    <t>BEVÉTEL ÖSSZESEN (7.+20.)</t>
  </si>
  <si>
    <t>KIADÁSOK ÖSSZESEN (7.+20.)</t>
  </si>
  <si>
    <t>22.</t>
  </si>
  <si>
    <t>23.</t>
  </si>
  <si>
    <t>2. sz. melléklet</t>
  </si>
  <si>
    <t>B E V É T E L E K</t>
  </si>
  <si>
    <t>Bevételi jogcím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</si>
  <si>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</si>
  <si>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</si>
  <si>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</si>
  <si>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</si>
  <si>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</si>
  <si>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</si>
  <si>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</si>
  <si>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</si>
  <si>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</si>
  <si>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</si>
  <si>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</si>
  <si>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</si>
  <si>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</si>
  <si>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</si>
  <si>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</si>
  <si>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</si>
  <si>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</si>
  <si>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</si>
  <si>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</si>
  <si>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</si>
  <si>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</si>
  <si>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</si>
  <si>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</si>
  <si>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</si>
  <si>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</si>
  <si>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</si>
  <si>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</si>
  <si>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</si>
  <si>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</si>
  <si>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</si>
  <si>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</si>
  <si>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</si>
  <si>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</si>
  <si>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</si>
  <si>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</si>
  <si>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</si>
  <si>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</si>
  <si>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</si>
  <si>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</si>
  <si>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</si>
  <si>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</si>
  <si>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</si>
  <si>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</si>
  <si>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</si>
  <si>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</si>
  <si>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</si>
  <si>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</si>
  <si>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</si>
  <si>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</si>
  <si>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</si>
  <si>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</si>
  <si>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</si>
  <si>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</si>
  <si>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</si>
  <si>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</si>
  <si>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</si>
  <si>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</si>
  <si>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</si>
  <si>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</si>
  <si>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</si>
  <si>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</si>
  <si>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</si>
  <si>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</si>
  <si>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</si>
  <si>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</si>
  <si>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</si>
  <si>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</si>
  <si>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</si>
  <si>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</si>
  <si>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</si>
  <si>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</si>
  <si>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</si>
  <si>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</si>
  <si>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</si>
  <si>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</si>
  <si>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</si>
  <si>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</si>
  <si>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</si>
  <si>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</si>
  <si>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</si>
  <si>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</si>
  <si>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</si>
  <si>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</si>
  <si>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</si>
  <si>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</si>
  <si>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</si>
  <si>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</si>
  <si>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</si>
  <si>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</si>
  <si>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</si>
  <si>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</si>
  <si>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</si>
  <si>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</si>
  <si>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</si>
  <si>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</si>
  <si>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</si>
  <si>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</si>
  <si>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</si>
  <si>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</si>
  <si>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</si>
  <si>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</si>
  <si>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</si>
  <si>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</si>
  <si>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(1.+…+8.)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</si>
  <si>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</si>
  <si>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</si>
  <si>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</si>
  <si>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</si>
  <si>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</si>
  <si>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</si>
  <si>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</si>
  <si>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</si>
  <si>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</si>
  <si>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</si>
  <si>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</si>
  <si>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</si>
  <si>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</si>
  <si>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</si>
  <si>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</si>
  <si>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</si>
  <si>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</si>
  <si>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</si>
  <si>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</si>
  <si>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</si>
  <si>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</si>
  <si>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</si>
  <si>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</si>
  <si>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</si>
  <si>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</si>
  <si>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</si>
  <si>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</si>
  <si>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</si>
  <si>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</si>
  <si>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</si>
  <si>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</si>
  <si>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</si>
  <si>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</si>
  <si>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</si>
  <si>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</si>
  <si>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</si>
  <si>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</si>
  <si>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</si>
  <si>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</si>
  <si>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</si>
  <si>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</si>
  <si>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</si>
  <si>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</si>
  <si>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</si>
  <si>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</si>
  <si>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</si>
  <si>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</si>
  <si>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</si>
  <si>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</si>
  <si>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</si>
  <si>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</si>
  <si>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</si>
  <si>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</si>
  <si>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</si>
  <si>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</si>
  <si>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</si>
  <si>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</si>
  <si>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</si>
  <si>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</si>
  <si>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</si>
  <si>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</si>
  <si>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</si>
  <si>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</si>
  <si>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</si>
  <si>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</si>
  <si>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</si>
  <si>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</si>
  <si>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</si>
  <si>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</si>
  <si>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</si>
  <si>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</si>
  <si>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</si>
  <si>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</si>
  <si>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</si>
  <si>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</si>
  <si>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</si>
  <si>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</si>
  <si>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</si>
  <si>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</si>
  <si>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</si>
  <si>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</si>
  <si>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</si>
  <si>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</si>
  <si>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</si>
  <si>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</si>
  <si>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</si>
  <si>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</si>
  <si>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</si>
  <si>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</si>
  <si>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</si>
  <si>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</si>
  <si>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</si>
  <si>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</si>
  <si>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</si>
  <si>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</si>
  <si>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</si>
  <si>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</si>
  <si>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</si>
  <si>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Központi, irányítószervi támogatások folyósítása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</si>
  <si>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</si>
  <si>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</si>
  <si>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</si>
  <si>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</si>
  <si>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</si>
  <si>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</si>
  <si>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(4.+9.)</t>
  </si>
  <si>
    <t>Éves engedélyezett létszám előirányzat ( fő )</t>
  </si>
  <si>
    <t>Közfoglalkoztatottak létszáma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</si>
  <si>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</si>
  <si>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</si>
  <si>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</si>
  <si>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2019. évi előirányzat</t>
  </si>
  <si>
    <t>Kötelező feladatok bevétele, kiadása</t>
  </si>
  <si>
    <t>Önként vállalt feladatok bevétele, kiadása</t>
  </si>
  <si>
    <t>Államigazgatási feladatok bevétele, kiadása</t>
  </si>
  <si>
    <t>Sorszám</t>
  </si>
  <si>
    <t>Előirányzat-csoport, kiemelt előirányzat megnevezése</t>
  </si>
  <si>
    <t>Rövid lejáratú  hitelek, kölcsönök felvétele</t>
  </si>
  <si>
    <r>
      <t xml:space="preserve">   Működési költségvetés kiadásai </t>
    </r>
    <r>
      <rPr>
        <sz val="11"/>
        <rFont val="Times New Roman"/>
        <family val="1"/>
        <charset val="238"/>
      </rPr>
      <t>(1.1.+…+1.5.)</t>
    </r>
  </si>
  <si>
    <r>
      <t xml:space="preserve">   Felhalmozási költségvetés kiadásai </t>
    </r>
    <r>
      <rPr>
        <sz val="11"/>
        <rFont val="Times New Roman"/>
        <family val="1"/>
        <charset val="238"/>
      </rPr>
      <t>(2.1.+2.3.+2.5.)</t>
    </r>
  </si>
  <si>
    <t>2.5.-ből   - Garancia- és kezességvállalásból kifizetés ÁH-n belülre</t>
  </si>
  <si>
    <t xml:space="preserve">Pénzeszközök betétként elhelyezése </t>
  </si>
  <si>
    <t>Feladat meg-nevezése</t>
  </si>
  <si>
    <t>Módosítás I.</t>
  </si>
  <si>
    <t>Módosított ei. 09.16.</t>
  </si>
  <si>
    <t>Módosított ei.09.16.</t>
  </si>
  <si>
    <t>II. Felhalmozási célú bevételek és kiadások mérlege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</si>
</sst>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234">
    <xf numFmtId="0" fontId="0" fillId="0" borderId="0" xfId="0"/>
    <xf numFmtId="164" fontId="0" fillId="0" borderId="0" xfId="0" applyNumberFormat="1" applyAlignment="1">
      <alignment vertical="center" wrapText="1"/>
    </xf>
    <xf numFmtId="164" fontId="2" fillId="0" borderId="0" xfId="0" applyNumberFormat="1" applyFont="1" applyAlignment="1">
      <alignment horizontal="right" vertical="center"/>
    </xf>
    <xf numFmtId="164" fontId="4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right" vertical="center"/>
    </xf>
    <xf numFmtId="164" fontId="9" fillId="0" borderId="5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textRotation="180" wrapText="1"/>
    </xf>
    <xf numFmtId="164" fontId="0" fillId="0" borderId="6" xfId="0" applyNumberForma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indent="1"/>
    </xf>
    <xf numFmtId="164" fontId="3" fillId="0" borderId="12" xfId="1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/>
    </xf>
    <xf numFmtId="164" fontId="7" fillId="0" borderId="0" xfId="0" quotePrefix="1" applyNumberFormat="1" applyFont="1" applyAlignment="1">
      <alignment horizontal="right" vertical="center" wrapText="1" indent="1"/>
    </xf>
    <xf numFmtId="49" fontId="13" fillId="0" borderId="0" xfId="1" applyNumberFormat="1" applyAlignment="1">
      <alignment horizontal="center" vertical="center"/>
    </xf>
    <xf numFmtId="0" fontId="13" fillId="0" borderId="0" xfId="1"/>
    <xf numFmtId="0" fontId="13" fillId="0" borderId="0" xfId="1" applyAlignment="1">
      <alignment horizontal="right" vertical="center" indent="1"/>
    </xf>
    <xf numFmtId="0" fontId="3" fillId="0" borderId="5" xfId="1" applyFont="1" applyBorder="1" applyAlignment="1">
      <alignment horizont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/>
    </xf>
    <xf numFmtId="49" fontId="18" fillId="0" borderId="0" xfId="1" applyNumberFormat="1" applyFont="1" applyAlignment="1">
      <alignment horizontal="center" vertical="center"/>
    </xf>
    <xf numFmtId="0" fontId="18" fillId="0" borderId="0" xfId="1" applyFont="1"/>
    <xf numFmtId="0" fontId="18" fillId="0" borderId="0" xfId="1" applyFont="1" applyAlignment="1">
      <alignment horizontal="right" vertical="center"/>
    </xf>
    <xf numFmtId="49" fontId="19" fillId="0" borderId="0" xfId="1" applyNumberFormat="1" applyFont="1" applyAlignment="1">
      <alignment horizontal="left" vertical="center" wrapText="1"/>
    </xf>
    <xf numFmtId="0" fontId="18" fillId="0" borderId="0" xfId="1" applyFont="1" applyAlignment="1">
      <alignment wrapText="1"/>
    </xf>
    <xf numFmtId="0" fontId="19" fillId="0" borderId="0" xfId="1" applyFont="1" applyAlignment="1">
      <alignment horizontal="center" vertical="center" wrapText="1"/>
    </xf>
    <xf numFmtId="0" fontId="20" fillId="0" borderId="11" xfId="0" applyFont="1" applyBorder="1" applyAlignment="1">
      <alignment horizontal="right" vertical="center"/>
    </xf>
    <xf numFmtId="0" fontId="19" fillId="0" borderId="13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164" fontId="19" fillId="0" borderId="5" xfId="1" applyNumberFormat="1" applyFont="1" applyBorder="1" applyAlignment="1">
      <alignment horizontal="right" vertical="center" wrapText="1"/>
    </xf>
    <xf numFmtId="164" fontId="18" fillId="0" borderId="6" xfId="1" applyNumberFormat="1" applyFont="1" applyBorder="1" applyAlignment="1" applyProtection="1">
      <alignment horizontal="right" vertical="center" wrapText="1"/>
      <protection locked="0"/>
    </xf>
    <xf numFmtId="164" fontId="18" fillId="0" borderId="7" xfId="1" applyNumberFormat="1" applyFont="1" applyBorder="1" applyAlignment="1" applyProtection="1">
      <alignment horizontal="right" vertical="center" wrapText="1"/>
      <protection locked="0"/>
    </xf>
    <xf numFmtId="164" fontId="18" fillId="0" borderId="15" xfId="1" applyNumberFormat="1" applyFont="1" applyBorder="1" applyAlignment="1" applyProtection="1">
      <alignment horizontal="right" vertical="center" wrapText="1"/>
      <protection locked="0"/>
    </xf>
    <xf numFmtId="164" fontId="18" fillId="0" borderId="6" xfId="1" applyNumberFormat="1" applyFont="1" applyBorder="1" applyAlignment="1">
      <alignment horizontal="right" vertical="center" wrapText="1"/>
    </xf>
    <xf numFmtId="164" fontId="18" fillId="0" borderId="4" xfId="1" applyNumberFormat="1" applyFont="1" applyBorder="1" applyAlignment="1" applyProtection="1">
      <alignment horizontal="right" vertical="center" wrapText="1"/>
      <protection locked="0"/>
    </xf>
    <xf numFmtId="164" fontId="19" fillId="0" borderId="5" xfId="1" applyNumberFormat="1" applyFont="1" applyBorder="1" applyAlignment="1" applyProtection="1">
      <alignment horizontal="right" vertical="center" wrapText="1"/>
      <protection locked="0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 indent="1"/>
    </xf>
    <xf numFmtId="164" fontId="19" fillId="0" borderId="0" xfId="1" applyNumberFormat="1" applyFont="1" applyAlignment="1">
      <alignment horizontal="right" vertical="center" wrapText="1"/>
    </xf>
    <xf numFmtId="0" fontId="20" fillId="0" borderId="0" xfId="0" applyFont="1" applyAlignment="1">
      <alignment horizontal="right" vertical="center"/>
    </xf>
    <xf numFmtId="164" fontId="19" fillId="0" borderId="1" xfId="1" applyNumberFormat="1" applyFont="1" applyBorder="1" applyAlignment="1">
      <alignment horizontal="right" vertical="center" wrapText="1"/>
    </xf>
    <xf numFmtId="164" fontId="18" fillId="0" borderId="9" xfId="1" applyNumberFormat="1" applyFont="1" applyBorder="1" applyAlignment="1" applyProtection="1">
      <alignment horizontal="right" vertical="center" wrapText="1"/>
      <protection locked="0"/>
    </xf>
    <xf numFmtId="164" fontId="18" fillId="0" borderId="10" xfId="1" applyNumberFormat="1" applyFont="1" applyBorder="1" applyAlignment="1" applyProtection="1">
      <alignment horizontal="right" vertical="center" wrapText="1"/>
      <protection locked="0"/>
    </xf>
    <xf numFmtId="164" fontId="19" fillId="0" borderId="5" xfId="0" applyNumberFormat="1" applyFont="1" applyBorder="1" applyAlignment="1">
      <alignment horizontal="right" vertical="center" wrapText="1"/>
    </xf>
    <xf numFmtId="164" fontId="19" fillId="0" borderId="5" xfId="0" quotePrefix="1" applyNumberFormat="1" applyFont="1" applyBorder="1" applyAlignment="1">
      <alignment horizontal="right" vertical="center" wrapText="1"/>
    </xf>
    <xf numFmtId="164" fontId="19" fillId="0" borderId="0" xfId="0" quotePrefix="1" applyNumberFormat="1" applyFont="1" applyAlignment="1">
      <alignment horizontal="right" vertical="center" wrapText="1"/>
    </xf>
    <xf numFmtId="0" fontId="19" fillId="0" borderId="5" xfId="1" applyFont="1" applyBorder="1" applyAlignment="1">
      <alignment horizontal="right"/>
    </xf>
    <xf numFmtId="49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right"/>
    </xf>
    <xf numFmtId="0" fontId="19" fillId="0" borderId="2" xfId="1" applyFont="1" applyBorder="1" applyAlignment="1">
      <alignment vertical="center" wrapText="1"/>
    </xf>
    <xf numFmtId="164" fontId="19" fillId="0" borderId="3" xfId="1" applyNumberFormat="1" applyFont="1" applyBorder="1" applyAlignment="1">
      <alignment horizontal="right" vertical="center" wrapText="1" indent="1"/>
    </xf>
    <xf numFmtId="0" fontId="3" fillId="0" borderId="0" xfId="1" applyFont="1" applyAlignment="1">
      <alignment horizontal="center"/>
    </xf>
    <xf numFmtId="164" fontId="1" fillId="0" borderId="0" xfId="1" applyNumberFormat="1" applyFont="1" applyAlignment="1">
      <alignment horizontal="center" vertical="center"/>
    </xf>
    <xf numFmtId="164" fontId="9" fillId="0" borderId="5" xfId="0" applyNumberFormat="1" applyFont="1" applyBorder="1" applyAlignment="1">
      <alignment horizontal="right" vertical="center" wrapText="1" indent="1"/>
    </xf>
    <xf numFmtId="0" fontId="2" fillId="0" borderId="0" xfId="0" applyFont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/>
    </xf>
    <xf numFmtId="164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center"/>
    </xf>
    <xf numFmtId="164" fontId="3" fillId="0" borderId="5" xfId="1" applyNumberFormat="1" applyFont="1" applyBorder="1" applyAlignment="1" applyProtection="1">
      <alignment horizontal="right" vertical="center" wrapText="1"/>
      <protection locked="0"/>
    </xf>
    <xf numFmtId="164" fontId="15" fillId="0" borderId="5" xfId="1" applyNumberFormat="1" applyFont="1" applyBorder="1" applyAlignment="1" applyProtection="1">
      <alignment horizontal="right" vertical="center" wrapText="1"/>
      <protection locked="0"/>
    </xf>
    <xf numFmtId="0" fontId="20" fillId="0" borderId="0" xfId="0" applyFont="1" applyBorder="1" applyAlignment="1">
      <alignment horizontal="right" vertical="center"/>
    </xf>
    <xf numFmtId="0" fontId="19" fillId="0" borderId="0" xfId="1" applyFont="1" applyBorder="1" applyAlignment="1">
      <alignment horizontal="center" vertical="center" wrapText="1"/>
    </xf>
    <xf numFmtId="164" fontId="19" fillId="0" borderId="0" xfId="1" applyNumberFormat="1" applyFont="1" applyBorder="1" applyAlignment="1">
      <alignment horizontal="right" vertical="center" wrapText="1"/>
    </xf>
    <xf numFmtId="164" fontId="18" fillId="0" borderId="0" xfId="1" applyNumberFormat="1" applyFont="1" applyBorder="1" applyAlignment="1" applyProtection="1">
      <alignment horizontal="right" vertical="center" wrapText="1"/>
      <protection locked="0"/>
    </xf>
    <xf numFmtId="164" fontId="18" fillId="0" borderId="0" xfId="1" applyNumberFormat="1" applyFont="1" applyBorder="1" applyAlignment="1">
      <alignment horizontal="right" vertical="center" wrapText="1"/>
    </xf>
    <xf numFmtId="164" fontId="19" fillId="0" borderId="0" xfId="1" applyNumberFormat="1" applyFont="1" applyBorder="1" applyAlignment="1" applyProtection="1">
      <alignment horizontal="right" vertical="center" wrapText="1"/>
      <protection locked="0"/>
    </xf>
    <xf numFmtId="164" fontId="19" fillId="0" borderId="0" xfId="0" applyNumberFormat="1" applyFont="1" applyBorder="1" applyAlignment="1">
      <alignment horizontal="right" vertical="center" wrapText="1"/>
    </xf>
    <xf numFmtId="164" fontId="19" fillId="0" borderId="0" xfId="0" quotePrefix="1" applyNumberFormat="1" applyFont="1" applyBorder="1" applyAlignment="1">
      <alignment horizontal="right" vertical="center" wrapText="1"/>
    </xf>
    <xf numFmtId="0" fontId="19" fillId="0" borderId="0" xfId="1" applyFont="1" applyBorder="1" applyAlignment="1">
      <alignment horizontal="right"/>
    </xf>
    <xf numFmtId="164" fontId="19" fillId="0" borderId="0" xfId="1" applyNumberFormat="1" applyFont="1" applyBorder="1" applyAlignment="1">
      <alignment horizontal="right" vertical="center" wrapText="1" indent="1"/>
    </xf>
    <xf numFmtId="164" fontId="4" fillId="0" borderId="5" xfId="0" applyNumberFormat="1" applyFont="1" applyBorder="1" applyAlignment="1">
      <alignment horizontal="right" vertical="center" wrapText="1" indent="1"/>
    </xf>
    <xf numFmtId="164" fontId="9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7" xfId="0" applyNumberFormat="1" applyFont="1" applyBorder="1" applyAlignment="1" applyProtection="1">
      <alignment horizontal="right" vertical="center" wrapText="1" indent="1"/>
      <protection locked="0"/>
    </xf>
    <xf numFmtId="164" fontId="8" fillId="0" borderId="7" xfId="0" applyNumberFormat="1" applyFont="1" applyBorder="1" applyAlignment="1">
      <alignment horizontal="right" vertical="center" wrapText="1" indent="1"/>
    </xf>
    <xf numFmtId="164" fontId="4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9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19" fillId="0" borderId="4" xfId="1" applyNumberFormat="1" applyFont="1" applyBorder="1" applyAlignment="1" applyProtection="1">
      <alignment horizontal="right" vertical="center" wrapText="1"/>
      <protection locked="0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3" fillId="0" borderId="0" xfId="1" applyFont="1" applyAlignment="1">
      <alignment horizontal="center"/>
    </xf>
    <xf numFmtId="164" fontId="14" fillId="0" borderId="11" xfId="1" applyNumberFormat="1" applyFont="1" applyBorder="1" applyAlignment="1">
      <alignment horizontal="left" vertical="center"/>
    </xf>
    <xf numFmtId="164" fontId="1" fillId="0" borderId="0" xfId="1" applyNumberFormat="1" applyFont="1" applyAlignment="1">
      <alignment horizontal="center" vertical="center"/>
    </xf>
    <xf numFmtId="164" fontId="14" fillId="0" borderId="11" xfId="1" applyNumberFormat="1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3" fillId="0" borderId="14" xfId="1" applyFont="1" applyBorder="1" applyAlignment="1">
      <alignment horizontal="left"/>
    </xf>
    <xf numFmtId="164" fontId="20" fillId="0" borderId="11" xfId="1" applyNumberFormat="1" applyFont="1" applyBorder="1" applyAlignment="1">
      <alignment horizontal="left" vertical="center"/>
    </xf>
    <xf numFmtId="164" fontId="19" fillId="0" borderId="0" xfId="1" applyNumberFormat="1" applyFont="1" applyAlignment="1">
      <alignment horizontal="center" vertical="center"/>
    </xf>
    <xf numFmtId="164" fontId="20" fillId="0" borderId="0" xfId="1" applyNumberFormat="1" applyFont="1" applyAlignment="1">
      <alignment horizontal="left"/>
    </xf>
    <xf numFmtId="0" fontId="19" fillId="0" borderId="13" xfId="1" applyFont="1" applyBorder="1" applyAlignment="1">
      <alignment horizontal="left"/>
    </xf>
    <xf numFmtId="0" fontId="19" fillId="0" borderId="14" xfId="1" applyFont="1" applyBorder="1" applyAlignment="1">
      <alignment horizontal="left"/>
    </xf>
    <xf numFmtId="0" fontId="19" fillId="0" borderId="0" xfId="1" applyFont="1" applyAlignment="1">
      <alignment horizontal="center"/>
    </xf>
    <xf numFmtId="164" fontId="7" fillId="0" borderId="11" xfId="0" applyNumberFormat="1" applyFont="1" applyBorder="1" applyAlignment="1">
      <alignment horizontal="left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left" vertical="center" wrapText="1" indent="1"/>
    </xf>
    <xf numFmtId="164" fontId="6" fillId="0" borderId="7" xfId="0" applyNumberFormat="1" applyFont="1" applyBorder="1" applyAlignment="1">
      <alignment horizontal="left" vertical="center" wrapText="1" indent="1"/>
    </xf>
    <xf numFmtId="164" fontId="9" fillId="0" borderId="5" xfId="0" applyNumberFormat="1" applyFont="1" applyBorder="1" applyAlignment="1">
      <alignment horizontal="left" vertical="center" wrapText="1" indent="1"/>
    </xf>
    <xf numFmtId="164" fontId="8" fillId="0" borderId="7" xfId="0" applyNumberFormat="1" applyFont="1" applyBorder="1" applyAlignment="1">
      <alignment horizontal="left" vertical="center" wrapText="1" indent="1"/>
    </xf>
    <xf numFmtId="164" fontId="10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9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left" vertical="center" wrapText="1" indent="1"/>
    </xf>
    <xf numFmtId="164" fontId="10" fillId="0" borderId="10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left" vertical="center" wrapText="1" indent="1"/>
    </xf>
    <xf numFmtId="164" fontId="10" fillId="0" borderId="10" xfId="0" applyNumberFormat="1" applyFont="1" applyBorder="1" applyAlignment="1" applyProtection="1">
      <alignment horizontal="left" vertical="center" wrapText="1" indent="1"/>
      <protection locked="0"/>
    </xf>
    <xf numFmtId="164" fontId="6" fillId="0" borderId="9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left" vertical="center" wrapText="1" indent="1"/>
    </xf>
    <xf numFmtId="164" fontId="8" fillId="0" borderId="9" xfId="0" applyNumberFormat="1" applyFont="1" applyBorder="1" applyAlignment="1">
      <alignment horizontal="right" vertical="center" wrapText="1" indent="1"/>
    </xf>
    <xf numFmtId="164" fontId="6" fillId="0" borderId="10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 applyProtection="1">
      <alignment horizontal="left" vertical="center" wrapText="1" indent="1"/>
      <protection locked="0"/>
    </xf>
    <xf numFmtId="164" fontId="1" fillId="0" borderId="0" xfId="0" applyNumberFormat="1" applyFont="1" applyAlignment="1">
      <alignment horizontal="center" vertical="center" wrapText="1"/>
    </xf>
    <xf numFmtId="164" fontId="3" fillId="0" borderId="11" xfId="0" applyNumberFormat="1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left" vertical="center" wrapText="1" indent="1"/>
    </xf>
    <xf numFmtId="164" fontId="5" fillId="0" borderId="6" xfId="0" applyNumberFormat="1" applyFont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Border="1" applyAlignment="1">
      <alignment horizontal="left" vertical="center" wrapText="1" indent="1"/>
    </xf>
    <xf numFmtId="164" fontId="5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Border="1" applyAlignment="1" applyProtection="1">
      <alignment horizontal="left" vertical="center" wrapText="1" indent="1"/>
      <protection locked="0"/>
    </xf>
    <xf numFmtId="164" fontId="4" fillId="0" borderId="5" xfId="0" applyNumberFormat="1" applyFont="1" applyBorder="1" applyAlignment="1">
      <alignment horizontal="left" vertical="center" wrapText="1" indent="1"/>
    </xf>
    <xf numFmtId="164" fontId="2" fillId="0" borderId="8" xfId="0" applyNumberFormat="1" applyFont="1" applyBorder="1" applyAlignment="1">
      <alignment horizontal="left" vertical="center" wrapText="1" indent="1"/>
    </xf>
    <xf numFmtId="164" fontId="2" fillId="0" borderId="6" xfId="0" applyNumberFormat="1" applyFont="1" applyBorder="1" applyAlignment="1">
      <alignment horizontal="right" vertical="center" wrapText="1" indent="1"/>
    </xf>
    <xf numFmtId="164" fontId="5" fillId="0" borderId="7" xfId="0" applyNumberFormat="1" applyFont="1" applyBorder="1" applyAlignment="1">
      <alignment horizontal="left" vertical="center" wrapText="1" indent="2"/>
    </xf>
    <xf numFmtId="164" fontId="5" fillId="0" borderId="8" xfId="0" applyNumberFormat="1" applyFont="1" applyBorder="1" applyAlignment="1" applyProtection="1">
      <alignment horizontal="right" vertical="center" wrapText="1" indent="1"/>
      <protection locked="0"/>
    </xf>
    <xf numFmtId="164" fontId="5" fillId="0" borderId="8" xfId="0" applyNumberFormat="1" applyFont="1" applyBorder="1" applyAlignment="1">
      <alignment horizontal="left" vertical="center" wrapText="1" indent="1"/>
    </xf>
    <xf numFmtId="164" fontId="2" fillId="0" borderId="7" xfId="0" applyNumberFormat="1" applyFont="1" applyBorder="1" applyAlignment="1">
      <alignment horizontal="left" vertical="center" wrapText="1" indent="1"/>
    </xf>
    <xf numFmtId="164" fontId="2" fillId="0" borderId="7" xfId="0" applyNumberFormat="1" applyFont="1" applyBorder="1" applyAlignment="1">
      <alignment horizontal="right" vertical="center" wrapText="1" indent="1"/>
    </xf>
    <xf numFmtId="164" fontId="5" fillId="0" borderId="6" xfId="0" applyNumberFormat="1" applyFont="1" applyBorder="1" applyAlignment="1" applyProtection="1">
      <alignment horizontal="left" vertical="center" wrapText="1" indent="1"/>
      <protection locked="0"/>
    </xf>
    <xf numFmtId="164" fontId="5" fillId="0" borderId="6" xfId="0" applyNumberFormat="1" applyFont="1" applyBorder="1" applyAlignment="1">
      <alignment horizontal="left" vertical="center" wrapText="1" indent="2"/>
    </xf>
    <xf numFmtId="164" fontId="5" fillId="0" borderId="15" xfId="0" applyNumberFormat="1" applyFont="1" applyBorder="1" applyAlignment="1">
      <alignment horizontal="left" vertical="center" wrapText="1" indent="2"/>
    </xf>
    <xf numFmtId="164" fontId="4" fillId="0" borderId="6" xfId="0" applyNumberFormat="1" applyFont="1" applyBorder="1" applyAlignment="1" applyProtection="1">
      <alignment horizontal="right" vertical="center" wrapText="1" indent="1"/>
      <protection locked="0"/>
    </xf>
    <xf numFmtId="164" fontId="4" fillId="0" borderId="7" xfId="0" applyNumberFormat="1" applyFont="1" applyBorder="1" applyAlignment="1" applyProtection="1">
      <alignment horizontal="right" vertical="center" wrapText="1" indent="1"/>
      <protection locked="0"/>
    </xf>
    <xf numFmtId="49" fontId="1" fillId="0" borderId="5" xfId="1" applyNumberFormat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left" vertical="center" wrapText="1" indent="1"/>
    </xf>
    <xf numFmtId="164" fontId="1" fillId="0" borderId="5" xfId="1" applyNumberFormat="1" applyFont="1" applyBorder="1" applyAlignment="1">
      <alignment horizontal="right" vertical="center" wrapText="1"/>
    </xf>
    <xf numFmtId="49" fontId="15" fillId="0" borderId="6" xfId="1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 indent="1"/>
    </xf>
    <xf numFmtId="164" fontId="15" fillId="0" borderId="6" xfId="1" applyNumberFormat="1" applyFont="1" applyBorder="1" applyAlignment="1" applyProtection="1">
      <alignment horizontal="right" vertical="center" wrapText="1"/>
      <protection locked="0"/>
    </xf>
    <xf numFmtId="49" fontId="15" fillId="0" borderId="7" xfId="1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 indent="1"/>
    </xf>
    <xf numFmtId="164" fontId="15" fillId="0" borderId="7" xfId="1" applyNumberFormat="1" applyFont="1" applyBorder="1" applyAlignment="1" applyProtection="1">
      <alignment horizontal="right" vertical="center" wrapText="1"/>
      <protection locked="0"/>
    </xf>
    <xf numFmtId="49" fontId="15" fillId="0" borderId="15" xfId="1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164" fontId="15" fillId="0" borderId="15" xfId="1" applyNumberFormat="1" applyFont="1" applyBorder="1" applyAlignment="1" applyProtection="1">
      <alignment horizontal="right" vertical="center" wrapText="1"/>
      <protection locked="0"/>
    </xf>
    <xf numFmtId="164" fontId="3" fillId="0" borderId="5" xfId="1" applyNumberFormat="1" applyFont="1" applyBorder="1" applyAlignment="1">
      <alignment horizontal="right" vertical="center" wrapText="1"/>
    </xf>
    <xf numFmtId="164" fontId="15" fillId="0" borderId="6" xfId="1" applyNumberFormat="1" applyFont="1" applyBorder="1" applyAlignment="1">
      <alignment horizontal="right" vertical="center" wrapText="1"/>
    </xf>
    <xf numFmtId="164" fontId="13" fillId="0" borderId="7" xfId="1" applyNumberFormat="1" applyBorder="1" applyAlignment="1" applyProtection="1">
      <alignment horizontal="right" vertical="center" wrapText="1"/>
      <protection locked="0"/>
    </xf>
    <xf numFmtId="164" fontId="13" fillId="0" borderId="15" xfId="1" applyNumberFormat="1" applyBorder="1" applyAlignment="1" applyProtection="1">
      <alignment horizontal="right" vertical="center" wrapText="1"/>
      <protection locked="0"/>
    </xf>
    <xf numFmtId="164" fontId="13" fillId="0" borderId="6" xfId="1" applyNumberFormat="1" applyBorder="1" applyAlignment="1" applyProtection="1">
      <alignment horizontal="right" vertical="center" wrapText="1"/>
      <protection locked="0"/>
    </xf>
    <xf numFmtId="49" fontId="7" fillId="0" borderId="5" xfId="0" applyNumberFormat="1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164" fontId="1" fillId="0" borderId="5" xfId="1" applyNumberFormat="1" applyFont="1" applyBorder="1" applyAlignment="1" applyProtection="1">
      <alignment horizontal="right" vertical="center" wrapText="1"/>
      <protection locked="0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 indent="1"/>
    </xf>
    <xf numFmtId="0" fontId="1" fillId="0" borderId="1" xfId="1" applyFont="1" applyBorder="1" applyAlignment="1">
      <alignment vertical="center" wrapText="1"/>
    </xf>
    <xf numFmtId="164" fontId="1" fillId="0" borderId="1" xfId="1" applyNumberFormat="1" applyFont="1" applyBorder="1" applyAlignment="1">
      <alignment horizontal="right" vertical="center" wrapText="1" indent="1"/>
    </xf>
    <xf numFmtId="49" fontId="15" fillId="0" borderId="9" xfId="1" applyNumberFormat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left" vertical="center" wrapText="1" indent="1"/>
    </xf>
    <xf numFmtId="164" fontId="15" fillId="0" borderId="9" xfId="1" applyNumberFormat="1" applyFont="1" applyBorder="1" applyAlignment="1" applyProtection="1">
      <alignment horizontal="right" vertical="center" wrapText="1" indent="1"/>
      <protection locked="0"/>
    </xf>
    <xf numFmtId="0" fontId="15" fillId="0" borderId="7" xfId="1" applyFont="1" applyBorder="1" applyAlignment="1">
      <alignment horizontal="left" vertical="center" wrapText="1" indent="1"/>
    </xf>
    <xf numFmtId="164" fontId="15" fillId="0" borderId="7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15" xfId="1" applyNumberFormat="1" applyFont="1" applyBorder="1" applyAlignment="1" applyProtection="1">
      <alignment horizontal="right" vertical="center" wrapText="1" indent="1"/>
      <protection locked="0"/>
    </xf>
    <xf numFmtId="0" fontId="15" fillId="0" borderId="8" xfId="1" applyFont="1" applyBorder="1" applyAlignment="1">
      <alignment horizontal="left" vertical="center" wrapText="1" indent="1"/>
    </xf>
    <xf numFmtId="0" fontId="15" fillId="0" borderId="7" xfId="1" applyFont="1" applyBorder="1" applyAlignment="1">
      <alignment horizontal="left" indent="6"/>
    </xf>
    <xf numFmtId="0" fontId="15" fillId="0" borderId="7" xfId="1" applyFont="1" applyBorder="1" applyAlignment="1">
      <alignment horizontal="left" vertical="center" wrapText="1" indent="6"/>
    </xf>
    <xf numFmtId="49" fontId="15" fillId="0" borderId="8" xfId="1" applyNumberFormat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left" vertical="center" wrapText="1" indent="6"/>
    </xf>
    <xf numFmtId="49" fontId="15" fillId="0" borderId="10" xfId="1" applyNumberFormat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left" vertical="center" wrapText="1" indent="6"/>
    </xf>
    <xf numFmtId="164" fontId="15" fillId="0" borderId="10" xfId="1" applyNumberFormat="1" applyFont="1" applyBorder="1" applyAlignment="1" applyProtection="1">
      <alignment horizontal="right" vertical="center" wrapText="1" indent="1"/>
      <protection locked="0"/>
    </xf>
    <xf numFmtId="0" fontId="1" fillId="0" borderId="5" xfId="1" applyFont="1" applyBorder="1" applyAlignment="1">
      <alignment vertical="center" wrapText="1"/>
    </xf>
    <xf numFmtId="164" fontId="1" fillId="0" borderId="5" xfId="1" applyNumberFormat="1" applyFont="1" applyBorder="1" applyAlignment="1">
      <alignment horizontal="right" vertical="center" wrapText="1" indent="1"/>
    </xf>
    <xf numFmtId="164" fontId="15" fillId="0" borderId="6" xfId="1" applyNumberFormat="1" applyFont="1" applyBorder="1" applyAlignment="1" applyProtection="1">
      <alignment horizontal="right" vertical="center" wrapText="1" indent="1"/>
      <protection locked="0"/>
    </xf>
    <xf numFmtId="0" fontId="15" fillId="0" borderId="15" xfId="1" applyFont="1" applyBorder="1" applyAlignment="1">
      <alignment horizontal="left" vertical="center" wrapText="1" indent="1"/>
    </xf>
    <xf numFmtId="0" fontId="15" fillId="0" borderId="6" xfId="1" applyFont="1" applyBorder="1" applyAlignment="1">
      <alignment horizontal="left" vertical="center" wrapText="1" indent="6"/>
    </xf>
    <xf numFmtId="0" fontId="3" fillId="0" borderId="5" xfId="1" applyFont="1" applyBorder="1" applyAlignment="1">
      <alignment horizontal="left" vertical="center" wrapText="1" indent="1"/>
    </xf>
    <xf numFmtId="0" fontId="15" fillId="0" borderId="6" xfId="1" applyFont="1" applyBorder="1" applyAlignment="1">
      <alignment horizontal="left" vertical="center" wrapText="1" indent="1"/>
    </xf>
    <xf numFmtId="164" fontId="3" fillId="0" borderId="5" xfId="1" applyNumberFormat="1" applyFont="1" applyBorder="1" applyAlignment="1">
      <alignment horizontal="right" vertical="center" wrapText="1" indent="1"/>
    </xf>
    <xf numFmtId="164" fontId="7" fillId="0" borderId="5" xfId="0" applyNumberFormat="1" applyFont="1" applyBorder="1" applyAlignment="1">
      <alignment horizontal="right" vertical="center" wrapText="1" indent="1"/>
    </xf>
    <xf numFmtId="164" fontId="7" fillId="0" borderId="5" xfId="0" quotePrefix="1" applyNumberFormat="1" applyFont="1" applyBorder="1" applyAlignment="1">
      <alignment horizontal="right" vertical="center" wrapText="1" indent="1"/>
    </xf>
    <xf numFmtId="49" fontId="17" fillId="0" borderId="5" xfId="1" applyNumberFormat="1" applyFont="1" applyBorder="1" applyAlignment="1">
      <alignment horizontal="center" vertical="center" wrapText="1"/>
    </xf>
    <xf numFmtId="0" fontId="17" fillId="0" borderId="5" xfId="1" applyFont="1" applyBorder="1" applyAlignment="1">
      <alignment vertical="center" wrapText="1"/>
    </xf>
    <xf numFmtId="164" fontId="17" fillId="0" borderId="5" xfId="1" applyNumberFormat="1" applyFont="1" applyBorder="1" applyAlignment="1">
      <alignment horizontal="right" vertical="center" wrapText="1" indent="1"/>
    </xf>
    <xf numFmtId="49" fontId="19" fillId="0" borderId="5" xfId="1" applyNumberFormat="1" applyFont="1" applyBorder="1" applyAlignment="1">
      <alignment horizontal="center" vertical="center" wrapText="1"/>
    </xf>
    <xf numFmtId="49" fontId="19" fillId="0" borderId="1" xfId="1" applyNumberFormat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left" vertical="center" wrapText="1" indent="1"/>
    </xf>
    <xf numFmtId="164" fontId="19" fillId="0" borderId="1" xfId="1" applyNumberFormat="1" applyFont="1" applyBorder="1" applyAlignment="1" applyProtection="1">
      <alignment horizontal="right" vertical="center" wrapText="1"/>
      <protection locked="0"/>
    </xf>
    <xf numFmtId="49" fontId="18" fillId="0" borderId="6" xfId="1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 indent="1"/>
    </xf>
    <xf numFmtId="49" fontId="18" fillId="0" borderId="7" xfId="1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 indent="1"/>
    </xf>
    <xf numFmtId="49" fontId="18" fillId="0" borderId="15" xfId="1" applyNumberFormat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center" wrapText="1" indent="1"/>
    </xf>
    <xf numFmtId="0" fontId="19" fillId="0" borderId="5" xfId="0" applyFont="1" applyBorder="1" applyAlignment="1">
      <alignment horizontal="left" vertical="center" wrapText="1" indent="1"/>
    </xf>
    <xf numFmtId="164" fontId="19" fillId="0" borderId="4" xfId="1" applyNumberFormat="1" applyFont="1" applyBorder="1" applyAlignment="1">
      <alignment horizontal="right" vertical="center" wrapText="1"/>
    </xf>
    <xf numFmtId="164" fontId="18" fillId="0" borderId="8" xfId="1" applyNumberFormat="1" applyFont="1" applyBorder="1" applyAlignment="1" applyProtection="1">
      <alignment horizontal="right" vertical="center" wrapText="1"/>
      <protection locked="0"/>
    </xf>
    <xf numFmtId="49" fontId="18" fillId="0" borderId="4" xfId="1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 indent="1"/>
    </xf>
    <xf numFmtId="49" fontId="19" fillId="0" borderId="5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9" fillId="0" borderId="1" xfId="1" applyFont="1" applyBorder="1" applyAlignment="1">
      <alignment vertical="center" wrapText="1"/>
    </xf>
    <xf numFmtId="49" fontId="18" fillId="0" borderId="9" xfId="1" applyNumberFormat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left" vertical="center" wrapText="1" indent="1"/>
    </xf>
    <xf numFmtId="0" fontId="18" fillId="0" borderId="7" xfId="1" applyFont="1" applyBorder="1" applyAlignment="1">
      <alignment horizontal="left" vertical="center" wrapText="1" indent="1"/>
    </xf>
    <xf numFmtId="0" fontId="18" fillId="0" borderId="8" xfId="1" applyFont="1" applyBorder="1" applyAlignment="1">
      <alignment horizontal="left" vertical="center" wrapText="1" indent="1"/>
    </xf>
    <xf numFmtId="0" fontId="18" fillId="0" borderId="7" xfId="1" applyFont="1" applyBorder="1" applyAlignment="1">
      <alignment horizontal="left" indent="6"/>
    </xf>
    <xf numFmtId="0" fontId="18" fillId="0" borderId="7" xfId="1" applyFont="1" applyBorder="1" applyAlignment="1">
      <alignment horizontal="left" vertical="center" wrapText="1" indent="6"/>
    </xf>
    <xf numFmtId="49" fontId="18" fillId="0" borderId="8" xfId="1" applyNumberFormat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left" vertical="center" wrapText="1" indent="6"/>
    </xf>
    <xf numFmtId="49" fontId="18" fillId="0" borderId="10" xfId="1" applyNumberFormat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left" vertical="center" wrapText="1" indent="6"/>
    </xf>
    <xf numFmtId="0" fontId="19" fillId="0" borderId="5" xfId="1" applyFont="1" applyBorder="1" applyAlignment="1">
      <alignment vertical="center" wrapText="1"/>
    </xf>
    <xf numFmtId="0" fontId="18" fillId="0" borderId="15" xfId="1" applyFont="1" applyBorder="1" applyAlignment="1">
      <alignment horizontal="left" vertical="center" wrapText="1" indent="1"/>
    </xf>
    <xf numFmtId="0" fontId="18" fillId="0" borderId="6" xfId="1" applyFont="1" applyBorder="1" applyAlignment="1">
      <alignment horizontal="left" vertical="center" wrapText="1" indent="6"/>
    </xf>
    <xf numFmtId="0" fontId="18" fillId="0" borderId="6" xfId="1" applyFont="1" applyBorder="1" applyAlignment="1">
      <alignment horizontal="left" vertical="center" wrapText="1" indent="1"/>
    </xf>
    <xf numFmtId="49" fontId="19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 indent="1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Light16"/>
  <colors>
    <mruColors>
      <color rgb="FFAA4D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zoomScaleNormal="100" workbookViewId="0">
      <selection activeCell="F24" sqref="F24"/>
    </sheetView>
  </sheetViews>
  <sheetFormatPr defaultRowHeight="15" x14ac:dyDescent="0.25"/>
  <cols>
    <col min="1" max="1" width="6.7109375" customWidth="1"/>
    <col min="2" max="2" width="49.5703125" customWidth="1"/>
    <col min="3" max="5" width="13.5703125" customWidth="1"/>
    <col min="6" max="6" width="49.42578125" customWidth="1"/>
    <col min="7" max="9" width="13.28515625" customWidth="1"/>
  </cols>
  <sheetData>
    <row r="1" spans="1:10" x14ac:dyDescent="0.25">
      <c r="A1" s="91" t="s">
        <v>66</v>
      </c>
      <c r="B1" s="91"/>
      <c r="C1" s="91"/>
      <c r="D1" s="91"/>
      <c r="E1" s="91"/>
      <c r="F1" s="91"/>
      <c r="G1" s="91"/>
      <c r="H1" s="91"/>
      <c r="I1" s="91"/>
    </row>
    <row r="2" spans="1:10" ht="24" customHeight="1" x14ac:dyDescent="0.2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11"/>
    </row>
    <row r="3" spans="1:10" ht="27" customHeight="1" thickBot="1" x14ac:dyDescent="0.3">
      <c r="A3" s="104" t="s">
        <v>1</v>
      </c>
      <c r="B3" s="104"/>
      <c r="C3" s="6"/>
      <c r="D3" s="6"/>
      <c r="E3" s="6"/>
      <c r="F3" s="6"/>
      <c r="H3" s="7"/>
      <c r="I3" s="7" t="s">
        <v>2</v>
      </c>
      <c r="J3" s="11"/>
    </row>
    <row r="4" spans="1:10" ht="15.75" thickBot="1" x14ac:dyDescent="0.3">
      <c r="A4" s="86" t="s">
        <v>3</v>
      </c>
      <c r="B4" s="105" t="s">
        <v>4</v>
      </c>
      <c r="C4" s="105"/>
      <c r="D4" s="105"/>
      <c r="E4" s="105"/>
      <c r="F4" s="105" t="s">
        <v>5</v>
      </c>
      <c r="G4" s="105"/>
      <c r="H4" s="105"/>
      <c r="I4" s="105"/>
      <c r="J4" s="11"/>
    </row>
    <row r="5" spans="1:10" ht="26.25" thickBot="1" x14ac:dyDescent="0.3">
      <c r="A5" s="87"/>
      <c r="B5" s="8" t="s">
        <v>6</v>
      </c>
      <c r="C5" s="8" t="s">
        <v>323</v>
      </c>
      <c r="D5" s="8" t="s">
        <v>335</v>
      </c>
      <c r="E5" s="8" t="s">
        <v>336</v>
      </c>
      <c r="F5" s="8" t="s">
        <v>6</v>
      </c>
      <c r="G5" s="8" t="s">
        <v>323</v>
      </c>
      <c r="H5" s="8" t="s">
        <v>335</v>
      </c>
      <c r="I5" s="8" t="s">
        <v>336</v>
      </c>
      <c r="J5" s="11"/>
    </row>
    <row r="6" spans="1:10" ht="15.75" thickBot="1" x14ac:dyDescent="0.3">
      <c r="A6" s="8">
        <v>1</v>
      </c>
      <c r="B6" s="8">
        <v>2</v>
      </c>
      <c r="C6" s="8" t="s">
        <v>7</v>
      </c>
      <c r="D6" s="8" t="s">
        <v>8</v>
      </c>
      <c r="E6" s="8" t="s">
        <v>9</v>
      </c>
      <c r="F6" s="8" t="s">
        <v>22</v>
      </c>
      <c r="G6" s="8" t="s">
        <v>25</v>
      </c>
      <c r="H6" s="8" t="s">
        <v>27</v>
      </c>
      <c r="I6" s="8" t="s">
        <v>30</v>
      </c>
      <c r="J6" s="11"/>
    </row>
    <row r="7" spans="1:10" x14ac:dyDescent="0.25">
      <c r="A7" s="111" t="s">
        <v>10</v>
      </c>
      <c r="B7" s="112" t="s">
        <v>11</v>
      </c>
      <c r="C7" s="83">
        <v>18563330</v>
      </c>
      <c r="D7" s="83">
        <f>SUM(E7-C7)</f>
        <v>1211024</v>
      </c>
      <c r="E7" s="83">
        <v>19774354</v>
      </c>
      <c r="F7" s="112" t="s">
        <v>12</v>
      </c>
      <c r="G7" s="83">
        <v>9810586</v>
      </c>
      <c r="H7" s="83">
        <f t="shared" ref="H7:H13" si="0">SUM(I7-G7)</f>
        <v>11014083</v>
      </c>
      <c r="I7" s="83">
        <v>20824669</v>
      </c>
      <c r="J7" s="11"/>
    </row>
    <row r="8" spans="1:10" ht="25.5" x14ac:dyDescent="0.25">
      <c r="A8" s="9" t="s">
        <v>13</v>
      </c>
      <c r="B8" s="106" t="s">
        <v>14</v>
      </c>
      <c r="C8" s="80">
        <v>2703508</v>
      </c>
      <c r="D8" s="80">
        <f>SUM(E8-C8)</f>
        <v>17356279</v>
      </c>
      <c r="E8" s="80">
        <v>20059787</v>
      </c>
      <c r="F8" s="106" t="s">
        <v>15</v>
      </c>
      <c r="G8" s="80">
        <v>1638345</v>
      </c>
      <c r="H8" s="80">
        <f t="shared" si="0"/>
        <v>1172841</v>
      </c>
      <c r="I8" s="80">
        <v>2811186</v>
      </c>
      <c r="J8" s="11"/>
    </row>
    <row r="9" spans="1:10" x14ac:dyDescent="0.25">
      <c r="A9" s="9" t="s">
        <v>7</v>
      </c>
      <c r="B9" s="106" t="s">
        <v>16</v>
      </c>
      <c r="C9" s="80"/>
      <c r="D9" s="80"/>
      <c r="E9" s="80"/>
      <c r="F9" s="106" t="s">
        <v>17</v>
      </c>
      <c r="G9" s="80">
        <v>11771378</v>
      </c>
      <c r="H9" s="80">
        <f t="shared" si="0"/>
        <v>4646928</v>
      </c>
      <c r="I9" s="80">
        <v>16418306</v>
      </c>
      <c r="J9" s="11"/>
    </row>
    <row r="10" spans="1:10" x14ac:dyDescent="0.25">
      <c r="A10" s="9" t="s">
        <v>8</v>
      </c>
      <c r="B10" s="106" t="s">
        <v>18</v>
      </c>
      <c r="C10" s="80">
        <v>2810418</v>
      </c>
      <c r="D10" s="80">
        <f>SUM(E10-C10)</f>
        <v>0</v>
      </c>
      <c r="E10" s="80">
        <v>2810418</v>
      </c>
      <c r="F10" s="106" t="s">
        <v>19</v>
      </c>
      <c r="G10" s="80">
        <v>2703000</v>
      </c>
      <c r="H10" s="80">
        <f t="shared" si="0"/>
        <v>85710</v>
      </c>
      <c r="I10" s="80">
        <v>2788710</v>
      </c>
      <c r="J10" s="11"/>
    </row>
    <row r="11" spans="1:10" x14ac:dyDescent="0.25">
      <c r="A11" s="9" t="s">
        <v>9</v>
      </c>
      <c r="B11" s="106" t="s">
        <v>20</v>
      </c>
      <c r="C11" s="80"/>
      <c r="D11" s="80"/>
      <c r="E11" s="80"/>
      <c r="F11" s="106" t="s">
        <v>21</v>
      </c>
      <c r="G11" s="80">
        <v>878254</v>
      </c>
      <c r="H11" s="80">
        <f t="shared" si="0"/>
        <v>0</v>
      </c>
      <c r="I11" s="80">
        <v>878254</v>
      </c>
      <c r="J11" s="11"/>
    </row>
    <row r="12" spans="1:10" x14ac:dyDescent="0.25">
      <c r="A12" s="9" t="s">
        <v>22</v>
      </c>
      <c r="B12" s="106" t="s">
        <v>23</v>
      </c>
      <c r="C12" s="80"/>
      <c r="D12" s="80"/>
      <c r="E12" s="80"/>
      <c r="F12" s="107" t="s">
        <v>24</v>
      </c>
      <c r="G12" s="80">
        <v>4552161</v>
      </c>
      <c r="H12" s="80">
        <f t="shared" si="0"/>
        <v>-1189210</v>
      </c>
      <c r="I12" s="80">
        <v>3362951</v>
      </c>
      <c r="J12" s="11"/>
    </row>
    <row r="13" spans="1:10" ht="15.75" thickBot="1" x14ac:dyDescent="0.3">
      <c r="A13" s="113" t="s">
        <v>25</v>
      </c>
      <c r="B13" s="114" t="s">
        <v>26</v>
      </c>
      <c r="C13" s="84">
        <v>161600</v>
      </c>
      <c r="D13" s="84">
        <f>SUM(E13-C13)</f>
        <v>0</v>
      </c>
      <c r="E13" s="84">
        <v>161600</v>
      </c>
      <c r="F13" s="115"/>
      <c r="G13" s="84"/>
      <c r="H13" s="84">
        <f t="shared" si="0"/>
        <v>0</v>
      </c>
      <c r="I13" s="84"/>
      <c r="J13" s="11"/>
    </row>
    <row r="14" spans="1:10" ht="15.75" thickBot="1" x14ac:dyDescent="0.3">
      <c r="A14" s="8" t="s">
        <v>27</v>
      </c>
      <c r="B14" s="108" t="s">
        <v>28</v>
      </c>
      <c r="C14" s="60">
        <f>SUM(C7+C8+C10+C11+C13)</f>
        <v>24238856</v>
      </c>
      <c r="D14" s="60"/>
      <c r="E14" s="60">
        <f>SUM(E7+E8+E10+E11+E13)</f>
        <v>42806159</v>
      </c>
      <c r="F14" s="108" t="s">
        <v>29</v>
      </c>
      <c r="G14" s="60">
        <f>SUM(G7:G13)</f>
        <v>31353724</v>
      </c>
      <c r="H14" s="60"/>
      <c r="I14" s="60">
        <f>SUM(I7:I13)</f>
        <v>47084076</v>
      </c>
      <c r="J14" s="11"/>
    </row>
    <row r="15" spans="1:10" x14ac:dyDescent="0.25">
      <c r="A15" s="116" t="s">
        <v>30</v>
      </c>
      <c r="B15" s="117" t="s">
        <v>31</v>
      </c>
      <c r="C15" s="118">
        <v>7857402</v>
      </c>
      <c r="D15" s="83">
        <f t="shared" ref="D15:D16" si="1">SUM(E15-C15)</f>
        <v>-2836951</v>
      </c>
      <c r="E15" s="118">
        <v>5020451</v>
      </c>
      <c r="F15" s="112" t="s">
        <v>32</v>
      </c>
      <c r="G15" s="83"/>
      <c r="H15" s="118"/>
      <c r="I15" s="118"/>
      <c r="J15" s="11"/>
    </row>
    <row r="16" spans="1:10" x14ac:dyDescent="0.25">
      <c r="A16" s="10" t="s">
        <v>33</v>
      </c>
      <c r="B16" s="106" t="s">
        <v>34</v>
      </c>
      <c r="C16" s="80">
        <v>7857402</v>
      </c>
      <c r="D16" s="80">
        <f t="shared" si="1"/>
        <v>-2836951</v>
      </c>
      <c r="E16" s="80">
        <v>5020451</v>
      </c>
      <c r="F16" s="106" t="s">
        <v>35</v>
      </c>
      <c r="G16" s="80"/>
      <c r="H16" s="80"/>
      <c r="I16" s="80"/>
      <c r="J16" s="11"/>
    </row>
    <row r="17" spans="1:10" x14ac:dyDescent="0.25">
      <c r="A17" s="10" t="s">
        <v>36</v>
      </c>
      <c r="B17" s="106" t="s">
        <v>37</v>
      </c>
      <c r="C17" s="80"/>
      <c r="D17" s="80"/>
      <c r="E17" s="80"/>
      <c r="F17" s="106" t="s">
        <v>38</v>
      </c>
      <c r="G17" s="80"/>
      <c r="H17" s="80"/>
      <c r="I17" s="80"/>
      <c r="J17" s="11"/>
    </row>
    <row r="18" spans="1:10" x14ac:dyDescent="0.25">
      <c r="A18" s="10" t="s">
        <v>39</v>
      </c>
      <c r="B18" s="106" t="s">
        <v>40</v>
      </c>
      <c r="C18" s="80"/>
      <c r="D18" s="80"/>
      <c r="E18" s="80"/>
      <c r="F18" s="106" t="s">
        <v>41</v>
      </c>
      <c r="G18" s="80"/>
      <c r="H18" s="80"/>
      <c r="I18" s="80"/>
      <c r="J18" s="11"/>
    </row>
    <row r="19" spans="1:10" x14ac:dyDescent="0.25">
      <c r="A19" s="10" t="s">
        <v>42</v>
      </c>
      <c r="B19" s="106" t="s">
        <v>43</v>
      </c>
      <c r="C19" s="80"/>
      <c r="D19" s="80"/>
      <c r="E19" s="80"/>
      <c r="F19" s="106" t="s">
        <v>44</v>
      </c>
      <c r="G19" s="80"/>
      <c r="H19" s="80"/>
      <c r="I19" s="80"/>
      <c r="J19" s="11"/>
    </row>
    <row r="20" spans="1:10" x14ac:dyDescent="0.25">
      <c r="A20" s="10" t="s">
        <v>45</v>
      </c>
      <c r="B20" s="109" t="s">
        <v>46</v>
      </c>
      <c r="C20" s="81">
        <f>SUM(C21:C22)</f>
        <v>0</v>
      </c>
      <c r="D20" s="81"/>
      <c r="E20" s="81"/>
      <c r="F20" s="106" t="s">
        <v>47</v>
      </c>
      <c r="G20" s="80"/>
      <c r="H20" s="81"/>
      <c r="I20" s="81"/>
      <c r="J20" s="11"/>
    </row>
    <row r="21" spans="1:10" x14ac:dyDescent="0.25">
      <c r="A21" s="10" t="s">
        <v>48</v>
      </c>
      <c r="B21" s="106" t="s">
        <v>49</v>
      </c>
      <c r="C21" s="80"/>
      <c r="D21" s="80"/>
      <c r="E21" s="80"/>
      <c r="F21" s="106" t="s">
        <v>50</v>
      </c>
      <c r="G21" s="80">
        <v>742534</v>
      </c>
      <c r="H21" s="80">
        <f>SUM(I21-G21)</f>
        <v>0</v>
      </c>
      <c r="I21" s="80">
        <v>742534</v>
      </c>
      <c r="J21" s="11"/>
    </row>
    <row r="22" spans="1:10" ht="15.75" thickBot="1" x14ac:dyDescent="0.3">
      <c r="A22" s="119" t="s">
        <v>51</v>
      </c>
      <c r="B22" s="114" t="s">
        <v>52</v>
      </c>
      <c r="C22" s="84"/>
      <c r="D22" s="84"/>
      <c r="E22" s="84"/>
      <c r="F22" s="120" t="s">
        <v>53</v>
      </c>
      <c r="G22" s="84"/>
      <c r="H22" s="84"/>
      <c r="I22" s="84"/>
      <c r="J22" s="11"/>
    </row>
    <row r="23" spans="1:10" ht="26.25" thickBot="1" x14ac:dyDescent="0.3">
      <c r="A23" s="8" t="s">
        <v>54</v>
      </c>
      <c r="B23" s="108" t="s">
        <v>55</v>
      </c>
      <c r="C23" s="60">
        <f>SUM(C15,C20)</f>
        <v>7857402</v>
      </c>
      <c r="D23" s="79">
        <f>SUM(E23-C23)</f>
        <v>-2836951</v>
      </c>
      <c r="E23" s="60">
        <f>SUM(E15,E20)</f>
        <v>5020451</v>
      </c>
      <c r="F23" s="108" t="s">
        <v>56</v>
      </c>
      <c r="G23" s="60">
        <f>SUM(G15:G22)</f>
        <v>742534</v>
      </c>
      <c r="H23" s="110">
        <f>SUM(I23-G23)</f>
        <v>0</v>
      </c>
      <c r="I23" s="60">
        <f>SUM(I15:I22)</f>
        <v>742534</v>
      </c>
      <c r="J23" s="11"/>
    </row>
    <row r="24" spans="1:10" ht="15.75" thickBot="1" x14ac:dyDescent="0.3">
      <c r="A24" s="8" t="s">
        <v>57</v>
      </c>
      <c r="B24" s="108" t="s">
        <v>58</v>
      </c>
      <c r="C24" s="60">
        <f>SUM(C14,C23)</f>
        <v>32096258</v>
      </c>
      <c r="D24" s="79">
        <f>SUM(E24-C24)</f>
        <v>15730352</v>
      </c>
      <c r="E24" s="60">
        <f>SUM(E14,E23)</f>
        <v>47826610</v>
      </c>
      <c r="F24" s="108" t="s">
        <v>59</v>
      </c>
      <c r="G24" s="60">
        <f>SUM(G14,G23)</f>
        <v>32096258</v>
      </c>
      <c r="H24" s="79">
        <f>SUM(I24-G24)</f>
        <v>15730352</v>
      </c>
      <c r="I24" s="60">
        <f>SUM(I14,I23)</f>
        <v>47826610</v>
      </c>
      <c r="J24" s="11"/>
    </row>
    <row r="25" spans="1:10" ht="15.75" thickBot="1" x14ac:dyDescent="0.3">
      <c r="A25" s="8" t="s">
        <v>60</v>
      </c>
      <c r="B25" s="108" t="s">
        <v>61</v>
      </c>
      <c r="C25" s="60"/>
      <c r="D25" s="60"/>
      <c r="E25" s="60"/>
      <c r="F25" s="108" t="s">
        <v>62</v>
      </c>
      <c r="G25" s="60"/>
      <c r="H25" s="60"/>
      <c r="I25" s="60"/>
      <c r="J25" s="11"/>
    </row>
    <row r="26" spans="1:10" ht="15.75" thickBot="1" x14ac:dyDescent="0.3">
      <c r="A26" s="8" t="s">
        <v>63</v>
      </c>
      <c r="B26" s="108" t="s">
        <v>64</v>
      </c>
      <c r="C26" s="60"/>
      <c r="D26" s="60"/>
      <c r="E26" s="60"/>
      <c r="F26" s="108" t="s">
        <v>65</v>
      </c>
      <c r="G26" s="60"/>
      <c r="H26" s="60"/>
      <c r="I26" s="60"/>
      <c r="J26" s="11"/>
    </row>
  </sheetData>
  <mergeCells count="6">
    <mergeCell ref="A1:I1"/>
    <mergeCell ref="A3:B3"/>
    <mergeCell ref="B4:E4"/>
    <mergeCell ref="F4:I4"/>
    <mergeCell ref="A4:A5"/>
    <mergeCell ref="A2:I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I29"/>
  <sheetViews>
    <sheetView zoomScaleNormal="100" workbookViewId="0">
      <selection activeCell="J23" sqref="J23"/>
    </sheetView>
  </sheetViews>
  <sheetFormatPr defaultRowHeight="15" x14ac:dyDescent="0.25"/>
  <cols>
    <col min="1" max="1" width="6.7109375" customWidth="1"/>
    <col min="2" max="2" width="51.140625" customWidth="1"/>
    <col min="3" max="5" width="15.140625" customWidth="1"/>
    <col min="6" max="6" width="53.7109375" customWidth="1"/>
    <col min="7" max="9" width="12.42578125" customWidth="1"/>
    <col min="10" max="10" width="20.140625" customWidth="1"/>
  </cols>
  <sheetData>
    <row r="1" spans="1:9" x14ac:dyDescent="0.25">
      <c r="A1" s="91" t="s">
        <v>105</v>
      </c>
      <c r="B1" s="91"/>
      <c r="C1" s="91"/>
      <c r="D1" s="91"/>
      <c r="E1" s="91"/>
      <c r="F1" s="91"/>
      <c r="G1" s="91"/>
      <c r="H1" s="91"/>
      <c r="I1" s="91"/>
    </row>
    <row r="2" spans="1:9" ht="30" customHeight="1" x14ac:dyDescent="0.25">
      <c r="A2" s="121" t="s">
        <v>338</v>
      </c>
      <c r="B2" s="121"/>
      <c r="C2" s="121"/>
      <c r="D2" s="121"/>
      <c r="E2" s="121"/>
      <c r="F2" s="121"/>
      <c r="G2" s="121"/>
      <c r="H2" s="121"/>
      <c r="I2" s="121"/>
    </row>
    <row r="3" spans="1:9" ht="15.75" customHeight="1" thickBot="1" x14ac:dyDescent="0.3">
      <c r="A3" s="122" t="s">
        <v>1</v>
      </c>
      <c r="B3" s="122"/>
      <c r="C3" s="2"/>
      <c r="D3" s="2"/>
      <c r="E3" s="2"/>
      <c r="F3" s="1"/>
      <c r="H3" s="2"/>
      <c r="I3" s="2" t="s">
        <v>67</v>
      </c>
    </row>
    <row r="4" spans="1:9" ht="15.75" customHeight="1" thickBot="1" x14ac:dyDescent="0.3">
      <c r="A4" s="89" t="s">
        <v>3</v>
      </c>
      <c r="B4" s="123" t="s">
        <v>4</v>
      </c>
      <c r="C4" s="123"/>
      <c r="D4" s="123"/>
      <c r="E4" s="123"/>
      <c r="F4" s="123" t="s">
        <v>5</v>
      </c>
      <c r="G4" s="123"/>
      <c r="H4" s="123"/>
      <c r="I4" s="123"/>
    </row>
    <row r="5" spans="1:9" ht="26.25" thickBot="1" x14ac:dyDescent="0.3">
      <c r="A5" s="90"/>
      <c r="B5" s="3" t="s">
        <v>6</v>
      </c>
      <c r="C5" s="3" t="s">
        <v>323</v>
      </c>
      <c r="D5" s="3" t="s">
        <v>335</v>
      </c>
      <c r="E5" s="3" t="s">
        <v>336</v>
      </c>
      <c r="F5" s="3" t="s">
        <v>6</v>
      </c>
      <c r="G5" s="3" t="s">
        <v>323</v>
      </c>
      <c r="H5" s="3" t="s">
        <v>335</v>
      </c>
      <c r="I5" s="3" t="s">
        <v>336</v>
      </c>
    </row>
    <row r="6" spans="1:9" ht="15.75" thickBo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</row>
    <row r="7" spans="1:9" x14ac:dyDescent="0.25">
      <c r="A7" s="4" t="s">
        <v>10</v>
      </c>
      <c r="B7" s="124" t="s">
        <v>68</v>
      </c>
      <c r="C7" s="125">
        <v>6329761</v>
      </c>
      <c r="D7" s="126">
        <f>E7-C7</f>
        <v>0</v>
      </c>
      <c r="E7" s="125">
        <v>6329761</v>
      </c>
      <c r="F7" s="124" t="s">
        <v>69</v>
      </c>
      <c r="G7" s="125"/>
      <c r="H7" s="126">
        <f t="shared" ref="H7:H12" si="0">I7-G7</f>
        <v>0</v>
      </c>
      <c r="I7" s="125"/>
    </row>
    <row r="8" spans="1:9" x14ac:dyDescent="0.25">
      <c r="A8" s="5" t="s">
        <v>13</v>
      </c>
      <c r="B8" s="127" t="s">
        <v>70</v>
      </c>
      <c r="C8" s="126">
        <v>6329761</v>
      </c>
      <c r="D8" s="126">
        <f>E8-C8</f>
        <v>0</v>
      </c>
      <c r="E8" s="126">
        <v>6329761</v>
      </c>
      <c r="F8" s="127" t="s">
        <v>71</v>
      </c>
      <c r="G8" s="126"/>
      <c r="H8" s="126">
        <f t="shared" si="0"/>
        <v>0</v>
      </c>
      <c r="I8" s="126"/>
    </row>
    <row r="9" spans="1:9" x14ac:dyDescent="0.25">
      <c r="A9" s="5" t="s">
        <v>7</v>
      </c>
      <c r="B9" s="127" t="s">
        <v>72</v>
      </c>
      <c r="C9" s="126"/>
      <c r="D9" s="126"/>
      <c r="E9" s="126"/>
      <c r="F9" s="127" t="s">
        <v>73</v>
      </c>
      <c r="G9" s="125">
        <v>10325100</v>
      </c>
      <c r="H9" s="126">
        <f t="shared" si="0"/>
        <v>7142791</v>
      </c>
      <c r="I9" s="126">
        <v>17467891</v>
      </c>
    </row>
    <row r="10" spans="1:9" x14ac:dyDescent="0.25">
      <c r="A10" s="5" t="s">
        <v>8</v>
      </c>
      <c r="B10" s="127" t="s">
        <v>74</v>
      </c>
      <c r="C10" s="126"/>
      <c r="D10" s="126"/>
      <c r="E10" s="126"/>
      <c r="F10" s="127" t="s">
        <v>75</v>
      </c>
      <c r="G10" s="126">
        <v>6329761</v>
      </c>
      <c r="H10" s="126">
        <f t="shared" si="0"/>
        <v>0</v>
      </c>
      <c r="I10" s="126">
        <v>6329761</v>
      </c>
    </row>
    <row r="11" spans="1:9" x14ac:dyDescent="0.25">
      <c r="A11" s="5" t="s">
        <v>9</v>
      </c>
      <c r="B11" s="127" t="s">
        <v>76</v>
      </c>
      <c r="C11" s="126"/>
      <c r="D11" s="126"/>
      <c r="E11" s="126"/>
      <c r="F11" s="127" t="s">
        <v>77</v>
      </c>
      <c r="G11" s="126"/>
      <c r="H11" s="126">
        <f t="shared" si="0"/>
        <v>0</v>
      </c>
      <c r="I11" s="126"/>
    </row>
    <row r="12" spans="1:9" ht="15.75" thickBot="1" x14ac:dyDescent="0.3">
      <c r="A12" s="5" t="s">
        <v>22</v>
      </c>
      <c r="B12" s="127" t="s">
        <v>78</v>
      </c>
      <c r="C12" s="126"/>
      <c r="D12" s="128"/>
      <c r="E12" s="126">
        <v>2700000</v>
      </c>
      <c r="F12" s="129" t="s">
        <v>79</v>
      </c>
      <c r="G12" s="126"/>
      <c r="H12" s="126">
        <f t="shared" si="0"/>
        <v>0</v>
      </c>
      <c r="I12" s="128"/>
    </row>
    <row r="13" spans="1:9" ht="15.75" thickBot="1" x14ac:dyDescent="0.3">
      <c r="A13" s="3" t="s">
        <v>25</v>
      </c>
      <c r="B13" s="130" t="s">
        <v>80</v>
      </c>
      <c r="C13" s="78">
        <f>SUM(C7,C9,C10,C12)</f>
        <v>6329761</v>
      </c>
      <c r="D13" s="78"/>
      <c r="E13" s="78">
        <f>SUM(E7,E9,E10,E12)</f>
        <v>9029761</v>
      </c>
      <c r="F13" s="130" t="s">
        <v>81</v>
      </c>
      <c r="G13" s="78">
        <f>SUM(G7,G9,G11,G12)</f>
        <v>10325100</v>
      </c>
      <c r="H13" s="78"/>
      <c r="I13" s="78">
        <f>SUM(I7,I9,I11,I12)</f>
        <v>17467891</v>
      </c>
    </row>
    <row r="14" spans="1:9" x14ac:dyDescent="0.25">
      <c r="A14" s="12" t="s">
        <v>27</v>
      </c>
      <c r="B14" s="131" t="s">
        <v>82</v>
      </c>
      <c r="C14" s="132">
        <v>3995339</v>
      </c>
      <c r="D14" s="126">
        <f t="shared" ref="D14:D15" si="1">E14-C14</f>
        <v>4442791</v>
      </c>
      <c r="E14" s="132">
        <v>8438130</v>
      </c>
      <c r="F14" s="127" t="s">
        <v>32</v>
      </c>
      <c r="G14" s="125"/>
      <c r="H14" s="132"/>
      <c r="I14" s="132"/>
    </row>
    <row r="15" spans="1:9" x14ac:dyDescent="0.25">
      <c r="A15" s="12" t="s">
        <v>30</v>
      </c>
      <c r="B15" s="133" t="s">
        <v>83</v>
      </c>
      <c r="C15" s="126">
        <v>3995339</v>
      </c>
      <c r="D15" s="126">
        <f t="shared" si="1"/>
        <v>4442791</v>
      </c>
      <c r="E15" s="126">
        <v>8438130</v>
      </c>
      <c r="F15" s="127" t="s">
        <v>84</v>
      </c>
      <c r="G15" s="126"/>
      <c r="H15" s="126"/>
      <c r="I15" s="126"/>
    </row>
    <row r="16" spans="1:9" x14ac:dyDescent="0.25">
      <c r="A16" s="12" t="s">
        <v>33</v>
      </c>
      <c r="B16" s="133" t="s">
        <v>85</v>
      </c>
      <c r="C16" s="126"/>
      <c r="D16" s="126"/>
      <c r="E16" s="126"/>
      <c r="F16" s="127" t="s">
        <v>38</v>
      </c>
      <c r="G16" s="126"/>
      <c r="H16" s="126"/>
      <c r="I16" s="126"/>
    </row>
    <row r="17" spans="1:9" x14ac:dyDescent="0.25">
      <c r="A17" s="12" t="s">
        <v>36</v>
      </c>
      <c r="B17" s="133" t="s">
        <v>86</v>
      </c>
      <c r="C17" s="126"/>
      <c r="D17" s="126"/>
      <c r="E17" s="126"/>
      <c r="F17" s="127" t="s">
        <v>41</v>
      </c>
      <c r="G17" s="126"/>
      <c r="H17" s="126"/>
      <c r="I17" s="126"/>
    </row>
    <row r="18" spans="1:9" x14ac:dyDescent="0.25">
      <c r="A18" s="12" t="s">
        <v>39</v>
      </c>
      <c r="B18" s="133" t="s">
        <v>87</v>
      </c>
      <c r="C18" s="126"/>
      <c r="D18" s="134"/>
      <c r="E18" s="134"/>
      <c r="F18" s="135" t="s">
        <v>44</v>
      </c>
      <c r="G18" s="126"/>
      <c r="H18" s="134"/>
      <c r="I18" s="134"/>
    </row>
    <row r="19" spans="1:9" x14ac:dyDescent="0.25">
      <c r="A19" s="12" t="s">
        <v>42</v>
      </c>
      <c r="B19" s="133" t="s">
        <v>88</v>
      </c>
      <c r="C19" s="126"/>
      <c r="D19" s="126"/>
      <c r="E19" s="126"/>
      <c r="F19" s="127" t="s">
        <v>89</v>
      </c>
      <c r="G19" s="126"/>
      <c r="H19" s="126"/>
      <c r="I19" s="126"/>
    </row>
    <row r="20" spans="1:9" x14ac:dyDescent="0.25">
      <c r="A20" s="12" t="s">
        <v>45</v>
      </c>
      <c r="B20" s="136" t="s">
        <v>90</v>
      </c>
      <c r="C20" s="137"/>
      <c r="D20" s="132"/>
      <c r="E20" s="132"/>
      <c r="F20" s="124" t="s">
        <v>91</v>
      </c>
      <c r="G20" s="126"/>
      <c r="H20" s="132"/>
      <c r="I20" s="132"/>
    </row>
    <row r="21" spans="1:9" x14ac:dyDescent="0.25">
      <c r="A21" s="12" t="s">
        <v>48</v>
      </c>
      <c r="B21" s="133" t="s">
        <v>92</v>
      </c>
      <c r="C21" s="126"/>
      <c r="D21" s="125"/>
      <c r="E21" s="125"/>
      <c r="F21" s="124" t="s">
        <v>93</v>
      </c>
      <c r="G21" s="126"/>
      <c r="H21" s="125"/>
      <c r="I21" s="125"/>
    </row>
    <row r="22" spans="1:9" x14ac:dyDescent="0.25">
      <c r="A22" s="12" t="s">
        <v>51</v>
      </c>
      <c r="B22" s="133" t="s">
        <v>94</v>
      </c>
      <c r="C22" s="126"/>
      <c r="D22" s="125"/>
      <c r="E22" s="125"/>
      <c r="F22" s="138"/>
      <c r="G22" s="126"/>
      <c r="H22" s="125"/>
      <c r="I22" s="125"/>
    </row>
    <row r="23" spans="1:9" x14ac:dyDescent="0.25">
      <c r="A23" s="12" t="s">
        <v>54</v>
      </c>
      <c r="B23" s="133" t="s">
        <v>95</v>
      </c>
      <c r="C23" s="126"/>
      <c r="D23" s="125"/>
      <c r="E23" s="125"/>
      <c r="F23" s="138"/>
      <c r="G23" s="126"/>
      <c r="H23" s="125"/>
      <c r="I23" s="125"/>
    </row>
    <row r="24" spans="1:9" x14ac:dyDescent="0.25">
      <c r="A24" s="12" t="s">
        <v>57</v>
      </c>
      <c r="B24" s="139" t="s">
        <v>96</v>
      </c>
      <c r="C24" s="126"/>
      <c r="D24" s="126"/>
      <c r="E24" s="126"/>
      <c r="F24" s="129"/>
      <c r="G24" s="126"/>
      <c r="H24" s="126"/>
      <c r="I24" s="126"/>
    </row>
    <row r="25" spans="1:9" ht="15.75" thickBot="1" x14ac:dyDescent="0.3">
      <c r="A25" s="12" t="s">
        <v>60</v>
      </c>
      <c r="B25" s="140" t="s">
        <v>97</v>
      </c>
      <c r="C25" s="126"/>
      <c r="D25" s="134"/>
      <c r="E25" s="125"/>
      <c r="F25" s="138"/>
      <c r="G25" s="126"/>
      <c r="H25" s="125"/>
      <c r="I25" s="125"/>
    </row>
    <row r="26" spans="1:9" ht="15.75" thickBot="1" x14ac:dyDescent="0.3">
      <c r="A26" s="3" t="s">
        <v>63</v>
      </c>
      <c r="B26" s="130" t="s">
        <v>98</v>
      </c>
      <c r="C26" s="78">
        <f>SUM(C14,C20)</f>
        <v>3995339</v>
      </c>
      <c r="D26" s="82">
        <f>E26-C26</f>
        <v>4442791</v>
      </c>
      <c r="E26" s="78">
        <f>SUM(E14,E20)</f>
        <v>8438130</v>
      </c>
      <c r="F26" s="130" t="s">
        <v>99</v>
      </c>
      <c r="G26" s="78">
        <f>SUM(G14:G25)</f>
        <v>0</v>
      </c>
      <c r="H26" s="78"/>
      <c r="I26" s="78"/>
    </row>
    <row r="27" spans="1:9" ht="15.75" thickBot="1" x14ac:dyDescent="0.3">
      <c r="A27" s="3" t="s">
        <v>100</v>
      </c>
      <c r="B27" s="130" t="s">
        <v>101</v>
      </c>
      <c r="C27" s="78">
        <f>SUM(C13,C26)</f>
        <v>10325100</v>
      </c>
      <c r="D27" s="141">
        <f>E27-C27</f>
        <v>7142791</v>
      </c>
      <c r="E27" s="78">
        <f>SUM(E13,E26)</f>
        <v>17467891</v>
      </c>
      <c r="F27" s="130" t="s">
        <v>102</v>
      </c>
      <c r="G27" s="78">
        <f>SUM(G13,G26)</f>
        <v>10325100</v>
      </c>
      <c r="H27" s="142">
        <f>I27-G27</f>
        <v>7142791</v>
      </c>
      <c r="I27" s="78">
        <f>SUM(I13,I26)</f>
        <v>17467891</v>
      </c>
    </row>
    <row r="28" spans="1:9" ht="15.75" thickBot="1" x14ac:dyDescent="0.3">
      <c r="A28" s="3" t="s">
        <v>103</v>
      </c>
      <c r="B28" s="130" t="s">
        <v>61</v>
      </c>
      <c r="C28" s="78"/>
      <c r="D28" s="78"/>
      <c r="E28" s="78"/>
      <c r="F28" s="130" t="s">
        <v>62</v>
      </c>
      <c r="G28" s="78"/>
      <c r="H28" s="78"/>
      <c r="I28" s="78"/>
    </row>
    <row r="29" spans="1:9" ht="15.75" thickBot="1" x14ac:dyDescent="0.3">
      <c r="A29" s="3" t="s">
        <v>104</v>
      </c>
      <c r="B29" s="130" t="s">
        <v>64</v>
      </c>
      <c r="C29" s="78"/>
      <c r="D29" s="78"/>
      <c r="E29" s="78"/>
      <c r="F29" s="130" t="s">
        <v>65</v>
      </c>
      <c r="G29" s="78"/>
      <c r="H29" s="78"/>
      <c r="I29" s="78"/>
    </row>
  </sheetData>
  <mergeCells count="6">
    <mergeCell ref="A4:A5"/>
    <mergeCell ref="A1:I1"/>
    <mergeCell ref="A2:I2"/>
    <mergeCell ref="A3:B3"/>
    <mergeCell ref="B4:E4"/>
    <mergeCell ref="F4:I4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E153"/>
  <sheetViews>
    <sheetView topLeftCell="A128" zoomScaleNormal="100" workbookViewId="0">
      <selection activeCell="I154" sqref="I154"/>
    </sheetView>
  </sheetViews>
  <sheetFormatPr defaultRowHeight="15" x14ac:dyDescent="0.25"/>
  <cols>
    <col min="1" max="1" width="6.140625" bestFit="1" customWidth="1"/>
    <col min="2" max="2" width="82.28515625" customWidth="1"/>
    <col min="3" max="5" width="18" customWidth="1"/>
  </cols>
  <sheetData>
    <row r="1" spans="1:5" ht="15.75" x14ac:dyDescent="0.25">
      <c r="A1" s="94" t="s">
        <v>106</v>
      </c>
      <c r="B1" s="94"/>
      <c r="C1" s="94"/>
      <c r="D1" s="59"/>
      <c r="E1" s="59"/>
    </row>
    <row r="2" spans="1:5" ht="15.75" thickBot="1" x14ac:dyDescent="0.3">
      <c r="A2" s="93"/>
      <c r="B2" s="93"/>
      <c r="D2" s="61"/>
      <c r="E2" s="13" t="s">
        <v>67</v>
      </c>
    </row>
    <row r="3" spans="1:5" ht="32.25" thickBot="1" x14ac:dyDescent="0.3">
      <c r="A3" s="143" t="s">
        <v>3</v>
      </c>
      <c r="B3" s="144" t="s">
        <v>107</v>
      </c>
      <c r="C3" s="144" t="s">
        <v>323</v>
      </c>
      <c r="D3" s="144" t="s">
        <v>335</v>
      </c>
      <c r="E3" s="144" t="s">
        <v>336</v>
      </c>
    </row>
    <row r="4" spans="1:5" ht="16.5" thickBot="1" x14ac:dyDescent="0.3">
      <c r="A4" s="145">
        <v>1</v>
      </c>
      <c r="B4" s="146">
        <v>2</v>
      </c>
      <c r="C4" s="146">
        <v>3</v>
      </c>
      <c r="D4" s="146">
        <v>4</v>
      </c>
      <c r="E4" s="146">
        <v>5</v>
      </c>
    </row>
    <row r="5" spans="1:5" ht="16.5" thickBot="1" x14ac:dyDescent="0.3">
      <c r="A5" s="143" t="s">
        <v>10</v>
      </c>
      <c r="B5" s="147" t="s">
        <v>108</v>
      </c>
      <c r="C5" s="148">
        <f>SUM(C6:C11)</f>
        <v>18563330</v>
      </c>
      <c r="D5" s="66">
        <f>SUM(E5-C5)</f>
        <v>1211024</v>
      </c>
      <c r="E5" s="148">
        <f>SUM(E6:E11)</f>
        <v>19774354</v>
      </c>
    </row>
    <row r="6" spans="1:5" ht="15.75" x14ac:dyDescent="0.25">
      <c r="A6" s="149" t="s">
        <v>109</v>
      </c>
      <c r="B6" s="150" t="s">
        <v>110</v>
      </c>
      <c r="C6" s="151">
        <v>10910890</v>
      </c>
      <c r="D6" s="151">
        <f>SUM(E6-C6)</f>
        <v>0</v>
      </c>
      <c r="E6" s="151">
        <v>10910890</v>
      </c>
    </row>
    <row r="7" spans="1:5" ht="15.75" x14ac:dyDescent="0.25">
      <c r="A7" s="152" t="s">
        <v>111</v>
      </c>
      <c r="B7" s="153" t="s">
        <v>112</v>
      </c>
      <c r="C7" s="154"/>
      <c r="D7" s="154"/>
      <c r="E7" s="154"/>
    </row>
    <row r="8" spans="1:5" ht="15.75" x14ac:dyDescent="0.25">
      <c r="A8" s="152" t="s">
        <v>113</v>
      </c>
      <c r="B8" s="153" t="s">
        <v>114</v>
      </c>
      <c r="C8" s="154">
        <v>5852440</v>
      </c>
      <c r="D8" s="154">
        <f>SUM(E8-C8)</f>
        <v>1211024</v>
      </c>
      <c r="E8" s="154">
        <v>7063464</v>
      </c>
    </row>
    <row r="9" spans="1:5" ht="15.75" x14ac:dyDescent="0.25">
      <c r="A9" s="152" t="s">
        <v>115</v>
      </c>
      <c r="B9" s="153" t="s">
        <v>116</v>
      </c>
      <c r="C9" s="154">
        <v>1800000</v>
      </c>
      <c r="D9" s="154">
        <f t="shared" ref="D9:D11" si="0">SUM(E9-C9)</f>
        <v>0</v>
      </c>
      <c r="E9" s="154">
        <v>1800000</v>
      </c>
    </row>
    <row r="10" spans="1:5" ht="15.75" x14ac:dyDescent="0.25">
      <c r="A10" s="152" t="s">
        <v>117</v>
      </c>
      <c r="B10" s="153" t="s">
        <v>118</v>
      </c>
      <c r="C10" s="154"/>
      <c r="D10" s="154">
        <f t="shared" si="0"/>
        <v>0</v>
      </c>
      <c r="E10" s="154"/>
    </row>
    <row r="11" spans="1:5" ht="16.5" thickBot="1" x14ac:dyDescent="0.3">
      <c r="A11" s="155" t="s">
        <v>119</v>
      </c>
      <c r="B11" s="156" t="s">
        <v>120</v>
      </c>
      <c r="C11" s="154"/>
      <c r="D11" s="154">
        <f t="shared" si="0"/>
        <v>0</v>
      </c>
      <c r="E11" s="154"/>
    </row>
    <row r="12" spans="1:5" ht="16.5" thickBot="1" x14ac:dyDescent="0.3">
      <c r="A12" s="143" t="s">
        <v>13</v>
      </c>
      <c r="B12" s="157" t="s">
        <v>121</v>
      </c>
      <c r="C12" s="148">
        <f>SUM(C13:C17)</f>
        <v>2703508</v>
      </c>
      <c r="D12" s="66">
        <f>SUM(E12-C12)</f>
        <v>17356279</v>
      </c>
      <c r="E12" s="148">
        <f>SUM(E13:E17)</f>
        <v>20059787</v>
      </c>
    </row>
    <row r="13" spans="1:5" ht="15.75" x14ac:dyDescent="0.25">
      <c r="A13" s="149" t="s">
        <v>122</v>
      </c>
      <c r="B13" s="150" t="s">
        <v>123</v>
      </c>
      <c r="C13" s="151"/>
      <c r="D13" s="151"/>
      <c r="E13" s="151"/>
    </row>
    <row r="14" spans="1:5" ht="15.75" x14ac:dyDescent="0.25">
      <c r="A14" s="152" t="s">
        <v>124</v>
      </c>
      <c r="B14" s="153" t="s">
        <v>125</v>
      </c>
      <c r="C14" s="154"/>
      <c r="D14" s="154"/>
      <c r="E14" s="154"/>
    </row>
    <row r="15" spans="1:5" ht="15.75" x14ac:dyDescent="0.25">
      <c r="A15" s="152" t="s">
        <v>126</v>
      </c>
      <c r="B15" s="153" t="s">
        <v>127</v>
      </c>
      <c r="C15" s="154"/>
      <c r="D15" s="154"/>
      <c r="E15" s="154"/>
    </row>
    <row r="16" spans="1:5" ht="15.75" x14ac:dyDescent="0.25">
      <c r="A16" s="152" t="s">
        <v>128</v>
      </c>
      <c r="B16" s="153" t="s">
        <v>129</v>
      </c>
      <c r="C16" s="154"/>
      <c r="D16" s="154"/>
      <c r="E16" s="154"/>
    </row>
    <row r="17" spans="1:5" ht="15.75" x14ac:dyDescent="0.25">
      <c r="A17" s="152" t="s">
        <v>130</v>
      </c>
      <c r="B17" s="153" t="s">
        <v>131</v>
      </c>
      <c r="C17" s="154">
        <v>2703508</v>
      </c>
      <c r="D17" s="154">
        <f>SUM(E17-C17)</f>
        <v>17356279</v>
      </c>
      <c r="E17" s="154">
        <v>20059787</v>
      </c>
    </row>
    <row r="18" spans="1:5" ht="16.5" thickBot="1" x14ac:dyDescent="0.3">
      <c r="A18" s="155" t="s">
        <v>132</v>
      </c>
      <c r="B18" s="156" t="s">
        <v>133</v>
      </c>
      <c r="C18" s="158"/>
      <c r="D18" s="158"/>
      <c r="E18" s="158"/>
    </row>
    <row r="19" spans="1:5" ht="16.5" thickBot="1" x14ac:dyDescent="0.3">
      <c r="A19" s="143" t="s">
        <v>7</v>
      </c>
      <c r="B19" s="147" t="s">
        <v>134</v>
      </c>
      <c r="C19" s="148">
        <f>SUM(C20:C24)</f>
        <v>6329761</v>
      </c>
      <c r="D19" s="66">
        <f>SUM(E19-C19)</f>
        <v>0</v>
      </c>
      <c r="E19" s="148">
        <f>SUM(E20:E24)</f>
        <v>6329761</v>
      </c>
    </row>
    <row r="20" spans="1:5" ht="15.75" x14ac:dyDescent="0.25">
      <c r="A20" s="149" t="s">
        <v>135</v>
      </c>
      <c r="B20" s="150" t="s">
        <v>136</v>
      </c>
      <c r="C20" s="151"/>
      <c r="D20" s="151"/>
      <c r="E20" s="151"/>
    </row>
    <row r="21" spans="1:5" ht="15.75" x14ac:dyDescent="0.25">
      <c r="A21" s="152" t="s">
        <v>137</v>
      </c>
      <c r="B21" s="153" t="s">
        <v>138</v>
      </c>
      <c r="C21" s="154"/>
      <c r="D21" s="154"/>
      <c r="E21" s="154"/>
    </row>
    <row r="22" spans="1:5" ht="15.75" x14ac:dyDescent="0.25">
      <c r="A22" s="152" t="s">
        <v>139</v>
      </c>
      <c r="B22" s="153" t="s">
        <v>140</v>
      </c>
      <c r="C22" s="154"/>
      <c r="D22" s="154"/>
      <c r="E22" s="154"/>
    </row>
    <row r="23" spans="1:5" ht="15.75" x14ac:dyDescent="0.25">
      <c r="A23" s="152" t="s">
        <v>141</v>
      </c>
      <c r="B23" s="153" t="s">
        <v>142</v>
      </c>
      <c r="C23" s="154"/>
      <c r="D23" s="154"/>
      <c r="E23" s="154"/>
    </row>
    <row r="24" spans="1:5" ht="15.75" x14ac:dyDescent="0.25">
      <c r="A24" s="152" t="s">
        <v>143</v>
      </c>
      <c r="B24" s="153" t="s">
        <v>144</v>
      </c>
      <c r="C24" s="154">
        <v>6329761</v>
      </c>
      <c r="D24" s="154">
        <f t="shared" ref="D24:D25" si="1">SUM(E24-C24)</f>
        <v>0</v>
      </c>
      <c r="E24" s="154">
        <v>6329761</v>
      </c>
    </row>
    <row r="25" spans="1:5" ht="16.5" thickBot="1" x14ac:dyDescent="0.3">
      <c r="A25" s="155" t="s">
        <v>145</v>
      </c>
      <c r="B25" s="156" t="s">
        <v>146</v>
      </c>
      <c r="C25" s="158">
        <v>6329761</v>
      </c>
      <c r="D25" s="154">
        <f t="shared" si="1"/>
        <v>0</v>
      </c>
      <c r="E25" s="158">
        <v>6329761</v>
      </c>
    </row>
    <row r="26" spans="1:5" ht="16.5" thickBot="1" x14ac:dyDescent="0.3">
      <c r="A26" s="143" t="s">
        <v>147</v>
      </c>
      <c r="B26" s="147" t="s">
        <v>148</v>
      </c>
      <c r="C26" s="159">
        <f>SUM(C27,C30,C31,C32)</f>
        <v>2810418</v>
      </c>
      <c r="D26" s="66">
        <f>SUM(E26-C26)</f>
        <v>0</v>
      </c>
      <c r="E26" s="159">
        <f>SUM(E27,E30,E31,E32)</f>
        <v>2810418</v>
      </c>
    </row>
    <row r="27" spans="1:5" ht="15.75" x14ac:dyDescent="0.25">
      <c r="A27" s="149" t="s">
        <v>149</v>
      </c>
      <c r="B27" s="150" t="s">
        <v>150</v>
      </c>
      <c r="C27" s="160">
        <f>SUM(C28:C29)</f>
        <v>2095418</v>
      </c>
      <c r="D27" s="154">
        <f t="shared" ref="D27:D32" si="2">SUM(E27-C27)</f>
        <v>0</v>
      </c>
      <c r="E27" s="160">
        <f>SUM(E28:E29)</f>
        <v>2095418</v>
      </c>
    </row>
    <row r="28" spans="1:5" ht="15.75" x14ac:dyDescent="0.25">
      <c r="A28" s="152" t="s">
        <v>151</v>
      </c>
      <c r="B28" s="153" t="s">
        <v>152</v>
      </c>
      <c r="C28" s="154">
        <v>2095418</v>
      </c>
      <c r="D28" s="154">
        <f t="shared" si="2"/>
        <v>0</v>
      </c>
      <c r="E28" s="154">
        <v>2095418</v>
      </c>
    </row>
    <row r="29" spans="1:5" ht="15.75" x14ac:dyDescent="0.25">
      <c r="A29" s="152" t="s">
        <v>153</v>
      </c>
      <c r="B29" s="153" t="s">
        <v>154</v>
      </c>
      <c r="C29" s="154"/>
      <c r="D29" s="154">
        <f t="shared" si="2"/>
        <v>0</v>
      </c>
      <c r="E29" s="154"/>
    </row>
    <row r="30" spans="1:5" ht="15.75" x14ac:dyDescent="0.25">
      <c r="A30" s="152" t="s">
        <v>155</v>
      </c>
      <c r="B30" s="153" t="s">
        <v>156</v>
      </c>
      <c r="C30" s="154">
        <v>700000</v>
      </c>
      <c r="D30" s="154">
        <f t="shared" si="2"/>
        <v>0</v>
      </c>
      <c r="E30" s="154">
        <v>700000</v>
      </c>
    </row>
    <row r="31" spans="1:5" ht="15.75" x14ac:dyDescent="0.25">
      <c r="A31" s="152" t="s">
        <v>157</v>
      </c>
      <c r="B31" s="153" t="s">
        <v>158</v>
      </c>
      <c r="C31" s="154"/>
      <c r="D31" s="154">
        <f t="shared" si="2"/>
        <v>0</v>
      </c>
      <c r="E31" s="154"/>
    </row>
    <row r="32" spans="1:5" ht="16.5" thickBot="1" x14ac:dyDescent="0.3">
      <c r="A32" s="155" t="s">
        <v>159</v>
      </c>
      <c r="B32" s="156" t="s">
        <v>160</v>
      </c>
      <c r="C32" s="158">
        <v>15000</v>
      </c>
      <c r="D32" s="154">
        <f t="shared" si="2"/>
        <v>0</v>
      </c>
      <c r="E32" s="158">
        <v>15000</v>
      </c>
    </row>
    <row r="33" spans="1:5" ht="16.5" thickBot="1" x14ac:dyDescent="0.3">
      <c r="A33" s="143" t="s">
        <v>9</v>
      </c>
      <c r="B33" s="147" t="s">
        <v>161</v>
      </c>
      <c r="C33" s="148">
        <f>SUM(C34:C43)</f>
        <v>161600</v>
      </c>
      <c r="D33" s="66">
        <f>SUM(E33-C33)</f>
        <v>0</v>
      </c>
      <c r="E33" s="148">
        <f>SUM(E34:E43)</f>
        <v>161600</v>
      </c>
    </row>
    <row r="34" spans="1:5" ht="15.75" x14ac:dyDescent="0.25">
      <c r="A34" s="149" t="s">
        <v>162</v>
      </c>
      <c r="B34" s="150" t="s">
        <v>163</v>
      </c>
      <c r="C34" s="151"/>
      <c r="D34" s="154">
        <f t="shared" ref="D34:D43" si="3">SUM(E34-C34)</f>
        <v>0</v>
      </c>
      <c r="E34" s="151"/>
    </row>
    <row r="35" spans="1:5" ht="15.75" x14ac:dyDescent="0.25">
      <c r="A35" s="152" t="s">
        <v>164</v>
      </c>
      <c r="B35" s="153" t="s">
        <v>165</v>
      </c>
      <c r="C35" s="154">
        <v>50000</v>
      </c>
      <c r="D35" s="154">
        <f t="shared" si="3"/>
        <v>0</v>
      </c>
      <c r="E35" s="154">
        <v>50000</v>
      </c>
    </row>
    <row r="36" spans="1:5" ht="15.75" x14ac:dyDescent="0.25">
      <c r="A36" s="152" t="s">
        <v>166</v>
      </c>
      <c r="B36" s="153" t="s">
        <v>167</v>
      </c>
      <c r="C36" s="154"/>
      <c r="D36" s="154">
        <f t="shared" si="3"/>
        <v>0</v>
      </c>
      <c r="E36" s="154"/>
    </row>
    <row r="37" spans="1:5" ht="15.75" x14ac:dyDescent="0.25">
      <c r="A37" s="152" t="s">
        <v>168</v>
      </c>
      <c r="B37" s="153" t="s">
        <v>169</v>
      </c>
      <c r="C37" s="154">
        <v>111600</v>
      </c>
      <c r="D37" s="154">
        <f t="shared" si="3"/>
        <v>0</v>
      </c>
      <c r="E37" s="154">
        <v>111600</v>
      </c>
    </row>
    <row r="38" spans="1:5" ht="15.75" x14ac:dyDescent="0.25">
      <c r="A38" s="152" t="s">
        <v>170</v>
      </c>
      <c r="B38" s="153" t="s">
        <v>171</v>
      </c>
      <c r="C38" s="154"/>
      <c r="D38" s="154">
        <f t="shared" si="3"/>
        <v>0</v>
      </c>
      <c r="E38" s="154"/>
    </row>
    <row r="39" spans="1:5" ht="15.75" x14ac:dyDescent="0.25">
      <c r="A39" s="152" t="s">
        <v>172</v>
      </c>
      <c r="B39" s="153" t="s">
        <v>173</v>
      </c>
      <c r="C39" s="154"/>
      <c r="D39" s="154">
        <f t="shared" si="3"/>
        <v>0</v>
      </c>
      <c r="E39" s="154"/>
    </row>
    <row r="40" spans="1:5" ht="15.75" x14ac:dyDescent="0.25">
      <c r="A40" s="152" t="s">
        <v>174</v>
      </c>
      <c r="B40" s="153" t="s">
        <v>175</v>
      </c>
      <c r="C40" s="154"/>
      <c r="D40" s="154">
        <f t="shared" si="3"/>
        <v>0</v>
      </c>
      <c r="E40" s="154"/>
    </row>
    <row r="41" spans="1:5" ht="15.75" x14ac:dyDescent="0.25">
      <c r="A41" s="152" t="s">
        <v>176</v>
      </c>
      <c r="B41" s="153" t="s">
        <v>177</v>
      </c>
      <c r="C41" s="154"/>
      <c r="D41" s="154">
        <f t="shared" si="3"/>
        <v>0</v>
      </c>
      <c r="E41" s="154"/>
    </row>
    <row r="42" spans="1:5" ht="15.75" x14ac:dyDescent="0.25">
      <c r="A42" s="152" t="s">
        <v>178</v>
      </c>
      <c r="B42" s="153" t="s">
        <v>179</v>
      </c>
      <c r="C42" s="161"/>
      <c r="D42" s="154">
        <f t="shared" si="3"/>
        <v>0</v>
      </c>
      <c r="E42" s="161"/>
    </row>
    <row r="43" spans="1:5" ht="16.5" thickBot="1" x14ac:dyDescent="0.3">
      <c r="A43" s="155" t="s">
        <v>180</v>
      </c>
      <c r="B43" s="156" t="s">
        <v>26</v>
      </c>
      <c r="C43" s="162"/>
      <c r="D43" s="154">
        <f t="shared" si="3"/>
        <v>0</v>
      </c>
      <c r="E43" s="162"/>
    </row>
    <row r="44" spans="1:5" ht="16.5" thickBot="1" x14ac:dyDescent="0.3">
      <c r="A44" s="143" t="s">
        <v>22</v>
      </c>
      <c r="B44" s="147" t="s">
        <v>181</v>
      </c>
      <c r="C44" s="148"/>
      <c r="D44" s="66">
        <f>SUM(E44-C44)</f>
        <v>2700000</v>
      </c>
      <c r="E44" s="148">
        <f>SUM(E45:E54)</f>
        <v>2700000</v>
      </c>
    </row>
    <row r="45" spans="1:5" ht="15.75" x14ac:dyDescent="0.25">
      <c r="A45" s="149" t="s">
        <v>182</v>
      </c>
      <c r="B45" s="150" t="s">
        <v>183</v>
      </c>
      <c r="C45" s="163"/>
      <c r="D45" s="163"/>
      <c r="E45" s="163"/>
    </row>
    <row r="46" spans="1:5" ht="15.75" x14ac:dyDescent="0.25">
      <c r="A46" s="152" t="s">
        <v>184</v>
      </c>
      <c r="B46" s="153" t="s">
        <v>185</v>
      </c>
      <c r="C46" s="161"/>
      <c r="D46" s="161"/>
      <c r="E46" s="161"/>
    </row>
    <row r="47" spans="1:5" ht="15.75" x14ac:dyDescent="0.25">
      <c r="A47" s="152" t="s">
        <v>186</v>
      </c>
      <c r="B47" s="153" t="s">
        <v>187</v>
      </c>
      <c r="C47" s="161"/>
      <c r="D47" s="154">
        <f>SUM(E47-C47)</f>
        <v>2700000</v>
      </c>
      <c r="E47" s="161">
        <v>2700000</v>
      </c>
    </row>
    <row r="48" spans="1:5" ht="15.75" x14ac:dyDescent="0.25">
      <c r="A48" s="152" t="s">
        <v>188</v>
      </c>
      <c r="B48" s="153" t="s">
        <v>189</v>
      </c>
      <c r="C48" s="161"/>
      <c r="D48" s="161"/>
      <c r="E48" s="161"/>
    </row>
    <row r="49" spans="1:5" ht="16.5" thickBot="1" x14ac:dyDescent="0.3">
      <c r="A49" s="155" t="s">
        <v>190</v>
      </c>
      <c r="B49" s="156" t="s">
        <v>191</v>
      </c>
      <c r="C49" s="162"/>
      <c r="D49" s="162"/>
      <c r="E49" s="162"/>
    </row>
    <row r="50" spans="1:5" ht="16.5" thickBot="1" x14ac:dyDescent="0.3">
      <c r="A50" s="143" t="s">
        <v>192</v>
      </c>
      <c r="B50" s="147" t="s">
        <v>193</v>
      </c>
      <c r="C50" s="148"/>
      <c r="D50" s="66">
        <f>SUM(E50-C50)</f>
        <v>0</v>
      </c>
      <c r="E50" s="148"/>
    </row>
    <row r="51" spans="1:5" ht="15.75" x14ac:dyDescent="0.25">
      <c r="A51" s="149" t="s">
        <v>194</v>
      </c>
      <c r="B51" s="150" t="s">
        <v>195</v>
      </c>
      <c r="C51" s="151"/>
      <c r="D51" s="151"/>
      <c r="E51" s="151"/>
    </row>
    <row r="52" spans="1:5" ht="16.5" customHeight="1" x14ac:dyDescent="0.25">
      <c r="A52" s="152" t="s">
        <v>196</v>
      </c>
      <c r="B52" s="153" t="s">
        <v>197</v>
      </c>
      <c r="C52" s="154"/>
      <c r="D52" s="154"/>
      <c r="E52" s="154"/>
    </row>
    <row r="53" spans="1:5" ht="15.75" x14ac:dyDescent="0.25">
      <c r="A53" s="152" t="s">
        <v>198</v>
      </c>
      <c r="B53" s="153" t="s">
        <v>199</v>
      </c>
      <c r="C53" s="154"/>
      <c r="D53" s="154"/>
      <c r="E53" s="154"/>
    </row>
    <row r="54" spans="1:5" ht="16.5" thickBot="1" x14ac:dyDescent="0.3">
      <c r="A54" s="155" t="s">
        <v>200</v>
      </c>
      <c r="B54" s="156" t="s">
        <v>201</v>
      </c>
      <c r="C54" s="158"/>
      <c r="D54" s="158"/>
      <c r="E54" s="158"/>
    </row>
    <row r="55" spans="1:5" ht="16.5" thickBot="1" x14ac:dyDescent="0.3">
      <c r="A55" s="143" t="s">
        <v>27</v>
      </c>
      <c r="B55" s="157" t="s">
        <v>202</v>
      </c>
      <c r="C55" s="148"/>
      <c r="D55" s="66">
        <f>SUM(E55-C55)</f>
        <v>0</v>
      </c>
      <c r="E55" s="148"/>
    </row>
    <row r="56" spans="1:5" ht="15.75" x14ac:dyDescent="0.25">
      <c r="A56" s="149" t="s">
        <v>203</v>
      </c>
      <c r="B56" s="150" t="s">
        <v>204</v>
      </c>
      <c r="C56" s="161"/>
      <c r="D56" s="161"/>
      <c r="E56" s="161"/>
    </row>
    <row r="57" spans="1:5" ht="15.75" x14ac:dyDescent="0.25">
      <c r="A57" s="152" t="s">
        <v>205</v>
      </c>
      <c r="B57" s="153" t="s">
        <v>206</v>
      </c>
      <c r="C57" s="161"/>
      <c r="D57" s="161"/>
      <c r="E57" s="161"/>
    </row>
    <row r="58" spans="1:5" ht="15.75" x14ac:dyDescent="0.25">
      <c r="A58" s="152" t="s">
        <v>207</v>
      </c>
      <c r="B58" s="153" t="s">
        <v>208</v>
      </c>
      <c r="C58" s="161"/>
      <c r="D58" s="161"/>
      <c r="E58" s="161"/>
    </row>
    <row r="59" spans="1:5" ht="16.5" thickBot="1" x14ac:dyDescent="0.3">
      <c r="A59" s="155" t="s">
        <v>209</v>
      </c>
      <c r="B59" s="156" t="s">
        <v>210</v>
      </c>
      <c r="C59" s="161"/>
      <c r="D59" s="161"/>
      <c r="E59" s="161"/>
    </row>
    <row r="60" spans="1:5" ht="16.5" thickBot="1" x14ac:dyDescent="0.3">
      <c r="A60" s="143" t="s">
        <v>30</v>
      </c>
      <c r="B60" s="147" t="s">
        <v>211</v>
      </c>
      <c r="C60" s="159">
        <f>SUM(C5,C12,C19,C26,C33)</f>
        <v>30568617</v>
      </c>
      <c r="D60" s="66">
        <f>SUM(E60-C60)</f>
        <v>21267303</v>
      </c>
      <c r="E60" s="159">
        <f>SUM(E5,E12,E19,E26,E33,E44)</f>
        <v>51835920</v>
      </c>
    </row>
    <row r="61" spans="1:5" ht="16.5" thickBot="1" x14ac:dyDescent="0.3">
      <c r="A61" s="164" t="s">
        <v>33</v>
      </c>
      <c r="B61" s="157" t="s">
        <v>212</v>
      </c>
      <c r="C61" s="148"/>
      <c r="D61" s="148"/>
      <c r="E61" s="148"/>
    </row>
    <row r="62" spans="1:5" ht="15.75" x14ac:dyDescent="0.25">
      <c r="A62" s="149" t="s">
        <v>213</v>
      </c>
      <c r="B62" s="150" t="s">
        <v>214</v>
      </c>
      <c r="C62" s="161"/>
      <c r="D62" s="161"/>
      <c r="E62" s="161"/>
    </row>
    <row r="63" spans="1:5" ht="15.75" x14ac:dyDescent="0.25">
      <c r="A63" s="152" t="s">
        <v>215</v>
      </c>
      <c r="B63" s="153" t="s">
        <v>216</v>
      </c>
      <c r="C63" s="161"/>
      <c r="D63" s="161"/>
      <c r="E63" s="161"/>
    </row>
    <row r="64" spans="1:5" ht="16.5" thickBot="1" x14ac:dyDescent="0.3">
      <c r="A64" s="155" t="s">
        <v>217</v>
      </c>
      <c r="B64" s="156" t="s">
        <v>218</v>
      </c>
      <c r="C64" s="161"/>
      <c r="D64" s="161"/>
      <c r="E64" s="161"/>
    </row>
    <row r="65" spans="1:5" ht="16.5" thickBot="1" x14ac:dyDescent="0.3">
      <c r="A65" s="164" t="s">
        <v>36</v>
      </c>
      <c r="B65" s="157" t="s">
        <v>219</v>
      </c>
      <c r="C65" s="148"/>
      <c r="D65" s="148"/>
      <c r="E65" s="148"/>
    </row>
    <row r="66" spans="1:5" ht="15.75" x14ac:dyDescent="0.25">
      <c r="A66" s="149" t="s">
        <v>220</v>
      </c>
      <c r="B66" s="150" t="s">
        <v>221</v>
      </c>
      <c r="C66" s="161"/>
      <c r="D66" s="161"/>
      <c r="E66" s="161"/>
    </row>
    <row r="67" spans="1:5" ht="15.75" x14ac:dyDescent="0.25">
      <c r="A67" s="152" t="s">
        <v>222</v>
      </c>
      <c r="B67" s="153" t="s">
        <v>223</v>
      </c>
      <c r="C67" s="161"/>
      <c r="D67" s="161"/>
      <c r="E67" s="161"/>
    </row>
    <row r="68" spans="1:5" ht="15.75" x14ac:dyDescent="0.25">
      <c r="A68" s="152" t="s">
        <v>224</v>
      </c>
      <c r="B68" s="153" t="s">
        <v>225</v>
      </c>
      <c r="C68" s="161"/>
      <c r="D68" s="161"/>
      <c r="E68" s="161"/>
    </row>
    <row r="69" spans="1:5" ht="16.5" thickBot="1" x14ac:dyDescent="0.3">
      <c r="A69" s="155" t="s">
        <v>226</v>
      </c>
      <c r="B69" s="156" t="s">
        <v>227</v>
      </c>
      <c r="C69" s="161"/>
      <c r="D69" s="161"/>
      <c r="E69" s="161"/>
    </row>
    <row r="70" spans="1:5" ht="16.5" thickBot="1" x14ac:dyDescent="0.3">
      <c r="A70" s="164" t="s">
        <v>39</v>
      </c>
      <c r="B70" s="157" t="s">
        <v>228</v>
      </c>
      <c r="C70" s="148">
        <f>SUM(C71:C72)</f>
        <v>11852741</v>
      </c>
      <c r="D70" s="66">
        <f>SUM(E70-C70)</f>
        <v>1605840</v>
      </c>
      <c r="E70" s="148">
        <f>SUM(E71:E72)</f>
        <v>13458581</v>
      </c>
    </row>
    <row r="71" spans="1:5" ht="15.75" x14ac:dyDescent="0.25">
      <c r="A71" s="149" t="s">
        <v>229</v>
      </c>
      <c r="B71" s="150" t="s">
        <v>230</v>
      </c>
      <c r="C71" s="161">
        <v>11852741</v>
      </c>
      <c r="D71" s="154">
        <f>SUM(E71-C71)</f>
        <v>1605840</v>
      </c>
      <c r="E71" s="161">
        <v>13458581</v>
      </c>
    </row>
    <row r="72" spans="1:5" ht="16.5" thickBot="1" x14ac:dyDescent="0.3">
      <c r="A72" s="155" t="s">
        <v>231</v>
      </c>
      <c r="B72" s="156" t="s">
        <v>232</v>
      </c>
      <c r="C72" s="161"/>
      <c r="D72" s="161"/>
      <c r="E72" s="161"/>
    </row>
    <row r="73" spans="1:5" ht="16.5" thickBot="1" x14ac:dyDescent="0.3">
      <c r="A73" s="164" t="s">
        <v>42</v>
      </c>
      <c r="B73" s="157" t="s">
        <v>233</v>
      </c>
      <c r="C73" s="148"/>
      <c r="D73" s="148"/>
      <c r="E73" s="148"/>
    </row>
    <row r="74" spans="1:5" ht="15.75" x14ac:dyDescent="0.25">
      <c r="A74" s="149" t="s">
        <v>234</v>
      </c>
      <c r="B74" s="150" t="s">
        <v>235</v>
      </c>
      <c r="C74" s="161"/>
      <c r="D74" s="161"/>
      <c r="E74" s="161"/>
    </row>
    <row r="75" spans="1:5" ht="15.75" x14ac:dyDescent="0.25">
      <c r="A75" s="152" t="s">
        <v>236</v>
      </c>
      <c r="B75" s="153" t="s">
        <v>237</v>
      </c>
      <c r="C75" s="161"/>
      <c r="D75" s="161"/>
      <c r="E75" s="161"/>
    </row>
    <row r="76" spans="1:5" ht="16.5" thickBot="1" x14ac:dyDescent="0.3">
      <c r="A76" s="155" t="s">
        <v>238</v>
      </c>
      <c r="B76" s="156" t="s">
        <v>239</v>
      </c>
      <c r="C76" s="161"/>
      <c r="D76" s="161"/>
      <c r="E76" s="161"/>
    </row>
    <row r="77" spans="1:5" ht="16.5" thickBot="1" x14ac:dyDescent="0.3">
      <c r="A77" s="164" t="s">
        <v>45</v>
      </c>
      <c r="B77" s="157" t="s">
        <v>240</v>
      </c>
      <c r="C77" s="148"/>
      <c r="D77" s="148"/>
      <c r="E77" s="148"/>
    </row>
    <row r="78" spans="1:5" ht="15.75" x14ac:dyDescent="0.25">
      <c r="A78" s="165" t="s">
        <v>241</v>
      </c>
      <c r="B78" s="150" t="s">
        <v>242</v>
      </c>
      <c r="C78" s="161"/>
      <c r="D78" s="161"/>
      <c r="E78" s="161"/>
    </row>
    <row r="79" spans="1:5" ht="15.75" x14ac:dyDescent="0.25">
      <c r="A79" s="166" t="s">
        <v>243</v>
      </c>
      <c r="B79" s="153" t="s">
        <v>244</v>
      </c>
      <c r="C79" s="161"/>
      <c r="D79" s="161"/>
      <c r="E79" s="161"/>
    </row>
    <row r="80" spans="1:5" ht="15.75" x14ac:dyDescent="0.25">
      <c r="A80" s="166" t="s">
        <v>245</v>
      </c>
      <c r="B80" s="153" t="s">
        <v>246</v>
      </c>
      <c r="C80" s="161"/>
      <c r="D80" s="161"/>
      <c r="E80" s="161"/>
    </row>
    <row r="81" spans="1:5" ht="16.5" thickBot="1" x14ac:dyDescent="0.3">
      <c r="A81" s="167" t="s">
        <v>247</v>
      </c>
      <c r="B81" s="156" t="s">
        <v>248</v>
      </c>
      <c r="C81" s="161"/>
      <c r="D81" s="161"/>
      <c r="E81" s="161"/>
    </row>
    <row r="82" spans="1:5" ht="16.5" thickBot="1" x14ac:dyDescent="0.3">
      <c r="A82" s="164" t="s">
        <v>48</v>
      </c>
      <c r="B82" s="157" t="s">
        <v>249</v>
      </c>
      <c r="C82" s="168"/>
      <c r="D82" s="168"/>
      <c r="E82" s="168"/>
    </row>
    <row r="83" spans="1:5" ht="16.5" thickBot="1" x14ac:dyDescent="0.3">
      <c r="A83" s="164" t="s">
        <v>51</v>
      </c>
      <c r="B83" s="157" t="s">
        <v>250</v>
      </c>
      <c r="C83" s="159">
        <f>SUM(C61,C65,C70,C73,C77,C82)</f>
        <v>11852741</v>
      </c>
      <c r="D83" s="66">
        <f>SUM(E83-C83)</f>
        <v>1605840</v>
      </c>
      <c r="E83" s="159">
        <f>SUM(E61,E65,E70,E73,E77,E82)</f>
        <v>13458581</v>
      </c>
    </row>
    <row r="84" spans="1:5" ht="16.5" thickBot="1" x14ac:dyDescent="0.3">
      <c r="A84" s="169" t="s">
        <v>54</v>
      </c>
      <c r="B84" s="170" t="s">
        <v>251</v>
      </c>
      <c r="C84" s="159">
        <f>SUM(C60,C83)</f>
        <v>42421358</v>
      </c>
      <c r="D84" s="66">
        <f>SUM(E84-C84)</f>
        <v>22873143</v>
      </c>
      <c r="E84" s="159">
        <f>SUM(E60,E83)</f>
        <v>65294501</v>
      </c>
    </row>
    <row r="85" spans="1:5" ht="15.75" x14ac:dyDescent="0.25">
      <c r="A85" s="14"/>
      <c r="B85" s="15"/>
      <c r="C85" s="16"/>
      <c r="D85" s="62"/>
      <c r="E85" s="62"/>
    </row>
    <row r="86" spans="1:5" ht="15.75" x14ac:dyDescent="0.25">
      <c r="A86" s="94" t="s">
        <v>252</v>
      </c>
      <c r="B86" s="94"/>
      <c r="C86" s="94"/>
      <c r="D86" s="59"/>
      <c r="E86" s="59"/>
    </row>
    <row r="87" spans="1:5" ht="15.75" thickBot="1" x14ac:dyDescent="0.3">
      <c r="A87" s="95"/>
      <c r="B87" s="95"/>
      <c r="D87" s="63"/>
      <c r="E87" s="17" t="s">
        <v>67</v>
      </c>
    </row>
    <row r="88" spans="1:5" ht="32.25" thickBot="1" x14ac:dyDescent="0.3">
      <c r="A88" s="143" t="s">
        <v>3</v>
      </c>
      <c r="B88" s="144" t="s">
        <v>253</v>
      </c>
      <c r="C88" s="144" t="s">
        <v>323</v>
      </c>
      <c r="D88" s="144" t="s">
        <v>335</v>
      </c>
      <c r="E88" s="144" t="s">
        <v>336</v>
      </c>
    </row>
    <row r="89" spans="1:5" ht="16.5" thickBot="1" x14ac:dyDescent="0.3">
      <c r="A89" s="143">
        <v>1</v>
      </c>
      <c r="B89" s="144">
        <v>2</v>
      </c>
      <c r="C89" s="144">
        <v>3</v>
      </c>
      <c r="D89" s="144">
        <v>4</v>
      </c>
      <c r="E89" s="144">
        <v>5</v>
      </c>
    </row>
    <row r="90" spans="1:5" ht="16.5" thickBot="1" x14ac:dyDescent="0.3">
      <c r="A90" s="145" t="s">
        <v>10</v>
      </c>
      <c r="B90" s="171" t="s">
        <v>254</v>
      </c>
      <c r="C90" s="172">
        <f>SUM(C91:C95)</f>
        <v>26801563</v>
      </c>
      <c r="D90" s="66">
        <f>SUM(E90-C90)</f>
        <v>16919562</v>
      </c>
      <c r="E90" s="172">
        <f>SUM(E91:E95)</f>
        <v>43721125</v>
      </c>
    </row>
    <row r="91" spans="1:5" ht="15.75" x14ac:dyDescent="0.25">
      <c r="A91" s="173" t="s">
        <v>109</v>
      </c>
      <c r="B91" s="174" t="s">
        <v>255</v>
      </c>
      <c r="C91" s="175">
        <v>9810586</v>
      </c>
      <c r="D91" s="154">
        <f t="shared" ref="D91:D95" si="4">SUM(E91-C91)</f>
        <v>11014083</v>
      </c>
      <c r="E91" s="175">
        <v>20824669</v>
      </c>
    </row>
    <row r="92" spans="1:5" ht="15.75" x14ac:dyDescent="0.25">
      <c r="A92" s="152" t="s">
        <v>111</v>
      </c>
      <c r="B92" s="176" t="s">
        <v>15</v>
      </c>
      <c r="C92" s="177">
        <v>1638345</v>
      </c>
      <c r="D92" s="154">
        <f t="shared" si="4"/>
        <v>1172841</v>
      </c>
      <c r="E92" s="177">
        <v>2811186</v>
      </c>
    </row>
    <row r="93" spans="1:5" ht="15.75" x14ac:dyDescent="0.25">
      <c r="A93" s="152" t="s">
        <v>113</v>
      </c>
      <c r="B93" s="176" t="s">
        <v>256</v>
      </c>
      <c r="C93" s="178">
        <v>11771378</v>
      </c>
      <c r="D93" s="154">
        <f t="shared" si="4"/>
        <v>4646928</v>
      </c>
      <c r="E93" s="178">
        <v>16418306</v>
      </c>
    </row>
    <row r="94" spans="1:5" ht="15.75" x14ac:dyDescent="0.25">
      <c r="A94" s="152" t="s">
        <v>115</v>
      </c>
      <c r="B94" s="176" t="s">
        <v>19</v>
      </c>
      <c r="C94" s="178">
        <v>2703000</v>
      </c>
      <c r="D94" s="154">
        <f t="shared" si="4"/>
        <v>85710</v>
      </c>
      <c r="E94" s="178">
        <v>2788710</v>
      </c>
    </row>
    <row r="95" spans="1:5" ht="15.75" x14ac:dyDescent="0.25">
      <c r="A95" s="152" t="s">
        <v>257</v>
      </c>
      <c r="B95" s="179" t="s">
        <v>21</v>
      </c>
      <c r="C95" s="178">
        <v>878254</v>
      </c>
      <c r="D95" s="154">
        <f t="shared" si="4"/>
        <v>0</v>
      </c>
      <c r="E95" s="178">
        <v>878254</v>
      </c>
    </row>
    <row r="96" spans="1:5" ht="15.75" x14ac:dyDescent="0.25">
      <c r="A96" s="152" t="s">
        <v>119</v>
      </c>
      <c r="B96" s="176" t="s">
        <v>258</v>
      </c>
      <c r="C96" s="178"/>
      <c r="D96" s="178"/>
      <c r="E96" s="178"/>
    </row>
    <row r="97" spans="1:5" ht="15.75" x14ac:dyDescent="0.25">
      <c r="A97" s="152" t="s">
        <v>259</v>
      </c>
      <c r="B97" s="180" t="s">
        <v>260</v>
      </c>
      <c r="C97" s="178"/>
      <c r="D97" s="178"/>
      <c r="E97" s="178"/>
    </row>
    <row r="98" spans="1:5" ht="15.75" x14ac:dyDescent="0.25">
      <c r="A98" s="152" t="s">
        <v>261</v>
      </c>
      <c r="B98" s="181" t="s">
        <v>262</v>
      </c>
      <c r="C98" s="178"/>
      <c r="D98" s="178"/>
      <c r="E98" s="178"/>
    </row>
    <row r="99" spans="1:5" ht="15.75" x14ac:dyDescent="0.25">
      <c r="A99" s="152" t="s">
        <v>263</v>
      </c>
      <c r="B99" s="181" t="s">
        <v>264</v>
      </c>
      <c r="C99" s="178"/>
      <c r="D99" s="178"/>
      <c r="E99" s="178"/>
    </row>
    <row r="100" spans="1:5" ht="15.75" x14ac:dyDescent="0.25">
      <c r="A100" s="152" t="s">
        <v>265</v>
      </c>
      <c r="B100" s="180" t="s">
        <v>266</v>
      </c>
      <c r="C100" s="178">
        <v>828254</v>
      </c>
      <c r="D100" s="154">
        <f t="shared" ref="D100" si="5">SUM(E100-C100)</f>
        <v>50000</v>
      </c>
      <c r="E100" s="178">
        <v>878254</v>
      </c>
    </row>
    <row r="101" spans="1:5" ht="15.75" x14ac:dyDescent="0.25">
      <c r="A101" s="152" t="s">
        <v>267</v>
      </c>
      <c r="B101" s="180" t="s">
        <v>268</v>
      </c>
      <c r="C101" s="178"/>
      <c r="D101" s="178"/>
      <c r="E101" s="178"/>
    </row>
    <row r="102" spans="1:5" ht="15.75" x14ac:dyDescent="0.25">
      <c r="A102" s="152" t="s">
        <v>269</v>
      </c>
      <c r="B102" s="181" t="s">
        <v>270</v>
      </c>
      <c r="C102" s="178"/>
      <c r="D102" s="178"/>
      <c r="E102" s="178"/>
    </row>
    <row r="103" spans="1:5" ht="15.75" x14ac:dyDescent="0.25">
      <c r="A103" s="182" t="s">
        <v>271</v>
      </c>
      <c r="B103" s="183" t="s">
        <v>272</v>
      </c>
      <c r="C103" s="178"/>
      <c r="D103" s="178"/>
      <c r="E103" s="178"/>
    </row>
    <row r="104" spans="1:5" ht="15.75" x14ac:dyDescent="0.25">
      <c r="A104" s="152" t="s">
        <v>273</v>
      </c>
      <c r="B104" s="183" t="s">
        <v>274</v>
      </c>
      <c r="C104" s="178"/>
      <c r="D104" s="178"/>
      <c r="E104" s="178"/>
    </row>
    <row r="105" spans="1:5" ht="16.5" thickBot="1" x14ac:dyDescent="0.3">
      <c r="A105" s="184" t="s">
        <v>275</v>
      </c>
      <c r="B105" s="185" t="s">
        <v>276</v>
      </c>
      <c r="C105" s="186">
        <v>50000</v>
      </c>
      <c r="D105" s="154">
        <f t="shared" ref="D105" si="6">SUM(E105-C105)</f>
        <v>0</v>
      </c>
      <c r="E105" s="186">
        <v>50000</v>
      </c>
    </row>
    <row r="106" spans="1:5" ht="16.5" thickBot="1" x14ac:dyDescent="0.3">
      <c r="A106" s="143" t="s">
        <v>13</v>
      </c>
      <c r="B106" s="187" t="s">
        <v>277</v>
      </c>
      <c r="C106" s="188">
        <f>SUM(C107,C109)</f>
        <v>10325100</v>
      </c>
      <c r="D106" s="66">
        <f>SUM(E106-C106)</f>
        <v>7142791</v>
      </c>
      <c r="E106" s="188">
        <f>SUM(E107,E109)</f>
        <v>17467891</v>
      </c>
    </row>
    <row r="107" spans="1:5" ht="15.75" x14ac:dyDescent="0.25">
      <c r="A107" s="149" t="s">
        <v>122</v>
      </c>
      <c r="B107" s="176" t="s">
        <v>69</v>
      </c>
      <c r="C107" s="189"/>
      <c r="D107" s="189"/>
      <c r="E107" s="189"/>
    </row>
    <row r="108" spans="1:5" ht="15.75" x14ac:dyDescent="0.25">
      <c r="A108" s="149" t="s">
        <v>124</v>
      </c>
      <c r="B108" s="190" t="s">
        <v>278</v>
      </c>
      <c r="C108" s="189"/>
      <c r="D108" s="189"/>
      <c r="E108" s="189"/>
    </row>
    <row r="109" spans="1:5" ht="15.75" x14ac:dyDescent="0.25">
      <c r="A109" s="149" t="s">
        <v>126</v>
      </c>
      <c r="B109" s="190" t="s">
        <v>73</v>
      </c>
      <c r="C109" s="189">
        <v>10325100</v>
      </c>
      <c r="D109" s="154">
        <f t="shared" ref="D109:D110" si="7">SUM(E109-C109)</f>
        <v>7142791</v>
      </c>
      <c r="E109" s="189">
        <v>17467891</v>
      </c>
    </row>
    <row r="110" spans="1:5" ht="15.75" x14ac:dyDescent="0.25">
      <c r="A110" s="149" t="s">
        <v>128</v>
      </c>
      <c r="B110" s="190" t="s">
        <v>279</v>
      </c>
      <c r="C110" s="189">
        <v>6329761</v>
      </c>
      <c r="D110" s="154">
        <f t="shared" si="7"/>
        <v>0</v>
      </c>
      <c r="E110" s="189">
        <v>6329761</v>
      </c>
    </row>
    <row r="111" spans="1:5" ht="15.75" x14ac:dyDescent="0.25">
      <c r="A111" s="149" t="s">
        <v>130</v>
      </c>
      <c r="B111" s="156" t="s">
        <v>77</v>
      </c>
      <c r="C111" s="177"/>
      <c r="D111" s="177"/>
      <c r="E111" s="177"/>
    </row>
    <row r="112" spans="1:5" ht="15.75" x14ac:dyDescent="0.25">
      <c r="A112" s="149" t="s">
        <v>132</v>
      </c>
      <c r="B112" s="153" t="s">
        <v>280</v>
      </c>
      <c r="C112" s="177"/>
      <c r="D112" s="177"/>
      <c r="E112" s="177"/>
    </row>
    <row r="113" spans="1:5" ht="15.75" x14ac:dyDescent="0.25">
      <c r="A113" s="149" t="s">
        <v>281</v>
      </c>
      <c r="B113" s="191" t="s">
        <v>282</v>
      </c>
      <c r="C113" s="177"/>
      <c r="D113" s="177"/>
      <c r="E113" s="177"/>
    </row>
    <row r="114" spans="1:5" ht="15.75" x14ac:dyDescent="0.25">
      <c r="A114" s="149" t="s">
        <v>283</v>
      </c>
      <c r="B114" s="181" t="s">
        <v>264</v>
      </c>
      <c r="C114" s="177"/>
      <c r="D114" s="177"/>
      <c r="E114" s="177"/>
    </row>
    <row r="115" spans="1:5" ht="15.75" x14ac:dyDescent="0.25">
      <c r="A115" s="149" t="s">
        <v>284</v>
      </c>
      <c r="B115" s="181" t="s">
        <v>285</v>
      </c>
      <c r="C115" s="177"/>
      <c r="D115" s="177"/>
      <c r="E115" s="177"/>
    </row>
    <row r="116" spans="1:5" ht="15.75" x14ac:dyDescent="0.25">
      <c r="A116" s="149" t="s">
        <v>286</v>
      </c>
      <c r="B116" s="181" t="s">
        <v>287</v>
      </c>
      <c r="C116" s="177"/>
      <c r="D116" s="177"/>
      <c r="E116" s="177"/>
    </row>
    <row r="117" spans="1:5" ht="15.75" x14ac:dyDescent="0.25">
      <c r="A117" s="149" t="s">
        <v>288</v>
      </c>
      <c r="B117" s="181" t="s">
        <v>270</v>
      </c>
      <c r="C117" s="177"/>
      <c r="D117" s="177"/>
      <c r="E117" s="177"/>
    </row>
    <row r="118" spans="1:5" ht="15.75" x14ac:dyDescent="0.25">
      <c r="A118" s="149" t="s">
        <v>289</v>
      </c>
      <c r="B118" s="181" t="s">
        <v>290</v>
      </c>
      <c r="C118" s="177"/>
      <c r="D118" s="177"/>
      <c r="E118" s="177"/>
    </row>
    <row r="119" spans="1:5" ht="16.5" thickBot="1" x14ac:dyDescent="0.3">
      <c r="A119" s="182" t="s">
        <v>291</v>
      </c>
      <c r="B119" s="181" t="s">
        <v>292</v>
      </c>
      <c r="C119" s="178"/>
      <c r="D119" s="178"/>
      <c r="E119" s="178"/>
    </row>
    <row r="120" spans="1:5" ht="16.5" thickBot="1" x14ac:dyDescent="0.3">
      <c r="A120" s="143" t="s">
        <v>7</v>
      </c>
      <c r="B120" s="192" t="s">
        <v>293</v>
      </c>
      <c r="C120" s="188">
        <f>SUM(C121:C122)</f>
        <v>4552161</v>
      </c>
      <c r="D120" s="66">
        <f>SUM(E120-C120)</f>
        <v>-1189210</v>
      </c>
      <c r="E120" s="188">
        <f>SUM(E121:E122)</f>
        <v>3362951</v>
      </c>
    </row>
    <row r="121" spans="1:5" ht="15.75" x14ac:dyDescent="0.25">
      <c r="A121" s="149" t="s">
        <v>135</v>
      </c>
      <c r="B121" s="193" t="s">
        <v>294</v>
      </c>
      <c r="C121" s="189">
        <v>4552161</v>
      </c>
      <c r="D121" s="154">
        <f t="shared" ref="D121" si="8">SUM(E121-C121)</f>
        <v>-1189210</v>
      </c>
      <c r="E121" s="189">
        <v>3362951</v>
      </c>
    </row>
    <row r="122" spans="1:5" ht="16.5" thickBot="1" x14ac:dyDescent="0.3">
      <c r="A122" s="155" t="s">
        <v>137</v>
      </c>
      <c r="B122" s="190" t="s">
        <v>295</v>
      </c>
      <c r="C122" s="178"/>
      <c r="D122" s="178"/>
      <c r="E122" s="178"/>
    </row>
    <row r="123" spans="1:5" ht="16.5" thickBot="1" x14ac:dyDescent="0.3">
      <c r="A123" s="143" t="s">
        <v>8</v>
      </c>
      <c r="B123" s="192" t="s">
        <v>296</v>
      </c>
      <c r="C123" s="188">
        <f>SUM(C90,C106,C120)</f>
        <v>41678824</v>
      </c>
      <c r="D123" s="66">
        <f>SUM(E123-C123)</f>
        <v>22873143</v>
      </c>
      <c r="E123" s="188">
        <f>SUM(E90,E106,E120)</f>
        <v>64551967</v>
      </c>
    </row>
    <row r="124" spans="1:5" ht="16.5" thickBot="1" x14ac:dyDescent="0.3">
      <c r="A124" s="143" t="s">
        <v>9</v>
      </c>
      <c r="B124" s="192" t="s">
        <v>297</v>
      </c>
      <c r="C124" s="188"/>
      <c r="D124" s="188"/>
      <c r="E124" s="188"/>
    </row>
    <row r="125" spans="1:5" ht="15.75" x14ac:dyDescent="0.25">
      <c r="A125" s="149" t="s">
        <v>162</v>
      </c>
      <c r="B125" s="193" t="s">
        <v>298</v>
      </c>
      <c r="C125" s="177"/>
      <c r="D125" s="177"/>
      <c r="E125" s="177"/>
    </row>
    <row r="126" spans="1:5" ht="15.75" x14ac:dyDescent="0.25">
      <c r="A126" s="149" t="s">
        <v>164</v>
      </c>
      <c r="B126" s="193" t="s">
        <v>299</v>
      </c>
      <c r="C126" s="177"/>
      <c r="D126" s="177"/>
      <c r="E126" s="177"/>
    </row>
    <row r="127" spans="1:5" ht="16.5" thickBot="1" x14ac:dyDescent="0.3">
      <c r="A127" s="182" t="s">
        <v>166</v>
      </c>
      <c r="B127" s="179" t="s">
        <v>300</v>
      </c>
      <c r="C127" s="177"/>
      <c r="D127" s="177"/>
      <c r="E127" s="177"/>
    </row>
    <row r="128" spans="1:5" ht="16.5" thickBot="1" x14ac:dyDescent="0.3">
      <c r="A128" s="143" t="s">
        <v>22</v>
      </c>
      <c r="B128" s="192" t="s">
        <v>301</v>
      </c>
      <c r="C128" s="188"/>
      <c r="D128" s="188"/>
      <c r="E128" s="188"/>
    </row>
    <row r="129" spans="1:5" ht="15.75" x14ac:dyDescent="0.25">
      <c r="A129" s="149" t="s">
        <v>182</v>
      </c>
      <c r="B129" s="193" t="s">
        <v>302</v>
      </c>
      <c r="C129" s="177"/>
      <c r="D129" s="177"/>
      <c r="E129" s="177"/>
    </row>
    <row r="130" spans="1:5" ht="15.75" x14ac:dyDescent="0.25">
      <c r="A130" s="149" t="s">
        <v>184</v>
      </c>
      <c r="B130" s="193" t="s">
        <v>303</v>
      </c>
      <c r="C130" s="177"/>
      <c r="D130" s="177"/>
      <c r="E130" s="177"/>
    </row>
    <row r="131" spans="1:5" ht="15.75" x14ac:dyDescent="0.25">
      <c r="A131" s="149" t="s">
        <v>186</v>
      </c>
      <c r="B131" s="193" t="s">
        <v>304</v>
      </c>
      <c r="C131" s="177"/>
      <c r="D131" s="177"/>
      <c r="E131" s="177"/>
    </row>
    <row r="132" spans="1:5" ht="16.5" thickBot="1" x14ac:dyDescent="0.3">
      <c r="A132" s="182" t="s">
        <v>188</v>
      </c>
      <c r="B132" s="179" t="s">
        <v>305</v>
      </c>
      <c r="C132" s="177"/>
      <c r="D132" s="177"/>
      <c r="E132" s="177"/>
    </row>
    <row r="133" spans="1:5" ht="16.5" thickBot="1" x14ac:dyDescent="0.3">
      <c r="A133" s="143" t="s">
        <v>25</v>
      </c>
      <c r="B133" s="192" t="s">
        <v>306</v>
      </c>
      <c r="C133" s="194">
        <f>SUM(C134:C137)</f>
        <v>742534</v>
      </c>
      <c r="D133" s="66">
        <f>SUM(E133-C133)</f>
        <v>0</v>
      </c>
      <c r="E133" s="194">
        <f>SUM(E134:E137)</f>
        <v>742534</v>
      </c>
    </row>
    <row r="134" spans="1:5" ht="15.75" x14ac:dyDescent="0.25">
      <c r="A134" s="149" t="s">
        <v>194</v>
      </c>
      <c r="B134" s="193" t="s">
        <v>307</v>
      </c>
      <c r="C134" s="177"/>
      <c r="D134" s="177"/>
      <c r="E134" s="177"/>
    </row>
    <row r="135" spans="1:5" ht="15.75" x14ac:dyDescent="0.25">
      <c r="A135" s="149" t="s">
        <v>196</v>
      </c>
      <c r="B135" s="193" t="s">
        <v>308</v>
      </c>
      <c r="C135" s="177">
        <v>742534</v>
      </c>
      <c r="D135" s="154">
        <f t="shared" ref="D135" si="9">SUM(E135-C135)</f>
        <v>0</v>
      </c>
      <c r="E135" s="177">
        <v>742534</v>
      </c>
    </row>
    <row r="136" spans="1:5" ht="15.75" x14ac:dyDescent="0.25">
      <c r="A136" s="149" t="s">
        <v>198</v>
      </c>
      <c r="B136" s="193" t="s">
        <v>309</v>
      </c>
      <c r="C136" s="177"/>
      <c r="D136" s="177"/>
      <c r="E136" s="177"/>
    </row>
    <row r="137" spans="1:5" ht="16.5" thickBot="1" x14ac:dyDescent="0.3">
      <c r="A137" s="182" t="s">
        <v>200</v>
      </c>
      <c r="B137" s="179" t="s">
        <v>310</v>
      </c>
      <c r="C137" s="177"/>
      <c r="D137" s="177"/>
      <c r="E137" s="177"/>
    </row>
    <row r="138" spans="1:5" ht="16.5" thickBot="1" x14ac:dyDescent="0.3">
      <c r="A138" s="143" t="s">
        <v>27</v>
      </c>
      <c r="B138" s="192" t="s">
        <v>311</v>
      </c>
      <c r="C138" s="195"/>
      <c r="D138" s="195"/>
      <c r="E138" s="195"/>
    </row>
    <row r="139" spans="1:5" ht="15.75" x14ac:dyDescent="0.25">
      <c r="A139" s="149" t="s">
        <v>203</v>
      </c>
      <c r="B139" s="193" t="s">
        <v>312</v>
      </c>
      <c r="C139" s="177"/>
      <c r="D139" s="177"/>
      <c r="E139" s="177"/>
    </row>
    <row r="140" spans="1:5" ht="15.75" x14ac:dyDescent="0.25">
      <c r="A140" s="149" t="s">
        <v>205</v>
      </c>
      <c r="B140" s="193" t="s">
        <v>313</v>
      </c>
      <c r="C140" s="177"/>
      <c r="D140" s="177"/>
      <c r="E140" s="177"/>
    </row>
    <row r="141" spans="1:5" ht="15.75" x14ac:dyDescent="0.25">
      <c r="A141" s="149" t="s">
        <v>207</v>
      </c>
      <c r="B141" s="193" t="s">
        <v>314</v>
      </c>
      <c r="C141" s="177"/>
      <c r="D141" s="177"/>
      <c r="E141" s="177"/>
    </row>
    <row r="142" spans="1:5" ht="16.5" thickBot="1" x14ac:dyDescent="0.3">
      <c r="A142" s="149" t="s">
        <v>209</v>
      </c>
      <c r="B142" s="193" t="s">
        <v>315</v>
      </c>
      <c r="C142" s="177"/>
      <c r="D142" s="178"/>
      <c r="E142" s="177"/>
    </row>
    <row r="143" spans="1:5" ht="16.5" thickBot="1" x14ac:dyDescent="0.3">
      <c r="A143" s="143" t="s">
        <v>30</v>
      </c>
      <c r="B143" s="192" t="s">
        <v>316</v>
      </c>
      <c r="C143" s="196">
        <f>SUM(C124,C128,C133,C138)</f>
        <v>742534</v>
      </c>
      <c r="D143" s="67">
        <f t="shared" ref="D143:D144" si="10">SUM(E143-C143)</f>
        <v>0</v>
      </c>
      <c r="E143" s="196">
        <f>SUM(E124,E128,E133,E138)</f>
        <v>742534</v>
      </c>
    </row>
    <row r="144" spans="1:5" ht="16.5" thickBot="1" x14ac:dyDescent="0.3">
      <c r="A144" s="169" t="s">
        <v>33</v>
      </c>
      <c r="B144" s="170" t="s">
        <v>317</v>
      </c>
      <c r="C144" s="196">
        <f>SUM(C123,C143)</f>
        <v>42421358</v>
      </c>
      <c r="D144" s="66">
        <f t="shared" si="10"/>
        <v>22873143</v>
      </c>
      <c r="E144" s="196">
        <f>SUM(E123,E143)</f>
        <v>65294501</v>
      </c>
    </row>
    <row r="145" spans="1:5" ht="16.5" thickBot="1" x14ac:dyDescent="0.3">
      <c r="A145" s="14"/>
      <c r="B145" s="15"/>
      <c r="C145" s="18"/>
      <c r="D145" s="18"/>
      <c r="E145" s="18"/>
    </row>
    <row r="146" spans="1:5" ht="16.5" thickBot="1" x14ac:dyDescent="0.3">
      <c r="A146" s="96" t="s">
        <v>318</v>
      </c>
      <c r="B146" s="97"/>
      <c r="C146" s="22">
        <v>2</v>
      </c>
      <c r="D146" s="22">
        <v>2</v>
      </c>
      <c r="E146" s="22">
        <v>2</v>
      </c>
    </row>
    <row r="147" spans="1:5" ht="16.5" thickBot="1" x14ac:dyDescent="0.3">
      <c r="A147" s="96" t="s">
        <v>319</v>
      </c>
      <c r="B147" s="97"/>
      <c r="C147" s="22">
        <v>15</v>
      </c>
      <c r="D147" s="22">
        <v>15</v>
      </c>
      <c r="E147" s="22">
        <v>15</v>
      </c>
    </row>
    <row r="148" spans="1:5" ht="15.75" x14ac:dyDescent="0.25">
      <c r="A148" s="23"/>
      <c r="B148" s="24"/>
      <c r="C148" s="24"/>
      <c r="D148" s="58"/>
      <c r="E148" s="58"/>
    </row>
    <row r="149" spans="1:5" ht="15.75" x14ac:dyDescent="0.25">
      <c r="A149" s="92" t="s">
        <v>320</v>
      </c>
      <c r="B149" s="92"/>
      <c r="C149" s="92"/>
      <c r="D149" s="58"/>
      <c r="E149" s="58"/>
    </row>
    <row r="150" spans="1:5" ht="15.75" thickBot="1" x14ac:dyDescent="0.3">
      <c r="A150" s="93"/>
      <c r="B150" s="93"/>
      <c r="D150" s="61"/>
      <c r="E150" s="13" t="s">
        <v>67</v>
      </c>
    </row>
    <row r="151" spans="1:5" ht="15.75" thickBot="1" x14ac:dyDescent="0.3">
      <c r="A151" s="197" t="s">
        <v>10</v>
      </c>
      <c r="B151" s="198" t="s">
        <v>321</v>
      </c>
      <c r="C151" s="199">
        <f>+C60-C123</f>
        <v>-11110207</v>
      </c>
      <c r="D151" s="199">
        <f t="shared" ref="D151:E151" si="11">+D60-D123</f>
        <v>-1605840</v>
      </c>
      <c r="E151" s="199">
        <f t="shared" si="11"/>
        <v>-12716047</v>
      </c>
    </row>
    <row r="152" spans="1:5" ht="26.25" thickBot="1" x14ac:dyDescent="0.3">
      <c r="A152" s="197" t="s">
        <v>13</v>
      </c>
      <c r="B152" s="198" t="s">
        <v>322</v>
      </c>
      <c r="C152" s="199">
        <f>+C83-C143</f>
        <v>11110207</v>
      </c>
      <c r="D152" s="199">
        <f t="shared" ref="D152:E152" si="12">+D83-D143</f>
        <v>1605840</v>
      </c>
      <c r="E152" s="199">
        <f t="shared" si="12"/>
        <v>12716047</v>
      </c>
    </row>
    <row r="153" spans="1:5" ht="15.75" x14ac:dyDescent="0.25">
      <c r="A153" s="19"/>
      <c r="B153" s="20"/>
      <c r="C153" s="21"/>
      <c r="D153" s="21"/>
      <c r="E153" s="21"/>
    </row>
  </sheetData>
  <mergeCells count="8">
    <mergeCell ref="A149:C149"/>
    <mergeCell ref="A150:B150"/>
    <mergeCell ref="A1:C1"/>
    <mergeCell ref="A2:B2"/>
    <mergeCell ref="A86:C86"/>
    <mergeCell ref="A87:B87"/>
    <mergeCell ref="A146:B146"/>
    <mergeCell ref="A147:B147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66" orientation="portrait" r:id="rId1"/>
  <headerFooter>
    <oddHeader>&amp;C&amp;"Times New Roman,Félkövér"Keszőhidegkút Község Önkormányzata 
2019. ÉVI KÖLTSÉGVETÉSÉNEK ÖSSZEVONT MÉRLEGE&amp;R&amp;"Times New Roman,Félkövér dőlt"3. sz. melléklet</oddHeader>
  </headerFooter>
  <rowBreaks count="2" manualBreakCount="2">
    <brk id="60" max="16383" man="1"/>
    <brk id="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K157"/>
  <sheetViews>
    <sheetView tabSelected="1" topLeftCell="A134" zoomScaleNormal="100" zoomScaleSheetLayoutView="80" workbookViewId="0">
      <selection activeCell="H161" sqref="H161"/>
    </sheetView>
  </sheetViews>
  <sheetFormatPr defaultRowHeight="15" x14ac:dyDescent="0.25"/>
  <cols>
    <col min="1" max="1" width="9.85546875" customWidth="1"/>
    <col min="2" max="2" width="63.85546875" customWidth="1"/>
    <col min="3" max="5" width="24.7109375" customWidth="1"/>
    <col min="6" max="8" width="27" customWidth="1"/>
    <col min="9" max="11" width="23.28515625" customWidth="1"/>
    <col min="12" max="12" width="6.7109375" customWidth="1"/>
  </cols>
  <sheetData>
    <row r="1" spans="1:11" x14ac:dyDescent="0.25">
      <c r="A1" s="25"/>
      <c r="B1" s="26"/>
      <c r="C1" s="27"/>
      <c r="D1" s="27"/>
      <c r="E1" s="27"/>
      <c r="F1" s="26"/>
      <c r="G1" s="26"/>
      <c r="H1" s="26"/>
      <c r="I1" s="26"/>
      <c r="J1" s="26"/>
      <c r="K1" s="26"/>
    </row>
    <row r="2" spans="1:11" ht="42.75" x14ac:dyDescent="0.25">
      <c r="A2" s="28" t="s">
        <v>334</v>
      </c>
      <c r="B2" s="29"/>
      <c r="C2" s="30" t="s">
        <v>324</v>
      </c>
      <c r="D2" s="30"/>
      <c r="E2" s="30"/>
      <c r="F2" s="30" t="s">
        <v>325</v>
      </c>
      <c r="G2" s="30"/>
      <c r="H2" s="30"/>
      <c r="I2" s="30" t="s">
        <v>326</v>
      </c>
      <c r="J2" s="30"/>
      <c r="K2" s="30"/>
    </row>
    <row r="3" spans="1:11" x14ac:dyDescent="0.25">
      <c r="A3" s="28"/>
      <c r="B3" s="29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5">
      <c r="A4" s="28"/>
      <c r="B4" s="30" t="s">
        <v>106</v>
      </c>
      <c r="C4" s="30"/>
      <c r="D4" s="30"/>
      <c r="E4" s="30"/>
      <c r="F4" s="30"/>
      <c r="G4" s="30"/>
      <c r="H4" s="30"/>
      <c r="I4" s="30"/>
      <c r="J4" s="30"/>
      <c r="K4" s="30"/>
    </row>
    <row r="5" spans="1:11" ht="15.75" thickBot="1" x14ac:dyDescent="0.3">
      <c r="A5" s="98"/>
      <c r="B5" s="98"/>
      <c r="D5" s="31"/>
      <c r="E5" s="31"/>
      <c r="G5" s="31"/>
      <c r="H5" s="31"/>
      <c r="I5" s="31" t="s">
        <v>67</v>
      </c>
      <c r="J5" s="68"/>
      <c r="K5" s="68"/>
    </row>
    <row r="6" spans="1:11" ht="15.75" thickBot="1" x14ac:dyDescent="0.3">
      <c r="A6" s="200" t="s">
        <v>327</v>
      </c>
      <c r="B6" s="33" t="s">
        <v>328</v>
      </c>
      <c r="C6" s="33" t="s">
        <v>323</v>
      </c>
      <c r="D6" s="33" t="s">
        <v>335</v>
      </c>
      <c r="E6" s="33" t="s">
        <v>337</v>
      </c>
      <c r="F6" s="33" t="s">
        <v>323</v>
      </c>
      <c r="G6" s="33" t="s">
        <v>335</v>
      </c>
      <c r="H6" s="33" t="s">
        <v>337</v>
      </c>
      <c r="I6" s="33" t="s">
        <v>323</v>
      </c>
      <c r="J6" s="69"/>
      <c r="K6" s="69"/>
    </row>
    <row r="7" spans="1:11" ht="15.75" thickBot="1" x14ac:dyDescent="0.3">
      <c r="A7" s="201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69"/>
      <c r="K7" s="69"/>
    </row>
    <row r="8" spans="1:11" ht="15.75" thickBot="1" x14ac:dyDescent="0.3">
      <c r="A8" s="200" t="s">
        <v>10</v>
      </c>
      <c r="B8" s="202" t="s">
        <v>108</v>
      </c>
      <c r="C8" s="35">
        <f>SUM(C9:C14)</f>
        <v>15330850</v>
      </c>
      <c r="D8" s="41">
        <f>E8-C8</f>
        <v>61024</v>
      </c>
      <c r="E8" s="35">
        <f>SUM(E9:E14)</f>
        <v>15391874</v>
      </c>
      <c r="F8" s="35">
        <f>SUM(F9:F14)</f>
        <v>3232480</v>
      </c>
      <c r="G8" s="203">
        <f>H8-F8</f>
        <v>1150000</v>
      </c>
      <c r="H8" s="46">
        <f>SUM(H9:H14)</f>
        <v>4382480</v>
      </c>
      <c r="I8" s="35">
        <f>SUM(I9:I14)</f>
        <v>0</v>
      </c>
      <c r="J8" s="70"/>
      <c r="K8" s="70"/>
    </row>
    <row r="9" spans="1:11" x14ac:dyDescent="0.25">
      <c r="A9" s="204" t="s">
        <v>109</v>
      </c>
      <c r="B9" s="205" t="s">
        <v>110</v>
      </c>
      <c r="C9" s="36">
        <v>10778410</v>
      </c>
      <c r="D9" s="36"/>
      <c r="E9" s="36">
        <v>10778410</v>
      </c>
      <c r="F9" s="36">
        <v>132480</v>
      </c>
      <c r="G9" s="47">
        <f>H9-F9</f>
        <v>0</v>
      </c>
      <c r="H9" s="47">
        <v>132480</v>
      </c>
      <c r="I9" s="36"/>
      <c r="J9" s="71"/>
      <c r="K9" s="71"/>
    </row>
    <row r="10" spans="1:11" x14ac:dyDescent="0.25">
      <c r="A10" s="206" t="s">
        <v>111</v>
      </c>
      <c r="B10" s="207" t="s">
        <v>112</v>
      </c>
      <c r="C10" s="37"/>
      <c r="D10" s="37"/>
      <c r="E10" s="37"/>
      <c r="F10" s="37"/>
      <c r="G10" s="37"/>
      <c r="H10" s="37"/>
      <c r="I10" s="37"/>
      <c r="J10" s="71"/>
      <c r="K10" s="71"/>
    </row>
    <row r="11" spans="1:11" x14ac:dyDescent="0.25">
      <c r="A11" s="206" t="s">
        <v>113</v>
      </c>
      <c r="B11" s="207" t="s">
        <v>114</v>
      </c>
      <c r="C11" s="37">
        <v>2752440</v>
      </c>
      <c r="D11" s="37">
        <f>E11-C11</f>
        <v>61024</v>
      </c>
      <c r="E11" s="37">
        <v>2813464</v>
      </c>
      <c r="F11" s="37">
        <v>3100000</v>
      </c>
      <c r="G11" s="37">
        <f>H11-F11</f>
        <v>1150000</v>
      </c>
      <c r="H11" s="37">
        <v>4250000</v>
      </c>
      <c r="I11" s="37"/>
      <c r="J11" s="71"/>
      <c r="K11" s="71"/>
    </row>
    <row r="12" spans="1:11" x14ac:dyDescent="0.25">
      <c r="A12" s="206" t="s">
        <v>115</v>
      </c>
      <c r="B12" s="207" t="s">
        <v>116</v>
      </c>
      <c r="C12" s="37">
        <v>1800000</v>
      </c>
      <c r="D12" s="37">
        <f>E12-C12</f>
        <v>0</v>
      </c>
      <c r="E12" s="37">
        <v>1800000</v>
      </c>
      <c r="F12" s="37"/>
      <c r="G12" s="37"/>
      <c r="H12" s="37"/>
      <c r="I12" s="37"/>
      <c r="J12" s="71"/>
      <c r="K12" s="71"/>
    </row>
    <row r="13" spans="1:11" x14ac:dyDescent="0.25">
      <c r="A13" s="206" t="s">
        <v>117</v>
      </c>
      <c r="B13" s="207" t="s">
        <v>118</v>
      </c>
      <c r="C13" s="37"/>
      <c r="D13" s="37"/>
      <c r="E13" s="37"/>
      <c r="F13" s="37"/>
      <c r="G13" s="37"/>
      <c r="H13" s="37"/>
      <c r="I13" s="37"/>
      <c r="J13" s="71"/>
      <c r="K13" s="71"/>
    </row>
    <row r="14" spans="1:11" ht="15.75" thickBot="1" x14ac:dyDescent="0.3">
      <c r="A14" s="208" t="s">
        <v>119</v>
      </c>
      <c r="B14" s="209" t="s">
        <v>120</v>
      </c>
      <c r="C14" s="37"/>
      <c r="D14" s="37"/>
      <c r="E14" s="37"/>
      <c r="F14" s="37"/>
      <c r="G14" s="48"/>
      <c r="H14" s="48"/>
      <c r="I14" s="37"/>
      <c r="J14" s="71"/>
      <c r="K14" s="71"/>
    </row>
    <row r="15" spans="1:11" ht="34.9" customHeight="1" thickBot="1" x14ac:dyDescent="0.3">
      <c r="A15" s="200" t="s">
        <v>13</v>
      </c>
      <c r="B15" s="210" t="s">
        <v>121</v>
      </c>
      <c r="C15" s="35">
        <f>SUM(C16:C20)</f>
        <v>2703508</v>
      </c>
      <c r="D15" s="41">
        <f>E15-C15</f>
        <v>17356279</v>
      </c>
      <c r="E15" s="35">
        <f>SUM(E16:E20)</f>
        <v>20059787</v>
      </c>
      <c r="F15" s="35">
        <f>SUM(F16:F20)</f>
        <v>0</v>
      </c>
      <c r="G15" s="85">
        <f>H15-F15</f>
        <v>0</v>
      </c>
      <c r="H15" s="211"/>
      <c r="I15" s="35">
        <f>SUM(I16:I20)</f>
        <v>0</v>
      </c>
      <c r="J15" s="70"/>
      <c r="K15" s="70"/>
    </row>
    <row r="16" spans="1:11" x14ac:dyDescent="0.25">
      <c r="A16" s="204" t="s">
        <v>122</v>
      </c>
      <c r="B16" s="205" t="s">
        <v>123</v>
      </c>
      <c r="C16" s="36"/>
      <c r="D16" s="36"/>
      <c r="E16" s="36"/>
      <c r="F16" s="36"/>
      <c r="G16" s="36"/>
      <c r="H16" s="36"/>
      <c r="I16" s="36"/>
      <c r="J16" s="71"/>
      <c r="K16" s="71"/>
    </row>
    <row r="17" spans="1:11" x14ac:dyDescent="0.25">
      <c r="A17" s="206" t="s">
        <v>124</v>
      </c>
      <c r="B17" s="207" t="s">
        <v>125</v>
      </c>
      <c r="C17" s="37"/>
      <c r="D17" s="37"/>
      <c r="E17" s="37"/>
      <c r="F17" s="37"/>
      <c r="G17" s="37"/>
      <c r="H17" s="37"/>
      <c r="I17" s="37"/>
      <c r="J17" s="71"/>
      <c r="K17" s="71"/>
    </row>
    <row r="18" spans="1:11" x14ac:dyDescent="0.25">
      <c r="A18" s="206" t="s">
        <v>126</v>
      </c>
      <c r="B18" s="207" t="s">
        <v>127</v>
      </c>
      <c r="C18" s="37"/>
      <c r="D18" s="37"/>
      <c r="E18" s="37"/>
      <c r="F18" s="37"/>
      <c r="G18" s="37"/>
      <c r="H18" s="37"/>
      <c r="I18" s="37"/>
      <c r="J18" s="71"/>
      <c r="K18" s="71"/>
    </row>
    <row r="19" spans="1:11" x14ac:dyDescent="0.25">
      <c r="A19" s="206" t="s">
        <v>128</v>
      </c>
      <c r="B19" s="207" t="s">
        <v>129</v>
      </c>
      <c r="C19" s="37"/>
      <c r="D19" s="37"/>
      <c r="E19" s="37"/>
      <c r="F19" s="37"/>
      <c r="G19" s="38"/>
      <c r="H19" s="37"/>
      <c r="I19" s="37"/>
      <c r="J19" s="71"/>
      <c r="K19" s="71"/>
    </row>
    <row r="20" spans="1:11" x14ac:dyDescent="0.25">
      <c r="A20" s="206" t="s">
        <v>130</v>
      </c>
      <c r="B20" s="207" t="s">
        <v>131</v>
      </c>
      <c r="C20" s="37">
        <v>2703508</v>
      </c>
      <c r="D20" s="37">
        <f>E20-C20</f>
        <v>17356279</v>
      </c>
      <c r="E20" s="37">
        <v>20059787</v>
      </c>
      <c r="F20" s="37"/>
      <c r="G20" s="37">
        <f>H20-F20</f>
        <v>0</v>
      </c>
      <c r="H20" s="37"/>
      <c r="I20" s="37"/>
      <c r="J20" s="71"/>
      <c r="K20" s="71"/>
    </row>
    <row r="21" spans="1:11" ht="15.75" thickBot="1" x14ac:dyDescent="0.3">
      <c r="A21" s="208" t="s">
        <v>132</v>
      </c>
      <c r="B21" s="209" t="s">
        <v>133</v>
      </c>
      <c r="C21" s="38"/>
      <c r="D21" s="38"/>
      <c r="E21" s="38"/>
      <c r="F21" s="38"/>
      <c r="G21" s="212"/>
      <c r="H21" s="38"/>
      <c r="I21" s="38"/>
      <c r="J21" s="71"/>
      <c r="K21" s="71"/>
    </row>
    <row r="22" spans="1:11" ht="36" customHeight="1" thickBot="1" x14ac:dyDescent="0.3">
      <c r="A22" s="200" t="s">
        <v>7</v>
      </c>
      <c r="B22" s="202" t="s">
        <v>134</v>
      </c>
      <c r="C22" s="35">
        <f>SUM(C23:C27)</f>
        <v>6329761</v>
      </c>
      <c r="D22" s="41">
        <f>E22-C22</f>
        <v>0</v>
      </c>
      <c r="E22" s="35">
        <f>SUM(E23:E27)</f>
        <v>6329761</v>
      </c>
      <c r="F22" s="35">
        <f>SUM(F23:F27)</f>
        <v>0</v>
      </c>
      <c r="G22" s="41">
        <f>H22-F22</f>
        <v>0</v>
      </c>
      <c r="H22" s="35"/>
      <c r="I22" s="35">
        <f>SUM(I23:I27)</f>
        <v>0</v>
      </c>
      <c r="J22" s="70"/>
      <c r="K22" s="70"/>
    </row>
    <row r="23" spans="1:11" x14ac:dyDescent="0.25">
      <c r="A23" s="204" t="s">
        <v>135</v>
      </c>
      <c r="B23" s="205" t="s">
        <v>136</v>
      </c>
      <c r="C23" s="36"/>
      <c r="D23" s="36"/>
      <c r="E23" s="36"/>
      <c r="F23" s="36"/>
      <c r="G23" s="36"/>
      <c r="H23" s="36"/>
      <c r="I23" s="36"/>
      <c r="J23" s="71"/>
      <c r="K23" s="71"/>
    </row>
    <row r="24" spans="1:11" x14ac:dyDescent="0.25">
      <c r="A24" s="206" t="s">
        <v>137</v>
      </c>
      <c r="B24" s="207" t="s">
        <v>138</v>
      </c>
      <c r="C24" s="37"/>
      <c r="D24" s="37"/>
      <c r="E24" s="37"/>
      <c r="F24" s="37"/>
      <c r="G24" s="37"/>
      <c r="H24" s="37"/>
      <c r="I24" s="37"/>
      <c r="J24" s="71"/>
      <c r="K24" s="71"/>
    </row>
    <row r="25" spans="1:11" ht="30" x14ac:dyDescent="0.25">
      <c r="A25" s="206" t="s">
        <v>139</v>
      </c>
      <c r="B25" s="207" t="s">
        <v>140</v>
      </c>
      <c r="C25" s="37"/>
      <c r="D25" s="37"/>
      <c r="E25" s="37"/>
      <c r="F25" s="37"/>
      <c r="G25" s="37"/>
      <c r="H25" s="37"/>
      <c r="I25" s="37"/>
      <c r="J25" s="71"/>
      <c r="K25" s="71"/>
    </row>
    <row r="26" spans="1:11" ht="30" x14ac:dyDescent="0.25">
      <c r="A26" s="206" t="s">
        <v>141</v>
      </c>
      <c r="B26" s="207" t="s">
        <v>142</v>
      </c>
      <c r="C26" s="37"/>
      <c r="D26" s="37"/>
      <c r="E26" s="37"/>
      <c r="F26" s="37"/>
      <c r="G26" s="37"/>
      <c r="H26" s="37"/>
      <c r="I26" s="37"/>
      <c r="J26" s="71"/>
      <c r="K26" s="71"/>
    </row>
    <row r="27" spans="1:11" x14ac:dyDescent="0.25">
      <c r="A27" s="206" t="s">
        <v>143</v>
      </c>
      <c r="B27" s="207" t="s">
        <v>144</v>
      </c>
      <c r="C27" s="37">
        <v>6329761</v>
      </c>
      <c r="D27" s="37">
        <f t="shared" ref="D27:D28" si="0">E27-C27</f>
        <v>0</v>
      </c>
      <c r="E27" s="37">
        <v>6329761</v>
      </c>
      <c r="F27" s="37"/>
      <c r="G27" s="37"/>
      <c r="H27" s="37"/>
      <c r="I27" s="37"/>
      <c r="J27" s="71"/>
      <c r="K27" s="71"/>
    </row>
    <row r="28" spans="1:11" ht="15.75" thickBot="1" x14ac:dyDescent="0.3">
      <c r="A28" s="208" t="s">
        <v>145</v>
      </c>
      <c r="B28" s="209" t="s">
        <v>146</v>
      </c>
      <c r="C28" s="38">
        <v>6329761</v>
      </c>
      <c r="D28" s="37">
        <f t="shared" si="0"/>
        <v>0</v>
      </c>
      <c r="E28" s="38">
        <v>6329761</v>
      </c>
      <c r="F28" s="38"/>
      <c r="G28" s="38"/>
      <c r="H28" s="38"/>
      <c r="I28" s="38"/>
      <c r="J28" s="71"/>
      <c r="K28" s="71"/>
    </row>
    <row r="29" spans="1:11" ht="15.75" thickBot="1" x14ac:dyDescent="0.3">
      <c r="A29" s="200" t="s">
        <v>147</v>
      </c>
      <c r="B29" s="202" t="s">
        <v>148</v>
      </c>
      <c r="C29" s="35">
        <f>SUM(C30,C33,C34,C35)</f>
        <v>2810418</v>
      </c>
      <c r="D29" s="41">
        <f>E29-C29</f>
        <v>0</v>
      </c>
      <c r="E29" s="35">
        <f>SUM(E30,E33,E34,E35)</f>
        <v>2810418</v>
      </c>
      <c r="F29" s="35">
        <f>SUM(F30,F33,F34,F35)</f>
        <v>0</v>
      </c>
      <c r="G29" s="41">
        <f>H29-F29</f>
        <v>0</v>
      </c>
      <c r="H29" s="35"/>
      <c r="I29" s="35">
        <f>SUM(I30,I33,I34,I35)</f>
        <v>0</v>
      </c>
      <c r="J29" s="70"/>
      <c r="K29" s="70"/>
    </row>
    <row r="30" spans="1:11" x14ac:dyDescent="0.25">
      <c r="A30" s="204" t="s">
        <v>149</v>
      </c>
      <c r="B30" s="205" t="s">
        <v>150</v>
      </c>
      <c r="C30" s="39">
        <f>SUM(C31:C32)</f>
        <v>2095418</v>
      </c>
      <c r="D30" s="37">
        <f t="shared" ref="D30:D35" si="1">E30-C30</f>
        <v>0</v>
      </c>
      <c r="E30" s="39">
        <v>2095418</v>
      </c>
      <c r="F30" s="39"/>
      <c r="G30" s="39"/>
      <c r="H30" s="39"/>
      <c r="I30" s="39"/>
      <c r="J30" s="72"/>
      <c r="K30" s="72"/>
    </row>
    <row r="31" spans="1:11" x14ac:dyDescent="0.25">
      <c r="A31" s="206" t="s">
        <v>151</v>
      </c>
      <c r="B31" s="207" t="s">
        <v>152</v>
      </c>
      <c r="C31" s="37">
        <v>2095418</v>
      </c>
      <c r="D31" s="37">
        <f t="shared" si="1"/>
        <v>0</v>
      </c>
      <c r="E31" s="37">
        <v>2095418</v>
      </c>
      <c r="F31" s="37"/>
      <c r="G31" s="37"/>
      <c r="H31" s="37"/>
      <c r="I31" s="37"/>
      <c r="J31" s="71"/>
      <c r="K31" s="71"/>
    </row>
    <row r="32" spans="1:11" x14ac:dyDescent="0.25">
      <c r="A32" s="206" t="s">
        <v>153</v>
      </c>
      <c r="B32" s="207" t="s">
        <v>154</v>
      </c>
      <c r="C32" s="37"/>
      <c r="D32" s="37">
        <f t="shared" si="1"/>
        <v>0</v>
      </c>
      <c r="E32" s="37"/>
      <c r="F32" s="37"/>
      <c r="G32" s="37"/>
      <c r="H32" s="37"/>
      <c r="I32" s="37"/>
      <c r="J32" s="71"/>
      <c r="K32" s="71"/>
    </row>
    <row r="33" spans="1:11" x14ac:dyDescent="0.25">
      <c r="A33" s="206" t="s">
        <v>155</v>
      </c>
      <c r="B33" s="207" t="s">
        <v>156</v>
      </c>
      <c r="C33" s="37">
        <v>700000</v>
      </c>
      <c r="D33" s="37">
        <f t="shared" si="1"/>
        <v>0</v>
      </c>
      <c r="E33" s="37">
        <v>700000</v>
      </c>
      <c r="F33" s="37"/>
      <c r="G33" s="37"/>
      <c r="H33" s="37"/>
      <c r="I33" s="37"/>
      <c r="J33" s="71"/>
      <c r="K33" s="71"/>
    </row>
    <row r="34" spans="1:11" x14ac:dyDescent="0.25">
      <c r="A34" s="206" t="s">
        <v>157</v>
      </c>
      <c r="B34" s="207" t="s">
        <v>158</v>
      </c>
      <c r="C34" s="37"/>
      <c r="D34" s="37">
        <f t="shared" si="1"/>
        <v>0</v>
      </c>
      <c r="E34" s="37"/>
      <c r="F34" s="37"/>
      <c r="G34" s="37"/>
      <c r="H34" s="37"/>
      <c r="I34" s="37"/>
      <c r="J34" s="71"/>
      <c r="K34" s="71"/>
    </row>
    <row r="35" spans="1:11" ht="15.75" thickBot="1" x14ac:dyDescent="0.3">
      <c r="A35" s="208" t="s">
        <v>159</v>
      </c>
      <c r="B35" s="209" t="s">
        <v>160</v>
      </c>
      <c r="C35" s="38">
        <v>15000</v>
      </c>
      <c r="D35" s="37">
        <f t="shared" si="1"/>
        <v>0</v>
      </c>
      <c r="E35" s="38">
        <v>15000</v>
      </c>
      <c r="F35" s="38"/>
      <c r="G35" s="38"/>
      <c r="H35" s="38"/>
      <c r="I35" s="38"/>
      <c r="J35" s="71"/>
      <c r="K35" s="71"/>
    </row>
    <row r="36" spans="1:11" ht="15.75" thickBot="1" x14ac:dyDescent="0.3">
      <c r="A36" s="200" t="s">
        <v>9</v>
      </c>
      <c r="B36" s="202" t="s">
        <v>161</v>
      </c>
      <c r="C36" s="35">
        <f>SUM(C37:C46)</f>
        <v>0</v>
      </c>
      <c r="D36" s="41">
        <f>E36-C36</f>
        <v>0</v>
      </c>
      <c r="E36" s="35"/>
      <c r="F36" s="35">
        <f>SUM(F37:F46)</f>
        <v>161600</v>
      </c>
      <c r="G36" s="41">
        <f>H36-F36</f>
        <v>0</v>
      </c>
      <c r="H36" s="35">
        <f>SUM(H37:H46)</f>
        <v>161600</v>
      </c>
      <c r="I36" s="35">
        <f>SUM(I37:I46)</f>
        <v>0</v>
      </c>
      <c r="J36" s="70"/>
      <c r="K36" s="70"/>
    </row>
    <row r="37" spans="1:11" x14ac:dyDescent="0.25">
      <c r="A37" s="204" t="s">
        <v>162</v>
      </c>
      <c r="B37" s="205" t="s">
        <v>163</v>
      </c>
      <c r="C37" s="36"/>
      <c r="D37" s="36"/>
      <c r="E37" s="36"/>
      <c r="F37" s="36"/>
      <c r="G37" s="36"/>
      <c r="H37" s="36"/>
      <c r="I37" s="36"/>
      <c r="J37" s="71"/>
      <c r="K37" s="71"/>
    </row>
    <row r="38" spans="1:11" x14ac:dyDescent="0.25">
      <c r="A38" s="206" t="s">
        <v>164</v>
      </c>
      <c r="B38" s="207" t="s">
        <v>165</v>
      </c>
      <c r="C38" s="37"/>
      <c r="D38" s="37"/>
      <c r="E38" s="37"/>
      <c r="F38" s="37">
        <v>50000</v>
      </c>
      <c r="G38" s="37"/>
      <c r="H38" s="37">
        <v>50000</v>
      </c>
      <c r="I38" s="37"/>
      <c r="J38" s="71"/>
      <c r="K38" s="71"/>
    </row>
    <row r="39" spans="1:11" x14ac:dyDescent="0.25">
      <c r="A39" s="206" t="s">
        <v>166</v>
      </c>
      <c r="B39" s="207" t="s">
        <v>167</v>
      </c>
      <c r="C39" s="37"/>
      <c r="D39" s="37"/>
      <c r="E39" s="37"/>
      <c r="F39" s="37"/>
      <c r="G39" s="37"/>
      <c r="H39" s="37"/>
      <c r="I39" s="37"/>
      <c r="J39" s="71"/>
      <c r="K39" s="71"/>
    </row>
    <row r="40" spans="1:11" x14ac:dyDescent="0.25">
      <c r="A40" s="206" t="s">
        <v>168</v>
      </c>
      <c r="B40" s="207" t="s">
        <v>169</v>
      </c>
      <c r="C40" s="37"/>
      <c r="D40" s="37"/>
      <c r="E40" s="37"/>
      <c r="F40" s="37">
        <v>111600</v>
      </c>
      <c r="G40" s="37"/>
      <c r="H40" s="37">
        <v>111600</v>
      </c>
      <c r="I40" s="37"/>
      <c r="J40" s="71"/>
      <c r="K40" s="71"/>
    </row>
    <row r="41" spans="1:11" x14ac:dyDescent="0.25">
      <c r="A41" s="206" t="s">
        <v>170</v>
      </c>
      <c r="B41" s="207" t="s">
        <v>171</v>
      </c>
      <c r="C41" s="37"/>
      <c r="D41" s="37"/>
      <c r="E41" s="37"/>
      <c r="F41" s="37"/>
      <c r="G41" s="37"/>
      <c r="H41" s="37"/>
      <c r="I41" s="37"/>
      <c r="J41" s="71"/>
      <c r="K41" s="71"/>
    </row>
    <row r="42" spans="1:11" x14ac:dyDescent="0.25">
      <c r="A42" s="206" t="s">
        <v>172</v>
      </c>
      <c r="B42" s="207" t="s">
        <v>173</v>
      </c>
      <c r="C42" s="37"/>
      <c r="D42" s="37"/>
      <c r="E42" s="37"/>
      <c r="F42" s="37"/>
      <c r="G42" s="37"/>
      <c r="H42" s="37"/>
      <c r="I42" s="37"/>
      <c r="J42" s="71"/>
      <c r="K42" s="71"/>
    </row>
    <row r="43" spans="1:11" x14ac:dyDescent="0.25">
      <c r="A43" s="206" t="s">
        <v>174</v>
      </c>
      <c r="B43" s="207" t="s">
        <v>175</v>
      </c>
      <c r="C43" s="37"/>
      <c r="D43" s="37"/>
      <c r="E43" s="37"/>
      <c r="F43" s="37"/>
      <c r="G43" s="37"/>
      <c r="H43" s="37"/>
      <c r="I43" s="37"/>
      <c r="J43" s="71"/>
      <c r="K43" s="71"/>
    </row>
    <row r="44" spans="1:11" x14ac:dyDescent="0.25">
      <c r="A44" s="206" t="s">
        <v>176</v>
      </c>
      <c r="B44" s="207" t="s">
        <v>177</v>
      </c>
      <c r="C44" s="37"/>
      <c r="D44" s="37"/>
      <c r="E44" s="37"/>
      <c r="F44" s="37"/>
      <c r="G44" s="37"/>
      <c r="H44" s="37"/>
      <c r="I44" s="37"/>
      <c r="J44" s="71"/>
      <c r="K44" s="71"/>
    </row>
    <row r="45" spans="1:11" x14ac:dyDescent="0.25">
      <c r="A45" s="206" t="s">
        <v>178</v>
      </c>
      <c r="B45" s="207" t="s">
        <v>179</v>
      </c>
      <c r="C45" s="37"/>
      <c r="D45" s="37"/>
      <c r="E45" s="37"/>
      <c r="F45" s="37"/>
      <c r="G45" s="37"/>
      <c r="H45" s="37"/>
      <c r="I45" s="37"/>
      <c r="J45" s="71"/>
      <c r="K45" s="71"/>
    </row>
    <row r="46" spans="1:11" ht="15.75" thickBot="1" x14ac:dyDescent="0.3">
      <c r="A46" s="208" t="s">
        <v>180</v>
      </c>
      <c r="B46" s="209" t="s">
        <v>26</v>
      </c>
      <c r="C46" s="38"/>
      <c r="D46" s="38"/>
      <c r="E46" s="38"/>
      <c r="F46" s="38"/>
      <c r="G46" s="38"/>
      <c r="H46" s="38"/>
      <c r="I46" s="38"/>
      <c r="J46" s="71"/>
      <c r="K46" s="71"/>
    </row>
    <row r="47" spans="1:11" ht="15.75" thickBot="1" x14ac:dyDescent="0.3">
      <c r="A47" s="200" t="s">
        <v>22</v>
      </c>
      <c r="B47" s="202" t="s">
        <v>181</v>
      </c>
      <c r="C47" s="35">
        <f>SUM(C48:C52)</f>
        <v>0</v>
      </c>
      <c r="D47" s="35"/>
      <c r="E47" s="35">
        <f>SUM(E48,E51,E52,E53,E50)</f>
        <v>2700000</v>
      </c>
      <c r="F47" s="35">
        <f>SUM(F48:F52)</f>
        <v>0</v>
      </c>
      <c r="G47" s="35"/>
      <c r="H47" s="35"/>
      <c r="I47" s="35">
        <f>SUM(I48:I52)</f>
        <v>0</v>
      </c>
      <c r="J47" s="70"/>
      <c r="K47" s="70"/>
    </row>
    <row r="48" spans="1:11" x14ac:dyDescent="0.25">
      <c r="A48" s="204" t="s">
        <v>182</v>
      </c>
      <c r="B48" s="205" t="s">
        <v>183</v>
      </c>
      <c r="C48" s="36"/>
      <c r="D48" s="36"/>
      <c r="E48" s="36"/>
      <c r="F48" s="36"/>
      <c r="G48" s="36"/>
      <c r="H48" s="36"/>
      <c r="I48" s="36"/>
      <c r="J48" s="71"/>
      <c r="K48" s="71"/>
    </row>
    <row r="49" spans="1:11" x14ac:dyDescent="0.25">
      <c r="A49" s="206" t="s">
        <v>184</v>
      </c>
      <c r="B49" s="207" t="s">
        <v>185</v>
      </c>
      <c r="C49" s="37"/>
      <c r="D49" s="37"/>
      <c r="E49" s="37"/>
      <c r="F49" s="37"/>
      <c r="G49" s="37"/>
      <c r="H49" s="37"/>
      <c r="I49" s="37"/>
      <c r="J49" s="71"/>
      <c r="K49" s="71"/>
    </row>
    <row r="50" spans="1:11" x14ac:dyDescent="0.25">
      <c r="A50" s="206" t="s">
        <v>186</v>
      </c>
      <c r="B50" s="207" t="s">
        <v>187</v>
      </c>
      <c r="C50" s="37"/>
      <c r="D50" s="37">
        <f t="shared" ref="D50" si="2">E50-C50</f>
        <v>2700000</v>
      </c>
      <c r="E50" s="37">
        <v>2700000</v>
      </c>
      <c r="F50" s="37"/>
      <c r="G50" s="37"/>
      <c r="H50" s="37"/>
      <c r="I50" s="37"/>
      <c r="J50" s="71"/>
      <c r="K50" s="71"/>
    </row>
    <row r="51" spans="1:11" x14ac:dyDescent="0.25">
      <c r="A51" s="206" t="s">
        <v>188</v>
      </c>
      <c r="B51" s="207" t="s">
        <v>189</v>
      </c>
      <c r="C51" s="37"/>
      <c r="D51" s="37"/>
      <c r="E51" s="37"/>
      <c r="F51" s="37"/>
      <c r="G51" s="37"/>
      <c r="H51" s="37"/>
      <c r="I51" s="37"/>
      <c r="J51" s="71"/>
      <c r="K51" s="71"/>
    </row>
    <row r="52" spans="1:11" ht="15.75" thickBot="1" x14ac:dyDescent="0.3">
      <c r="A52" s="213" t="s">
        <v>190</v>
      </c>
      <c r="B52" s="214" t="s">
        <v>191</v>
      </c>
      <c r="C52" s="40"/>
      <c r="D52" s="40"/>
      <c r="E52" s="40"/>
      <c r="F52" s="40"/>
      <c r="G52" s="40"/>
      <c r="H52" s="40"/>
      <c r="I52" s="40"/>
      <c r="J52" s="71"/>
      <c r="K52" s="71"/>
    </row>
    <row r="53" spans="1:11" ht="15.75" thickBot="1" x14ac:dyDescent="0.3">
      <c r="A53" s="200" t="s">
        <v>192</v>
      </c>
      <c r="B53" s="202" t="s">
        <v>193</v>
      </c>
      <c r="C53" s="35">
        <f>SUM(C54:C56)</f>
        <v>0</v>
      </c>
      <c r="D53" s="35"/>
      <c r="E53" s="35"/>
      <c r="F53" s="35">
        <f>SUM(F54:F56)</f>
        <v>0</v>
      </c>
      <c r="G53" s="35"/>
      <c r="H53" s="35"/>
      <c r="I53" s="35">
        <f>SUM(I54:I56)</f>
        <v>0</v>
      </c>
      <c r="J53" s="70"/>
      <c r="K53" s="70"/>
    </row>
    <row r="54" spans="1:11" ht="30" x14ac:dyDescent="0.25">
      <c r="A54" s="204" t="s">
        <v>194</v>
      </c>
      <c r="B54" s="205" t="s">
        <v>195</v>
      </c>
      <c r="C54" s="36"/>
      <c r="D54" s="36"/>
      <c r="E54" s="36"/>
      <c r="F54" s="36"/>
      <c r="G54" s="36"/>
      <c r="H54" s="36"/>
      <c r="I54" s="36"/>
      <c r="J54" s="71"/>
      <c r="K54" s="71"/>
    </row>
    <row r="55" spans="1:11" ht="30" x14ac:dyDescent="0.25">
      <c r="A55" s="206" t="s">
        <v>196</v>
      </c>
      <c r="B55" s="207" t="s">
        <v>197</v>
      </c>
      <c r="C55" s="37"/>
      <c r="D55" s="37"/>
      <c r="E55" s="37"/>
      <c r="F55" s="37"/>
      <c r="G55" s="37"/>
      <c r="H55" s="37"/>
      <c r="I55" s="37"/>
      <c r="J55" s="71"/>
      <c r="K55" s="71"/>
    </row>
    <row r="56" spans="1:11" x14ac:dyDescent="0.25">
      <c r="A56" s="206" t="s">
        <v>198</v>
      </c>
      <c r="B56" s="207" t="s">
        <v>199</v>
      </c>
      <c r="C56" s="37"/>
      <c r="D56" s="37"/>
      <c r="E56" s="37"/>
      <c r="F56" s="37"/>
      <c r="G56" s="37"/>
      <c r="H56" s="37"/>
      <c r="I56" s="37"/>
      <c r="J56" s="71"/>
      <c r="K56" s="71"/>
    </row>
    <row r="57" spans="1:11" ht="15.75" thickBot="1" x14ac:dyDescent="0.3">
      <c r="A57" s="208" t="s">
        <v>200</v>
      </c>
      <c r="B57" s="209" t="s">
        <v>201</v>
      </c>
      <c r="C57" s="38"/>
      <c r="D57" s="38"/>
      <c r="E57" s="38"/>
      <c r="F57" s="38"/>
      <c r="G57" s="38"/>
      <c r="H57" s="38"/>
      <c r="I57" s="38"/>
      <c r="J57" s="71"/>
      <c r="K57" s="71"/>
    </row>
    <row r="58" spans="1:11" ht="15.75" thickBot="1" x14ac:dyDescent="0.3">
      <c r="A58" s="200" t="s">
        <v>27</v>
      </c>
      <c r="B58" s="210" t="s">
        <v>202</v>
      </c>
      <c r="C58" s="35">
        <f>SUM(C59:C61)</f>
        <v>0</v>
      </c>
      <c r="D58" s="35"/>
      <c r="E58" s="35"/>
      <c r="F58" s="35">
        <f>SUM(F59:F61)</f>
        <v>0</v>
      </c>
      <c r="G58" s="35"/>
      <c r="H58" s="35"/>
      <c r="I58" s="35">
        <f>SUM(I59:I61)</f>
        <v>0</v>
      </c>
      <c r="J58" s="70"/>
      <c r="K58" s="70"/>
    </row>
    <row r="59" spans="1:11" ht="30" x14ac:dyDescent="0.25">
      <c r="A59" s="204" t="s">
        <v>203</v>
      </c>
      <c r="B59" s="205" t="s">
        <v>204</v>
      </c>
      <c r="C59" s="37"/>
      <c r="D59" s="37"/>
      <c r="E59" s="37"/>
      <c r="F59" s="37"/>
      <c r="G59" s="37"/>
      <c r="H59" s="37"/>
      <c r="I59" s="37"/>
      <c r="J59" s="71"/>
      <c r="K59" s="71"/>
    </row>
    <row r="60" spans="1:11" ht="30" x14ac:dyDescent="0.25">
      <c r="A60" s="206" t="s">
        <v>205</v>
      </c>
      <c r="B60" s="207" t="s">
        <v>206</v>
      </c>
      <c r="C60" s="37"/>
      <c r="D60" s="37"/>
      <c r="E60" s="37"/>
      <c r="F60" s="37"/>
      <c r="G60" s="37"/>
      <c r="H60" s="37"/>
      <c r="I60" s="37"/>
      <c r="J60" s="71"/>
      <c r="K60" s="71"/>
    </row>
    <row r="61" spans="1:11" x14ac:dyDescent="0.25">
      <c r="A61" s="206" t="s">
        <v>207</v>
      </c>
      <c r="B61" s="207" t="s">
        <v>208</v>
      </c>
      <c r="C61" s="37"/>
      <c r="D61" s="37"/>
      <c r="E61" s="37"/>
      <c r="F61" s="37"/>
      <c r="G61" s="37"/>
      <c r="H61" s="37"/>
      <c r="I61" s="37"/>
      <c r="J61" s="71"/>
      <c r="K61" s="71"/>
    </row>
    <row r="62" spans="1:11" ht="15.75" thickBot="1" x14ac:dyDescent="0.3">
      <c r="A62" s="208" t="s">
        <v>209</v>
      </c>
      <c r="B62" s="209" t="s">
        <v>210</v>
      </c>
      <c r="C62" s="37"/>
      <c r="D62" s="37"/>
      <c r="E62" s="37"/>
      <c r="F62" s="37"/>
      <c r="G62" s="37"/>
      <c r="H62" s="37"/>
      <c r="I62" s="37"/>
      <c r="J62" s="71"/>
      <c r="K62" s="71"/>
    </row>
    <row r="63" spans="1:11" ht="15.75" thickBot="1" x14ac:dyDescent="0.3">
      <c r="A63" s="200" t="s">
        <v>30</v>
      </c>
      <c r="B63" s="202" t="s">
        <v>211</v>
      </c>
      <c r="C63" s="35">
        <f>SUM(C8,C15,C22,C29,C36,C47,C53,C58)</f>
        <v>27174537</v>
      </c>
      <c r="D63" s="41">
        <f>E63-C63</f>
        <v>20117303</v>
      </c>
      <c r="E63" s="35">
        <f>SUM(E8,E15,E22,E29,E36,E47,E53,E58)</f>
        <v>47291840</v>
      </c>
      <c r="F63" s="35">
        <f>SUM(F8,F15,F22,F29,F36,F47,F53,F58)</f>
        <v>3394080</v>
      </c>
      <c r="G63" s="41">
        <f>H63-F63</f>
        <v>1150000</v>
      </c>
      <c r="H63" s="35">
        <f>SUM(H8,H15,H22,H29,H36,H47,H53,H58)</f>
        <v>4544080</v>
      </c>
      <c r="I63" s="35">
        <f>SUM(I8,I15,I29,I36)</f>
        <v>0</v>
      </c>
      <c r="J63" s="70"/>
      <c r="K63" s="70"/>
    </row>
    <row r="64" spans="1:11" ht="15.75" thickBot="1" x14ac:dyDescent="0.3">
      <c r="A64" s="215" t="s">
        <v>33</v>
      </c>
      <c r="B64" s="210" t="s">
        <v>212</v>
      </c>
      <c r="C64" s="35">
        <f>SUM(C65:C67)</f>
        <v>0</v>
      </c>
      <c r="D64" s="35"/>
      <c r="E64" s="35"/>
      <c r="F64" s="35">
        <f>SUM(F65:F67)</f>
        <v>0</v>
      </c>
      <c r="G64" s="35"/>
      <c r="H64" s="35"/>
      <c r="I64" s="35">
        <f>SUM(I65:I67)</f>
        <v>0</v>
      </c>
      <c r="J64" s="70"/>
      <c r="K64" s="70"/>
    </row>
    <row r="65" spans="1:11" x14ac:dyDescent="0.25">
      <c r="A65" s="204" t="s">
        <v>213</v>
      </c>
      <c r="B65" s="205" t="s">
        <v>214</v>
      </c>
      <c r="C65" s="37"/>
      <c r="D65" s="37"/>
      <c r="E65" s="37"/>
      <c r="F65" s="37"/>
      <c r="G65" s="37"/>
      <c r="H65" s="37"/>
      <c r="I65" s="37"/>
      <c r="J65" s="71"/>
      <c r="K65" s="71"/>
    </row>
    <row r="66" spans="1:11" x14ac:dyDescent="0.25">
      <c r="A66" s="206" t="s">
        <v>215</v>
      </c>
      <c r="B66" s="207" t="s">
        <v>216</v>
      </c>
      <c r="C66" s="37"/>
      <c r="D66" s="37"/>
      <c r="E66" s="37"/>
      <c r="F66" s="37"/>
      <c r="G66" s="37"/>
      <c r="H66" s="37"/>
      <c r="I66" s="37"/>
      <c r="J66" s="71"/>
      <c r="K66" s="71"/>
    </row>
    <row r="67" spans="1:11" ht="15.75" thickBot="1" x14ac:dyDescent="0.3">
      <c r="A67" s="208" t="s">
        <v>217</v>
      </c>
      <c r="B67" s="209" t="s">
        <v>329</v>
      </c>
      <c r="C67" s="37"/>
      <c r="D67" s="37"/>
      <c r="E67" s="37"/>
      <c r="F67" s="37"/>
      <c r="G67" s="37"/>
      <c r="H67" s="37"/>
      <c r="I67" s="37"/>
      <c r="J67" s="71"/>
      <c r="K67" s="71"/>
    </row>
    <row r="68" spans="1:11" ht="15.75" thickBot="1" x14ac:dyDescent="0.3">
      <c r="A68" s="215" t="s">
        <v>36</v>
      </c>
      <c r="B68" s="210" t="s">
        <v>219</v>
      </c>
      <c r="C68" s="35">
        <f>SUM(C69:C72)</f>
        <v>0</v>
      </c>
      <c r="D68" s="35"/>
      <c r="E68" s="35"/>
      <c r="F68" s="35">
        <f>SUM(F69:F72)</f>
        <v>0</v>
      </c>
      <c r="G68" s="35"/>
      <c r="H68" s="35"/>
      <c r="I68" s="35">
        <f>SUM(I69:I72)</f>
        <v>0</v>
      </c>
      <c r="J68" s="70"/>
      <c r="K68" s="70"/>
    </row>
    <row r="69" spans="1:11" x14ac:dyDescent="0.25">
      <c r="A69" s="204" t="s">
        <v>220</v>
      </c>
      <c r="B69" s="205" t="s">
        <v>221</v>
      </c>
      <c r="C69" s="37"/>
      <c r="D69" s="37"/>
      <c r="E69" s="37"/>
      <c r="F69" s="37"/>
      <c r="G69" s="37"/>
      <c r="H69" s="37"/>
      <c r="I69" s="37"/>
      <c r="J69" s="71"/>
      <c r="K69" s="71"/>
    </row>
    <row r="70" spans="1:11" x14ac:dyDescent="0.25">
      <c r="A70" s="206" t="s">
        <v>222</v>
      </c>
      <c r="B70" s="207" t="s">
        <v>223</v>
      </c>
      <c r="C70" s="37"/>
      <c r="D70" s="37"/>
      <c r="E70" s="37"/>
      <c r="F70" s="37"/>
      <c r="G70" s="37"/>
      <c r="H70" s="37"/>
      <c r="I70" s="37"/>
      <c r="J70" s="71"/>
      <c r="K70" s="71"/>
    </row>
    <row r="71" spans="1:11" x14ac:dyDescent="0.25">
      <c r="A71" s="206" t="s">
        <v>224</v>
      </c>
      <c r="B71" s="207" t="s">
        <v>225</v>
      </c>
      <c r="C71" s="37"/>
      <c r="D71" s="37"/>
      <c r="E71" s="37"/>
      <c r="F71" s="37"/>
      <c r="G71" s="37"/>
      <c r="H71" s="37"/>
      <c r="I71" s="37"/>
      <c r="J71" s="71"/>
      <c r="K71" s="71"/>
    </row>
    <row r="72" spans="1:11" ht="15.75" thickBot="1" x14ac:dyDescent="0.3">
      <c r="A72" s="208" t="s">
        <v>226</v>
      </c>
      <c r="B72" s="209" t="s">
        <v>227</v>
      </c>
      <c r="C72" s="37"/>
      <c r="D72" s="37"/>
      <c r="E72" s="37"/>
      <c r="F72" s="37"/>
      <c r="G72" s="37"/>
      <c r="H72" s="37"/>
      <c r="I72" s="37"/>
      <c r="J72" s="71"/>
      <c r="K72" s="71"/>
    </row>
    <row r="73" spans="1:11" ht="15.75" thickBot="1" x14ac:dyDescent="0.3">
      <c r="A73" s="215" t="s">
        <v>39</v>
      </c>
      <c r="B73" s="210" t="s">
        <v>228</v>
      </c>
      <c r="C73" s="35">
        <f>SUM(C74:C75)</f>
        <v>10984175</v>
      </c>
      <c r="D73" s="41">
        <f>E73-C73</f>
        <v>1605840</v>
      </c>
      <c r="E73" s="35">
        <f>SUM(E74:E75)</f>
        <v>12590015</v>
      </c>
      <c r="F73" s="35">
        <f>SUM(F74:F75)</f>
        <v>868566</v>
      </c>
      <c r="G73" s="41">
        <f>H73-F73</f>
        <v>0</v>
      </c>
      <c r="H73" s="35">
        <f>SUM(H74:H75)</f>
        <v>868566</v>
      </c>
      <c r="I73" s="35">
        <f>SUM(I74:I75)</f>
        <v>0</v>
      </c>
      <c r="J73" s="70"/>
      <c r="K73" s="70"/>
    </row>
    <row r="74" spans="1:11" x14ac:dyDescent="0.25">
      <c r="A74" s="204" t="s">
        <v>229</v>
      </c>
      <c r="B74" s="205" t="s">
        <v>230</v>
      </c>
      <c r="C74" s="37">
        <v>10984175</v>
      </c>
      <c r="D74" s="37">
        <f t="shared" ref="D74" si="3">E74-C74</f>
        <v>1605840</v>
      </c>
      <c r="E74" s="37">
        <v>12590015</v>
      </c>
      <c r="F74" s="37">
        <v>868566</v>
      </c>
      <c r="G74" s="37"/>
      <c r="H74" s="37">
        <v>868566</v>
      </c>
      <c r="I74" s="37"/>
      <c r="J74" s="71"/>
      <c r="K74" s="71"/>
    </row>
    <row r="75" spans="1:11" ht="15.75" thickBot="1" x14ac:dyDescent="0.3">
      <c r="A75" s="208" t="s">
        <v>231</v>
      </c>
      <c r="B75" s="209" t="s">
        <v>232</v>
      </c>
      <c r="C75" s="37"/>
      <c r="D75" s="37"/>
      <c r="E75" s="37"/>
      <c r="F75" s="37"/>
      <c r="G75" s="37"/>
      <c r="H75" s="37"/>
      <c r="I75" s="37"/>
      <c r="J75" s="71"/>
      <c r="K75" s="71"/>
    </row>
    <row r="76" spans="1:11" ht="15.75" thickBot="1" x14ac:dyDescent="0.3">
      <c r="A76" s="215" t="s">
        <v>42</v>
      </c>
      <c r="B76" s="210" t="s">
        <v>233</v>
      </c>
      <c r="C76" s="35">
        <f>SUM(C77:C79)</f>
        <v>0</v>
      </c>
      <c r="D76" s="35"/>
      <c r="E76" s="35"/>
      <c r="F76" s="35">
        <f>SUM(F77:F79)</f>
        <v>0</v>
      </c>
      <c r="G76" s="35"/>
      <c r="H76" s="35"/>
      <c r="I76" s="35">
        <f>SUM(I77:I79)</f>
        <v>0</v>
      </c>
      <c r="J76" s="70"/>
      <c r="K76" s="70"/>
    </row>
    <row r="77" spans="1:11" x14ac:dyDescent="0.25">
      <c r="A77" s="204" t="s">
        <v>234</v>
      </c>
      <c r="B77" s="205" t="s">
        <v>235</v>
      </c>
      <c r="C77" s="37"/>
      <c r="D77" s="37"/>
      <c r="E77" s="37"/>
      <c r="F77" s="37"/>
      <c r="G77" s="37"/>
      <c r="H77" s="37"/>
      <c r="I77" s="37"/>
      <c r="J77" s="71"/>
      <c r="K77" s="71"/>
    </row>
    <row r="78" spans="1:11" x14ac:dyDescent="0.25">
      <c r="A78" s="206" t="s">
        <v>236</v>
      </c>
      <c r="B78" s="207" t="s">
        <v>237</v>
      </c>
      <c r="C78" s="37"/>
      <c r="D78" s="37"/>
      <c r="E78" s="37"/>
      <c r="F78" s="37"/>
      <c r="G78" s="37"/>
      <c r="H78" s="37"/>
      <c r="I78" s="37"/>
      <c r="J78" s="71"/>
      <c r="K78" s="71"/>
    </row>
    <row r="79" spans="1:11" ht="15.75" thickBot="1" x14ac:dyDescent="0.3">
      <c r="A79" s="208" t="s">
        <v>238</v>
      </c>
      <c r="B79" s="209" t="s">
        <v>239</v>
      </c>
      <c r="C79" s="37"/>
      <c r="D79" s="37"/>
      <c r="E79" s="37"/>
      <c r="F79" s="37"/>
      <c r="G79" s="37"/>
      <c r="H79" s="37"/>
      <c r="I79" s="37"/>
      <c r="J79" s="71"/>
      <c r="K79" s="71"/>
    </row>
    <row r="80" spans="1:11" ht="15.75" thickBot="1" x14ac:dyDescent="0.3">
      <c r="A80" s="215" t="s">
        <v>45</v>
      </c>
      <c r="B80" s="210" t="s">
        <v>240</v>
      </c>
      <c r="C80" s="35">
        <f>SUM(C81:C84)</f>
        <v>0</v>
      </c>
      <c r="D80" s="35"/>
      <c r="E80" s="35"/>
      <c r="F80" s="35">
        <f>SUM(F81:F84)</f>
        <v>0</v>
      </c>
      <c r="G80" s="35"/>
      <c r="H80" s="35"/>
      <c r="I80" s="35">
        <f>SUM(I81:I84)</f>
        <v>0</v>
      </c>
      <c r="J80" s="70"/>
      <c r="K80" s="70"/>
    </row>
    <row r="81" spans="1:11" x14ac:dyDescent="0.25">
      <c r="A81" s="216" t="s">
        <v>241</v>
      </c>
      <c r="B81" s="205" t="s">
        <v>242</v>
      </c>
      <c r="C81" s="37"/>
      <c r="D81" s="37"/>
      <c r="E81" s="37"/>
      <c r="F81" s="37"/>
      <c r="G81" s="37"/>
      <c r="H81" s="37"/>
      <c r="I81" s="37"/>
      <c r="J81" s="71"/>
      <c r="K81" s="71"/>
    </row>
    <row r="82" spans="1:11" x14ac:dyDescent="0.25">
      <c r="A82" s="216" t="s">
        <v>243</v>
      </c>
      <c r="B82" s="207" t="s">
        <v>244</v>
      </c>
      <c r="C82" s="37"/>
      <c r="D82" s="37"/>
      <c r="E82" s="37"/>
      <c r="F82" s="37"/>
      <c r="G82" s="37"/>
      <c r="H82" s="37"/>
      <c r="I82" s="37"/>
      <c r="J82" s="71"/>
      <c r="K82" s="71"/>
    </row>
    <row r="83" spans="1:11" x14ac:dyDescent="0.25">
      <c r="A83" s="216" t="s">
        <v>245</v>
      </c>
      <c r="B83" s="207" t="s">
        <v>246</v>
      </c>
      <c r="C83" s="37"/>
      <c r="D83" s="37"/>
      <c r="E83" s="37"/>
      <c r="F83" s="37"/>
      <c r="G83" s="37"/>
      <c r="H83" s="37"/>
      <c r="I83" s="37"/>
      <c r="J83" s="71"/>
      <c r="K83" s="71"/>
    </row>
    <row r="84" spans="1:11" ht="15.75" thickBot="1" x14ac:dyDescent="0.3">
      <c r="A84" s="216" t="s">
        <v>247</v>
      </c>
      <c r="B84" s="209" t="s">
        <v>248</v>
      </c>
      <c r="C84" s="37"/>
      <c r="D84" s="37"/>
      <c r="E84" s="37"/>
      <c r="F84" s="37"/>
      <c r="G84" s="37"/>
      <c r="H84" s="37"/>
      <c r="I84" s="37"/>
      <c r="J84" s="71"/>
      <c r="K84" s="71"/>
    </row>
    <row r="85" spans="1:11" ht="15.75" thickBot="1" x14ac:dyDescent="0.3">
      <c r="A85" s="215" t="s">
        <v>48</v>
      </c>
      <c r="B85" s="210" t="s">
        <v>249</v>
      </c>
      <c r="C85" s="41"/>
      <c r="D85" s="41"/>
      <c r="E85" s="41"/>
      <c r="F85" s="41"/>
      <c r="G85" s="41"/>
      <c r="H85" s="41"/>
      <c r="I85" s="41"/>
      <c r="J85" s="73"/>
      <c r="K85" s="73"/>
    </row>
    <row r="86" spans="1:11" ht="15.75" thickBot="1" x14ac:dyDescent="0.3">
      <c r="A86" s="215" t="s">
        <v>51</v>
      </c>
      <c r="B86" s="210" t="s">
        <v>250</v>
      </c>
      <c r="C86" s="35">
        <f>SUM(C64,C68,C73,C76,C80,C85)</f>
        <v>10984175</v>
      </c>
      <c r="D86" s="41">
        <f>E86-C86</f>
        <v>1605840</v>
      </c>
      <c r="E86" s="35">
        <f>SUM(E64,E68,E73,E76,E80,E85)</f>
        <v>12590015</v>
      </c>
      <c r="F86" s="35">
        <f>SUM(F64,F68,F73,F76,F80,F85)</f>
        <v>868566</v>
      </c>
      <c r="G86" s="41">
        <f>H86-F86</f>
        <v>0</v>
      </c>
      <c r="H86" s="35">
        <f>SUM(H64,H68,H73,H76,H80,H85)</f>
        <v>868566</v>
      </c>
      <c r="I86" s="35">
        <f>SUM(I64,I68,I73,I76,I80,I85)</f>
        <v>0</v>
      </c>
      <c r="J86" s="70"/>
      <c r="K86" s="70"/>
    </row>
    <row r="87" spans="1:11" ht="34.15" customHeight="1" thickBot="1" x14ac:dyDescent="0.3">
      <c r="A87" s="215" t="s">
        <v>54</v>
      </c>
      <c r="B87" s="210" t="s">
        <v>251</v>
      </c>
      <c r="C87" s="35">
        <f>SUM(C63,C86)</f>
        <v>38158712</v>
      </c>
      <c r="D87" s="41">
        <f>E87-C87</f>
        <v>21723143</v>
      </c>
      <c r="E87" s="35">
        <f>SUM(E63,E86)</f>
        <v>59881855</v>
      </c>
      <c r="F87" s="35">
        <f>SUM(F63,F86)</f>
        <v>4262646</v>
      </c>
      <c r="G87" s="41">
        <f>H87-F87</f>
        <v>1150000</v>
      </c>
      <c r="H87" s="35">
        <f>SUM(H63,H86)</f>
        <v>5412646</v>
      </c>
      <c r="I87" s="35">
        <f>SUM(I63,I86)</f>
        <v>0</v>
      </c>
      <c r="J87" s="70"/>
      <c r="K87" s="70"/>
    </row>
    <row r="88" spans="1:11" x14ac:dyDescent="0.25">
      <c r="A88" s="42"/>
      <c r="B88" s="43"/>
      <c r="C88" s="44"/>
      <c r="D88" s="44"/>
      <c r="E88" s="44"/>
      <c r="F88" s="44"/>
      <c r="G88" s="44"/>
      <c r="H88" s="44"/>
      <c r="I88" s="44"/>
      <c r="J88" s="44"/>
      <c r="K88" s="44"/>
    </row>
    <row r="89" spans="1:11" x14ac:dyDescent="0.25">
      <c r="A89" s="99" t="s">
        <v>252</v>
      </c>
      <c r="B89" s="99"/>
      <c r="C89" s="99"/>
      <c r="D89" s="64"/>
      <c r="E89" s="64"/>
      <c r="F89" s="26"/>
      <c r="G89" s="26"/>
      <c r="H89" s="26"/>
      <c r="I89" s="26"/>
      <c r="J89" s="26"/>
      <c r="K89" s="26"/>
    </row>
    <row r="90" spans="1:11" ht="15.75" thickBot="1" x14ac:dyDescent="0.3">
      <c r="A90" s="100"/>
      <c r="B90" s="100"/>
      <c r="D90" s="45"/>
      <c r="E90" s="45"/>
      <c r="G90" s="45"/>
      <c r="H90" s="45"/>
      <c r="I90" s="45" t="s">
        <v>67</v>
      </c>
      <c r="J90" s="45"/>
      <c r="K90" s="45"/>
    </row>
    <row r="91" spans="1:11" ht="15.75" thickBot="1" x14ac:dyDescent="0.3">
      <c r="A91" s="200" t="s">
        <v>327</v>
      </c>
      <c r="B91" s="33" t="s">
        <v>253</v>
      </c>
      <c r="C91" s="33" t="s">
        <v>323</v>
      </c>
      <c r="D91" s="33" t="s">
        <v>335</v>
      </c>
      <c r="E91" s="33" t="s">
        <v>337</v>
      </c>
      <c r="F91" s="33" t="s">
        <v>323</v>
      </c>
      <c r="G91" s="33" t="s">
        <v>335</v>
      </c>
      <c r="H91" s="33" t="s">
        <v>337</v>
      </c>
      <c r="I91" s="33" t="s">
        <v>323</v>
      </c>
      <c r="J91" s="69"/>
      <c r="K91" s="69"/>
    </row>
    <row r="92" spans="1:11" ht="15.75" thickBot="1" x14ac:dyDescent="0.3">
      <c r="A92" s="200">
        <v>1</v>
      </c>
      <c r="B92" s="33">
        <v>2</v>
      </c>
      <c r="C92" s="33">
        <v>3</v>
      </c>
      <c r="D92" s="33">
        <v>4</v>
      </c>
      <c r="E92" s="33">
        <v>5</v>
      </c>
      <c r="F92" s="33">
        <v>6</v>
      </c>
      <c r="G92" s="33">
        <v>7</v>
      </c>
      <c r="H92" s="33">
        <v>8</v>
      </c>
      <c r="I92" s="33">
        <v>9</v>
      </c>
      <c r="J92" s="69"/>
      <c r="K92" s="69"/>
    </row>
    <row r="93" spans="1:11" ht="15.75" thickBot="1" x14ac:dyDescent="0.3">
      <c r="A93" s="201" t="s">
        <v>10</v>
      </c>
      <c r="B93" s="217" t="s">
        <v>330</v>
      </c>
      <c r="C93" s="46">
        <f>SUM(C94:C98)</f>
        <v>22811917</v>
      </c>
      <c r="D93" s="41">
        <f>E93-C93</f>
        <v>16919562</v>
      </c>
      <c r="E93" s="46">
        <f>SUM(E94:E98)</f>
        <v>39731479</v>
      </c>
      <c r="F93" s="46">
        <f>SUM(F94:F98)</f>
        <v>3989646</v>
      </c>
      <c r="G93" s="41">
        <f>H93-F93</f>
        <v>0</v>
      </c>
      <c r="H93" s="46">
        <f>SUM(H94:H98)</f>
        <v>3989646</v>
      </c>
      <c r="I93" s="46">
        <f>SUM(I94:I98)</f>
        <v>0</v>
      </c>
      <c r="J93" s="70"/>
      <c r="K93" s="70"/>
    </row>
    <row r="94" spans="1:11" x14ac:dyDescent="0.25">
      <c r="A94" s="218" t="s">
        <v>109</v>
      </c>
      <c r="B94" s="219" t="s">
        <v>255</v>
      </c>
      <c r="C94" s="47">
        <v>7470987</v>
      </c>
      <c r="D94" s="37">
        <f t="shared" ref="D94:D98" si="4">E94-C94</f>
        <v>11014083</v>
      </c>
      <c r="E94" s="47">
        <v>18485070</v>
      </c>
      <c r="F94" s="47">
        <v>2339599</v>
      </c>
      <c r="G94" s="37">
        <f t="shared" ref="G94:G96" si="5">H94-F94</f>
        <v>0</v>
      </c>
      <c r="H94" s="47">
        <v>2339599</v>
      </c>
      <c r="I94" s="47"/>
      <c r="J94" s="71"/>
      <c r="K94" s="71"/>
    </row>
    <row r="95" spans="1:11" x14ac:dyDescent="0.25">
      <c r="A95" s="206" t="s">
        <v>111</v>
      </c>
      <c r="B95" s="220" t="s">
        <v>15</v>
      </c>
      <c r="C95" s="37">
        <v>1181727</v>
      </c>
      <c r="D95" s="37">
        <f t="shared" si="4"/>
        <v>1172841</v>
      </c>
      <c r="E95" s="37">
        <v>2354568</v>
      </c>
      <c r="F95" s="37">
        <v>456618</v>
      </c>
      <c r="G95" s="37">
        <f t="shared" si="5"/>
        <v>0</v>
      </c>
      <c r="H95" s="37">
        <v>456618</v>
      </c>
      <c r="I95" s="37"/>
      <c r="J95" s="71"/>
      <c r="K95" s="71"/>
    </row>
    <row r="96" spans="1:11" x14ac:dyDescent="0.25">
      <c r="A96" s="206" t="s">
        <v>113</v>
      </c>
      <c r="B96" s="220" t="s">
        <v>256</v>
      </c>
      <c r="C96" s="38">
        <v>10577949</v>
      </c>
      <c r="D96" s="37">
        <f t="shared" si="4"/>
        <v>4646928</v>
      </c>
      <c r="E96" s="38">
        <v>15224877</v>
      </c>
      <c r="F96" s="38">
        <v>1193429</v>
      </c>
      <c r="G96" s="37">
        <f t="shared" si="5"/>
        <v>0</v>
      </c>
      <c r="H96" s="38">
        <v>1193429</v>
      </c>
      <c r="I96" s="38"/>
      <c r="J96" s="71"/>
      <c r="K96" s="71"/>
    </row>
    <row r="97" spans="1:11" x14ac:dyDescent="0.25">
      <c r="A97" s="206" t="s">
        <v>115</v>
      </c>
      <c r="B97" s="220" t="s">
        <v>19</v>
      </c>
      <c r="C97" s="38">
        <v>2703000</v>
      </c>
      <c r="D97" s="37">
        <f t="shared" si="4"/>
        <v>85710</v>
      </c>
      <c r="E97" s="38">
        <v>2788710</v>
      </c>
      <c r="F97" s="38"/>
      <c r="G97" s="38"/>
      <c r="H97" s="38"/>
      <c r="I97" s="38"/>
      <c r="J97" s="71"/>
      <c r="K97" s="71"/>
    </row>
    <row r="98" spans="1:11" x14ac:dyDescent="0.25">
      <c r="A98" s="206" t="s">
        <v>257</v>
      </c>
      <c r="B98" s="221" t="s">
        <v>21</v>
      </c>
      <c r="C98" s="38">
        <v>878254</v>
      </c>
      <c r="D98" s="37">
        <f t="shared" si="4"/>
        <v>0</v>
      </c>
      <c r="E98" s="38">
        <v>878254</v>
      </c>
      <c r="F98" s="38"/>
      <c r="G98" s="38"/>
      <c r="H98" s="38"/>
      <c r="I98" s="38"/>
      <c r="J98" s="71"/>
      <c r="K98" s="71"/>
    </row>
    <row r="99" spans="1:11" x14ac:dyDescent="0.25">
      <c r="A99" s="206" t="s">
        <v>119</v>
      </c>
      <c r="B99" s="220" t="s">
        <v>258</v>
      </c>
      <c r="C99" s="38"/>
      <c r="D99" s="38"/>
      <c r="E99" s="38"/>
      <c r="F99" s="38"/>
      <c r="G99" s="38"/>
      <c r="H99" s="38"/>
      <c r="I99" s="38"/>
      <c r="J99" s="71"/>
      <c r="K99" s="71"/>
    </row>
    <row r="100" spans="1:11" x14ac:dyDescent="0.25">
      <c r="A100" s="206" t="s">
        <v>259</v>
      </c>
      <c r="B100" s="222" t="s">
        <v>260</v>
      </c>
      <c r="C100" s="38"/>
      <c r="D100" s="38"/>
      <c r="E100" s="38"/>
      <c r="F100" s="38"/>
      <c r="G100" s="38"/>
      <c r="H100" s="38"/>
      <c r="I100" s="38"/>
      <c r="J100" s="71"/>
      <c r="K100" s="71"/>
    </row>
    <row r="101" spans="1:11" ht="30" x14ac:dyDescent="0.25">
      <c r="A101" s="206" t="s">
        <v>261</v>
      </c>
      <c r="B101" s="223" t="s">
        <v>262</v>
      </c>
      <c r="C101" s="38"/>
      <c r="D101" s="38"/>
      <c r="E101" s="38"/>
      <c r="F101" s="38"/>
      <c r="G101" s="38"/>
      <c r="H101" s="38"/>
      <c r="I101" s="38"/>
      <c r="J101" s="71"/>
      <c r="K101" s="71"/>
    </row>
    <row r="102" spans="1:11" ht="30" x14ac:dyDescent="0.25">
      <c r="A102" s="206" t="s">
        <v>263</v>
      </c>
      <c r="B102" s="223" t="s">
        <v>264</v>
      </c>
      <c r="C102" s="38"/>
      <c r="D102" s="38"/>
      <c r="E102" s="38"/>
      <c r="F102" s="38"/>
      <c r="G102" s="38"/>
      <c r="H102" s="38"/>
      <c r="I102" s="38"/>
      <c r="J102" s="71"/>
      <c r="K102" s="71"/>
    </row>
    <row r="103" spans="1:11" x14ac:dyDescent="0.25">
      <c r="A103" s="206" t="s">
        <v>265</v>
      </c>
      <c r="B103" s="222" t="s">
        <v>266</v>
      </c>
      <c r="C103" s="38">
        <v>828254</v>
      </c>
      <c r="D103" s="37">
        <f t="shared" ref="D103:D108" si="6">E103-C103</f>
        <v>50000</v>
      </c>
      <c r="E103" s="38">
        <v>878254</v>
      </c>
      <c r="F103" s="38"/>
      <c r="G103" s="38"/>
      <c r="H103" s="38"/>
      <c r="I103" s="38"/>
      <c r="J103" s="71"/>
      <c r="K103" s="71"/>
    </row>
    <row r="104" spans="1:11" x14ac:dyDescent="0.25">
      <c r="A104" s="206" t="s">
        <v>267</v>
      </c>
      <c r="B104" s="222" t="s">
        <v>268</v>
      </c>
      <c r="C104" s="38"/>
      <c r="D104" s="37">
        <f t="shared" si="6"/>
        <v>0</v>
      </c>
      <c r="E104" s="38"/>
      <c r="F104" s="38"/>
      <c r="G104" s="38"/>
      <c r="H104" s="38"/>
      <c r="I104" s="38"/>
      <c r="J104" s="71"/>
      <c r="K104" s="71"/>
    </row>
    <row r="105" spans="1:11" ht="30" x14ac:dyDescent="0.25">
      <c r="A105" s="206" t="s">
        <v>269</v>
      </c>
      <c r="B105" s="223" t="s">
        <v>270</v>
      </c>
      <c r="C105" s="38"/>
      <c r="D105" s="37">
        <f t="shared" si="6"/>
        <v>0</v>
      </c>
      <c r="E105" s="38"/>
      <c r="F105" s="38"/>
      <c r="G105" s="38"/>
      <c r="H105" s="38"/>
      <c r="I105" s="38"/>
      <c r="J105" s="71"/>
      <c r="K105" s="71"/>
    </row>
    <row r="106" spans="1:11" x14ac:dyDescent="0.25">
      <c r="A106" s="224" t="s">
        <v>271</v>
      </c>
      <c r="B106" s="225" t="s">
        <v>272</v>
      </c>
      <c r="C106" s="38"/>
      <c r="D106" s="37">
        <f t="shared" si="6"/>
        <v>0</v>
      </c>
      <c r="E106" s="38"/>
      <c r="F106" s="38"/>
      <c r="G106" s="38"/>
      <c r="H106" s="38"/>
      <c r="I106" s="38"/>
      <c r="J106" s="71"/>
      <c r="K106" s="71"/>
    </row>
    <row r="107" spans="1:11" x14ac:dyDescent="0.25">
      <c r="A107" s="206" t="s">
        <v>273</v>
      </c>
      <c r="B107" s="225" t="s">
        <v>274</v>
      </c>
      <c r="C107" s="38"/>
      <c r="D107" s="37">
        <f t="shared" si="6"/>
        <v>0</v>
      </c>
      <c r="E107" s="38"/>
      <c r="F107" s="38"/>
      <c r="G107" s="38"/>
      <c r="H107" s="38"/>
      <c r="I107" s="38"/>
      <c r="J107" s="71"/>
      <c r="K107" s="71"/>
    </row>
    <row r="108" spans="1:11" ht="15.75" thickBot="1" x14ac:dyDescent="0.3">
      <c r="A108" s="226" t="s">
        <v>275</v>
      </c>
      <c r="B108" s="227" t="s">
        <v>276</v>
      </c>
      <c r="C108" s="48">
        <v>50000</v>
      </c>
      <c r="D108" s="37">
        <f t="shared" si="6"/>
        <v>0</v>
      </c>
      <c r="E108" s="48">
        <v>50000</v>
      </c>
      <c r="F108" s="48"/>
      <c r="G108" s="48"/>
      <c r="H108" s="48"/>
      <c r="I108" s="48"/>
      <c r="J108" s="71"/>
      <c r="K108" s="71"/>
    </row>
    <row r="109" spans="1:11" ht="15.75" thickBot="1" x14ac:dyDescent="0.3">
      <c r="A109" s="200" t="s">
        <v>13</v>
      </c>
      <c r="B109" s="228" t="s">
        <v>331</v>
      </c>
      <c r="C109" s="35">
        <f>SUM(C110,C112,C114)</f>
        <v>10325100</v>
      </c>
      <c r="D109" s="41">
        <f>E109-C109</f>
        <v>7142791</v>
      </c>
      <c r="E109" s="35">
        <f>SUM(E110,E112,E114)</f>
        <v>17467891</v>
      </c>
      <c r="F109" s="35">
        <f>SUM(F110,F112,F114)</f>
        <v>0</v>
      </c>
      <c r="G109" s="41">
        <f>H109-F109</f>
        <v>0</v>
      </c>
      <c r="H109" s="35">
        <f>SUM(H110,H112,H114)</f>
        <v>0</v>
      </c>
      <c r="I109" s="35">
        <f>SUM(I110,I112,I114)</f>
        <v>0</v>
      </c>
      <c r="J109" s="70"/>
      <c r="K109" s="70"/>
    </row>
    <row r="110" spans="1:11" x14ac:dyDescent="0.25">
      <c r="A110" s="204" t="s">
        <v>122</v>
      </c>
      <c r="B110" s="220" t="s">
        <v>69</v>
      </c>
      <c r="C110" s="36"/>
      <c r="D110" s="36"/>
      <c r="E110" s="36"/>
      <c r="F110" s="36"/>
      <c r="G110" s="36"/>
      <c r="H110" s="36"/>
      <c r="I110" s="36"/>
      <c r="J110" s="71"/>
      <c r="K110" s="71"/>
    </row>
    <row r="111" spans="1:11" x14ac:dyDescent="0.25">
      <c r="A111" s="204" t="s">
        <v>124</v>
      </c>
      <c r="B111" s="229" t="s">
        <v>278</v>
      </c>
      <c r="C111" s="36"/>
      <c r="D111" s="36"/>
      <c r="E111" s="36"/>
      <c r="F111" s="36"/>
      <c r="G111" s="36"/>
      <c r="H111" s="36"/>
      <c r="I111" s="36"/>
      <c r="J111" s="71"/>
      <c r="K111" s="71"/>
    </row>
    <row r="112" spans="1:11" x14ac:dyDescent="0.25">
      <c r="A112" s="204" t="s">
        <v>126</v>
      </c>
      <c r="B112" s="229" t="s">
        <v>73</v>
      </c>
      <c r="C112" s="36">
        <v>10325100</v>
      </c>
      <c r="D112" s="37">
        <f t="shared" ref="D112:D113" si="7">E112-C112</f>
        <v>7142791</v>
      </c>
      <c r="E112" s="36">
        <v>17467891</v>
      </c>
      <c r="F112" s="37"/>
      <c r="G112" s="37"/>
      <c r="H112" s="37"/>
      <c r="I112" s="37"/>
      <c r="J112" s="71"/>
      <c r="K112" s="71"/>
    </row>
    <row r="113" spans="1:11" x14ac:dyDescent="0.25">
      <c r="A113" s="204" t="s">
        <v>128</v>
      </c>
      <c r="B113" s="229" t="s">
        <v>279</v>
      </c>
      <c r="C113" s="37">
        <v>6329761</v>
      </c>
      <c r="D113" s="37">
        <f t="shared" si="7"/>
        <v>0</v>
      </c>
      <c r="E113" s="37">
        <v>6329761</v>
      </c>
      <c r="F113" s="37"/>
      <c r="G113" s="37"/>
      <c r="H113" s="37"/>
      <c r="I113" s="37"/>
      <c r="J113" s="71"/>
      <c r="K113" s="71"/>
    </row>
    <row r="114" spans="1:11" x14ac:dyDescent="0.25">
      <c r="A114" s="204" t="s">
        <v>130</v>
      </c>
      <c r="B114" s="209" t="s">
        <v>77</v>
      </c>
      <c r="C114" s="37"/>
      <c r="D114" s="37"/>
      <c r="E114" s="37"/>
      <c r="F114" s="37"/>
      <c r="G114" s="37"/>
      <c r="H114" s="37"/>
      <c r="I114" s="37"/>
      <c r="J114" s="71"/>
      <c r="K114" s="71"/>
    </row>
    <row r="115" spans="1:11" ht="17.45" customHeight="1" x14ac:dyDescent="0.25">
      <c r="A115" s="204" t="s">
        <v>132</v>
      </c>
      <c r="B115" s="207" t="s">
        <v>332</v>
      </c>
      <c r="C115" s="37"/>
      <c r="D115" s="37"/>
      <c r="E115" s="37"/>
      <c r="F115" s="37"/>
      <c r="G115" s="37"/>
      <c r="H115" s="37"/>
      <c r="I115" s="37"/>
      <c r="J115" s="71"/>
      <c r="K115" s="71"/>
    </row>
    <row r="116" spans="1:11" ht="17.45" customHeight="1" x14ac:dyDescent="0.25">
      <c r="A116" s="204" t="s">
        <v>281</v>
      </c>
      <c r="B116" s="230" t="s">
        <v>282</v>
      </c>
      <c r="C116" s="37"/>
      <c r="D116" s="37"/>
      <c r="E116" s="37"/>
      <c r="F116" s="37"/>
      <c r="G116" s="37"/>
      <c r="H116" s="37"/>
      <c r="I116" s="37"/>
      <c r="J116" s="71"/>
      <c r="K116" s="71"/>
    </row>
    <row r="117" spans="1:11" ht="30.6" customHeight="1" x14ac:dyDescent="0.25">
      <c r="A117" s="204" t="s">
        <v>283</v>
      </c>
      <c r="B117" s="223" t="s">
        <v>264</v>
      </c>
      <c r="C117" s="37"/>
      <c r="D117" s="37"/>
      <c r="E117" s="37"/>
      <c r="F117" s="37"/>
      <c r="G117" s="37"/>
      <c r="H117" s="37"/>
      <c r="I117" s="37"/>
      <c r="J117" s="71"/>
      <c r="K117" s="71"/>
    </row>
    <row r="118" spans="1:11" ht="16.899999999999999" customHeight="1" x14ac:dyDescent="0.25">
      <c r="A118" s="204" t="s">
        <v>284</v>
      </c>
      <c r="B118" s="223" t="s">
        <v>285</v>
      </c>
      <c r="C118" s="37"/>
      <c r="D118" s="37"/>
      <c r="E118" s="37"/>
      <c r="F118" s="37"/>
      <c r="G118" s="37"/>
      <c r="H118" s="37"/>
      <c r="I118" s="37"/>
      <c r="J118" s="71"/>
      <c r="K118" s="71"/>
    </row>
    <row r="119" spans="1:11" ht="20.45" customHeight="1" x14ac:dyDescent="0.25">
      <c r="A119" s="204" t="s">
        <v>286</v>
      </c>
      <c r="B119" s="223" t="s">
        <v>287</v>
      </c>
      <c r="C119" s="37"/>
      <c r="D119" s="37"/>
      <c r="E119" s="37"/>
      <c r="F119" s="37"/>
      <c r="G119" s="37"/>
      <c r="H119" s="37"/>
      <c r="I119" s="37"/>
      <c r="J119" s="71"/>
      <c r="K119" s="71"/>
    </row>
    <row r="120" spans="1:11" ht="25.15" customHeight="1" x14ac:dyDescent="0.25">
      <c r="A120" s="204" t="s">
        <v>288</v>
      </c>
      <c r="B120" s="223" t="s">
        <v>270</v>
      </c>
      <c r="C120" s="37"/>
      <c r="D120" s="37"/>
      <c r="E120" s="37"/>
      <c r="F120" s="37"/>
      <c r="G120" s="37"/>
      <c r="H120" s="37"/>
      <c r="I120" s="37"/>
      <c r="J120" s="71"/>
      <c r="K120" s="71"/>
    </row>
    <row r="121" spans="1:11" ht="17.45" customHeight="1" x14ac:dyDescent="0.25">
      <c r="A121" s="204" t="s">
        <v>289</v>
      </c>
      <c r="B121" s="223" t="s">
        <v>290</v>
      </c>
      <c r="C121" s="37"/>
      <c r="D121" s="37"/>
      <c r="E121" s="37"/>
      <c r="F121" s="37"/>
      <c r="G121" s="37"/>
      <c r="H121" s="37"/>
      <c r="I121" s="37"/>
      <c r="J121" s="71"/>
      <c r="K121" s="71"/>
    </row>
    <row r="122" spans="1:11" ht="28.9" customHeight="1" thickBot="1" x14ac:dyDescent="0.3">
      <c r="A122" s="224" t="s">
        <v>291</v>
      </c>
      <c r="B122" s="223" t="s">
        <v>292</v>
      </c>
      <c r="C122" s="38"/>
      <c r="D122" s="38"/>
      <c r="E122" s="38"/>
      <c r="F122" s="38"/>
      <c r="G122" s="38"/>
      <c r="H122" s="38"/>
      <c r="I122" s="38"/>
      <c r="J122" s="71"/>
      <c r="K122" s="71"/>
    </row>
    <row r="123" spans="1:11" ht="15.75" thickBot="1" x14ac:dyDescent="0.3">
      <c r="A123" s="200" t="s">
        <v>7</v>
      </c>
      <c r="B123" s="202" t="s">
        <v>293</v>
      </c>
      <c r="C123" s="35">
        <f>SUM(C124:C125)</f>
        <v>4552161</v>
      </c>
      <c r="D123" s="41">
        <f>E123-C123</f>
        <v>-2339210</v>
      </c>
      <c r="E123" s="35">
        <f>SUM(E124:E125)</f>
        <v>2212951</v>
      </c>
      <c r="F123" s="35">
        <f>SUM(F124:F125)</f>
        <v>0</v>
      </c>
      <c r="G123" s="35">
        <f>SUM(G124:G125)</f>
        <v>0</v>
      </c>
      <c r="H123" s="35">
        <f>SUM(H124:H125)</f>
        <v>1150000</v>
      </c>
      <c r="I123" s="35">
        <f>SUM(I124:I125)</f>
        <v>0</v>
      </c>
      <c r="J123" s="70"/>
      <c r="K123" s="70"/>
    </row>
    <row r="124" spans="1:11" x14ac:dyDescent="0.25">
      <c r="A124" s="204" t="s">
        <v>135</v>
      </c>
      <c r="B124" s="231" t="s">
        <v>294</v>
      </c>
      <c r="C124" s="36">
        <v>4552161</v>
      </c>
      <c r="D124" s="37">
        <f t="shared" ref="D124:D125" si="8">E124-C124</f>
        <v>-2339210</v>
      </c>
      <c r="E124" s="36">
        <v>2212951</v>
      </c>
      <c r="F124" s="36"/>
      <c r="G124" s="36"/>
      <c r="H124" s="36">
        <v>1150000</v>
      </c>
      <c r="I124" s="36"/>
      <c r="J124" s="71"/>
      <c r="K124" s="71"/>
    </row>
    <row r="125" spans="1:11" ht="15.75" thickBot="1" x14ac:dyDescent="0.3">
      <c r="A125" s="208" t="s">
        <v>137</v>
      </c>
      <c r="B125" s="229" t="s">
        <v>295</v>
      </c>
      <c r="C125" s="38"/>
      <c r="D125" s="37">
        <f t="shared" si="8"/>
        <v>0</v>
      </c>
      <c r="E125" s="38"/>
      <c r="F125" s="38"/>
      <c r="G125" s="38"/>
      <c r="H125" s="38"/>
      <c r="I125" s="38"/>
      <c r="J125" s="71"/>
      <c r="K125" s="71"/>
    </row>
    <row r="126" spans="1:11" ht="15.75" thickBot="1" x14ac:dyDescent="0.3">
      <c r="A126" s="200" t="s">
        <v>8</v>
      </c>
      <c r="B126" s="202" t="s">
        <v>296</v>
      </c>
      <c r="C126" s="35">
        <f>SUM(C93,C109,C123)</f>
        <v>37689178</v>
      </c>
      <c r="D126" s="41">
        <f>E126-C126</f>
        <v>21723143</v>
      </c>
      <c r="E126" s="35">
        <f>SUM(E93,E109,E123)</f>
        <v>59412321</v>
      </c>
      <c r="F126" s="35">
        <f>SUM(F93,F109,F123)</f>
        <v>3989646</v>
      </c>
      <c r="G126" s="41">
        <f>H126-F126</f>
        <v>1150000</v>
      </c>
      <c r="H126" s="35">
        <f>SUM(H93,H109,H123)</f>
        <v>5139646</v>
      </c>
      <c r="I126" s="35">
        <f>SUM(I93,I109,I123)</f>
        <v>0</v>
      </c>
      <c r="J126" s="70"/>
      <c r="K126" s="70"/>
    </row>
    <row r="127" spans="1:11" ht="41.45" customHeight="1" thickBot="1" x14ac:dyDescent="0.3">
      <c r="A127" s="200" t="s">
        <v>9</v>
      </c>
      <c r="B127" s="202" t="s">
        <v>297</v>
      </c>
      <c r="C127" s="35">
        <f>SUM(C128:C130)</f>
        <v>0</v>
      </c>
      <c r="D127" s="35"/>
      <c r="E127" s="35"/>
      <c r="F127" s="35">
        <f>SUM(F128:F130)</f>
        <v>0</v>
      </c>
      <c r="G127" s="35"/>
      <c r="H127" s="35"/>
      <c r="I127" s="35">
        <f>SUM(I128:I130)</f>
        <v>0</v>
      </c>
      <c r="J127" s="70"/>
      <c r="K127" s="70"/>
    </row>
    <row r="128" spans="1:11" x14ac:dyDescent="0.25">
      <c r="A128" s="204" t="s">
        <v>162</v>
      </c>
      <c r="B128" s="231" t="s">
        <v>298</v>
      </c>
      <c r="C128" s="37"/>
      <c r="D128" s="37"/>
      <c r="E128" s="37"/>
      <c r="F128" s="37"/>
      <c r="G128" s="37"/>
      <c r="H128" s="37"/>
      <c r="I128" s="37"/>
      <c r="J128" s="71"/>
      <c r="K128" s="71"/>
    </row>
    <row r="129" spans="1:11" x14ac:dyDescent="0.25">
      <c r="A129" s="204" t="s">
        <v>164</v>
      </c>
      <c r="B129" s="231" t="s">
        <v>299</v>
      </c>
      <c r="C129" s="37"/>
      <c r="D129" s="37"/>
      <c r="E129" s="37"/>
      <c r="F129" s="37"/>
      <c r="G129" s="37"/>
      <c r="H129" s="37"/>
      <c r="I129" s="37"/>
      <c r="J129" s="71"/>
      <c r="K129" s="71"/>
    </row>
    <row r="130" spans="1:11" ht="15.75" thickBot="1" x14ac:dyDescent="0.3">
      <c r="A130" s="224" t="s">
        <v>166</v>
      </c>
      <c r="B130" s="221" t="s">
        <v>300</v>
      </c>
      <c r="C130" s="37"/>
      <c r="D130" s="37"/>
      <c r="E130" s="37"/>
      <c r="F130" s="37"/>
      <c r="G130" s="37"/>
      <c r="H130" s="37"/>
      <c r="I130" s="37"/>
      <c r="J130" s="71"/>
      <c r="K130" s="71"/>
    </row>
    <row r="131" spans="1:11" ht="15.75" thickBot="1" x14ac:dyDescent="0.3">
      <c r="A131" s="200" t="s">
        <v>22</v>
      </c>
      <c r="B131" s="202" t="s">
        <v>301</v>
      </c>
      <c r="C131" s="35">
        <f>SUM(C132:C135)</f>
        <v>0</v>
      </c>
      <c r="D131" s="35"/>
      <c r="E131" s="35"/>
      <c r="F131" s="35">
        <f>SUM(F132:F135)</f>
        <v>0</v>
      </c>
      <c r="G131" s="35"/>
      <c r="H131" s="35"/>
      <c r="I131" s="35">
        <f>SUM(I132:I135)</f>
        <v>0</v>
      </c>
      <c r="J131" s="70"/>
      <c r="K131" s="70"/>
    </row>
    <row r="132" spans="1:11" x14ac:dyDescent="0.25">
      <c r="A132" s="204" t="s">
        <v>182</v>
      </c>
      <c r="B132" s="231" t="s">
        <v>302</v>
      </c>
      <c r="C132" s="37"/>
      <c r="D132" s="37"/>
      <c r="E132" s="37"/>
      <c r="F132" s="37"/>
      <c r="G132" s="37"/>
      <c r="H132" s="37"/>
      <c r="I132" s="37"/>
      <c r="J132" s="71"/>
      <c r="K132" s="71"/>
    </row>
    <row r="133" spans="1:11" x14ac:dyDescent="0.25">
      <c r="A133" s="206" t="s">
        <v>184</v>
      </c>
      <c r="B133" s="220" t="s">
        <v>303</v>
      </c>
      <c r="C133" s="37"/>
      <c r="D133" s="37"/>
      <c r="E133" s="37"/>
      <c r="F133" s="37"/>
      <c r="G133" s="37"/>
      <c r="H133" s="37"/>
      <c r="I133" s="37"/>
      <c r="J133" s="71"/>
      <c r="K133" s="71"/>
    </row>
    <row r="134" spans="1:11" x14ac:dyDescent="0.25">
      <c r="A134" s="206" t="s">
        <v>186</v>
      </c>
      <c r="B134" s="220" t="s">
        <v>304</v>
      </c>
      <c r="C134" s="37"/>
      <c r="D134" s="37"/>
      <c r="E134" s="37"/>
      <c r="F134" s="37"/>
      <c r="G134" s="37"/>
      <c r="H134" s="37"/>
      <c r="I134" s="37"/>
      <c r="J134" s="71"/>
      <c r="K134" s="71"/>
    </row>
    <row r="135" spans="1:11" ht="15.75" thickBot="1" x14ac:dyDescent="0.3">
      <c r="A135" s="224" t="s">
        <v>188</v>
      </c>
      <c r="B135" s="221" t="s">
        <v>305</v>
      </c>
      <c r="C135" s="37"/>
      <c r="D135" s="37"/>
      <c r="E135" s="37"/>
      <c r="F135" s="37"/>
      <c r="G135" s="37"/>
      <c r="H135" s="37"/>
      <c r="I135" s="37"/>
      <c r="J135" s="71"/>
      <c r="K135" s="71"/>
    </row>
    <row r="136" spans="1:11" ht="15.75" thickBot="1" x14ac:dyDescent="0.3">
      <c r="A136" s="200" t="s">
        <v>25</v>
      </c>
      <c r="B136" s="202" t="s">
        <v>306</v>
      </c>
      <c r="C136" s="35">
        <f>SUM(C137:C140)</f>
        <v>742534</v>
      </c>
      <c r="D136" s="41">
        <f>E136-C136</f>
        <v>0</v>
      </c>
      <c r="E136" s="35">
        <f>SUM(E137:E140)</f>
        <v>742534</v>
      </c>
      <c r="F136" s="35">
        <f>SUM(F137:F140)</f>
        <v>0</v>
      </c>
      <c r="G136" s="35"/>
      <c r="H136" s="35">
        <f>SUM(H137:H140)</f>
        <v>0</v>
      </c>
      <c r="I136" s="35">
        <f>SUM(I137:I140)</f>
        <v>0</v>
      </c>
      <c r="J136" s="70"/>
      <c r="K136" s="70"/>
    </row>
    <row r="137" spans="1:11" x14ac:dyDescent="0.25">
      <c r="A137" s="204" t="s">
        <v>194</v>
      </c>
      <c r="B137" s="231" t="s">
        <v>307</v>
      </c>
      <c r="C137" s="37"/>
      <c r="D137" s="37">
        <f t="shared" ref="D137:D140" si="9">E137-C137</f>
        <v>0</v>
      </c>
      <c r="E137" s="37"/>
      <c r="F137" s="37"/>
      <c r="G137" s="37"/>
      <c r="H137" s="37"/>
      <c r="I137" s="37"/>
      <c r="J137" s="71"/>
      <c r="K137" s="71"/>
    </row>
    <row r="138" spans="1:11" x14ac:dyDescent="0.25">
      <c r="A138" s="204" t="s">
        <v>196</v>
      </c>
      <c r="B138" s="231" t="s">
        <v>308</v>
      </c>
      <c r="C138" s="37">
        <v>742534</v>
      </c>
      <c r="D138" s="37">
        <f t="shared" si="9"/>
        <v>0</v>
      </c>
      <c r="E138" s="37">
        <v>742534</v>
      </c>
      <c r="F138" s="37"/>
      <c r="G138" s="37"/>
      <c r="H138" s="37"/>
      <c r="I138" s="37"/>
      <c r="J138" s="71"/>
      <c r="K138" s="71"/>
    </row>
    <row r="139" spans="1:11" x14ac:dyDescent="0.25">
      <c r="A139" s="204" t="s">
        <v>198</v>
      </c>
      <c r="B139" s="231" t="s">
        <v>333</v>
      </c>
      <c r="C139" s="37"/>
      <c r="D139" s="37">
        <f t="shared" si="9"/>
        <v>0</v>
      </c>
      <c r="E139" s="37"/>
      <c r="F139" s="37"/>
      <c r="G139" s="37"/>
      <c r="H139" s="37"/>
      <c r="I139" s="37"/>
      <c r="J139" s="71"/>
      <c r="K139" s="71"/>
    </row>
    <row r="140" spans="1:11" ht="15.75" thickBot="1" x14ac:dyDescent="0.3">
      <c r="A140" s="224" t="s">
        <v>200</v>
      </c>
      <c r="B140" s="221" t="s">
        <v>310</v>
      </c>
      <c r="C140" s="37"/>
      <c r="D140" s="37">
        <f t="shared" si="9"/>
        <v>0</v>
      </c>
      <c r="E140" s="37"/>
      <c r="F140" s="37"/>
      <c r="G140" s="37"/>
      <c r="H140" s="37"/>
      <c r="I140" s="37"/>
      <c r="J140" s="71"/>
      <c r="K140" s="71"/>
    </row>
    <row r="141" spans="1:11" ht="15.75" thickBot="1" x14ac:dyDescent="0.3">
      <c r="A141" s="200" t="s">
        <v>27</v>
      </c>
      <c r="B141" s="202" t="s">
        <v>311</v>
      </c>
      <c r="C141" s="49">
        <f>SUM(C142:C145)</f>
        <v>0</v>
      </c>
      <c r="D141" s="49"/>
      <c r="E141" s="49"/>
      <c r="F141" s="49">
        <f>SUM(F142:F145)</f>
        <v>0</v>
      </c>
      <c r="G141" s="49"/>
      <c r="H141" s="49"/>
      <c r="I141" s="49">
        <f>SUM(I142:I145)</f>
        <v>0</v>
      </c>
      <c r="J141" s="74"/>
      <c r="K141" s="74"/>
    </row>
    <row r="142" spans="1:11" x14ac:dyDescent="0.25">
      <c r="A142" s="204" t="s">
        <v>203</v>
      </c>
      <c r="B142" s="231" t="s">
        <v>312</v>
      </c>
      <c r="C142" s="37"/>
      <c r="D142" s="37"/>
      <c r="E142" s="37"/>
      <c r="F142" s="37"/>
      <c r="G142" s="37"/>
      <c r="H142" s="37"/>
      <c r="I142" s="37"/>
      <c r="J142" s="71"/>
      <c r="K142" s="71"/>
    </row>
    <row r="143" spans="1:11" x14ac:dyDescent="0.25">
      <c r="A143" s="204" t="s">
        <v>205</v>
      </c>
      <c r="B143" s="231" t="s">
        <v>313</v>
      </c>
      <c r="C143" s="37"/>
      <c r="D143" s="37"/>
      <c r="E143" s="37"/>
      <c r="F143" s="37"/>
      <c r="G143" s="37"/>
      <c r="H143" s="37"/>
      <c r="I143" s="37"/>
      <c r="J143" s="71"/>
      <c r="K143" s="71"/>
    </row>
    <row r="144" spans="1:11" x14ac:dyDescent="0.25">
      <c r="A144" s="204" t="s">
        <v>207</v>
      </c>
      <c r="B144" s="231" t="s">
        <v>314</v>
      </c>
      <c r="C144" s="37"/>
      <c r="D144" s="37"/>
      <c r="E144" s="37"/>
      <c r="F144" s="37"/>
      <c r="G144" s="37"/>
      <c r="H144" s="37"/>
      <c r="I144" s="37"/>
      <c r="J144" s="71"/>
      <c r="K144" s="71"/>
    </row>
    <row r="145" spans="1:11" ht="15.75" thickBot="1" x14ac:dyDescent="0.3">
      <c r="A145" s="204" t="s">
        <v>209</v>
      </c>
      <c r="B145" s="231" t="s">
        <v>315</v>
      </c>
      <c r="C145" s="37"/>
      <c r="D145" s="37"/>
      <c r="E145" s="37"/>
      <c r="F145" s="37"/>
      <c r="G145" s="37"/>
      <c r="H145" s="37"/>
      <c r="I145" s="37"/>
      <c r="J145" s="71"/>
      <c r="K145" s="71"/>
    </row>
    <row r="146" spans="1:11" ht="15.75" thickBot="1" x14ac:dyDescent="0.3">
      <c r="A146" s="200" t="s">
        <v>30</v>
      </c>
      <c r="B146" s="202" t="s">
        <v>316</v>
      </c>
      <c r="C146" s="50">
        <f>SUM(C127,C131,C136,C141)</f>
        <v>742534</v>
      </c>
      <c r="D146" s="41">
        <f t="shared" ref="D146:D147" si="10">E146-C146</f>
        <v>0</v>
      </c>
      <c r="E146" s="50">
        <f>SUM(E127,E131,E136,E141)</f>
        <v>742534</v>
      </c>
      <c r="F146" s="50">
        <f>SUM(F127,F131,F136,F141)</f>
        <v>0</v>
      </c>
      <c r="G146" s="50"/>
      <c r="H146" s="50">
        <f>SUM(H127,H131,H136,H141)</f>
        <v>0</v>
      </c>
      <c r="I146" s="50">
        <f>SUM(I127,I131,I136,I141)</f>
        <v>0</v>
      </c>
      <c r="J146" s="75"/>
      <c r="K146" s="75"/>
    </row>
    <row r="147" spans="1:11" ht="15.75" thickBot="1" x14ac:dyDescent="0.3">
      <c r="A147" s="232" t="s">
        <v>33</v>
      </c>
      <c r="B147" s="233" t="s">
        <v>317</v>
      </c>
      <c r="C147" s="50">
        <f>SUM(C126,C146)</f>
        <v>38431712</v>
      </c>
      <c r="D147" s="41">
        <f t="shared" si="10"/>
        <v>21723143</v>
      </c>
      <c r="E147" s="50">
        <f>SUM(E126,E146)</f>
        <v>60154855</v>
      </c>
      <c r="F147" s="50">
        <f>SUM(F126,F146)</f>
        <v>3989646</v>
      </c>
      <c r="G147" s="41">
        <f>H147-F147</f>
        <v>1150000</v>
      </c>
      <c r="H147" s="50">
        <f>SUM(H126,H146)</f>
        <v>5139646</v>
      </c>
      <c r="I147" s="50">
        <f>SUM(I126,I146)</f>
        <v>0</v>
      </c>
      <c r="J147" s="75"/>
      <c r="K147" s="75"/>
    </row>
    <row r="148" spans="1:11" x14ac:dyDescent="0.25">
      <c r="A148" s="42"/>
      <c r="B148" s="43"/>
      <c r="C148" s="51"/>
      <c r="D148" s="51"/>
      <c r="E148" s="51"/>
      <c r="F148" s="51"/>
      <c r="G148" s="51"/>
      <c r="H148" s="51"/>
      <c r="I148" s="51"/>
      <c r="J148" s="51"/>
      <c r="K148" s="51"/>
    </row>
    <row r="149" spans="1:11" ht="15.75" thickBot="1" x14ac:dyDescent="0.3">
      <c r="A149" s="25"/>
      <c r="B149" s="26"/>
      <c r="C149" s="27"/>
      <c r="D149" s="27"/>
      <c r="E149" s="27"/>
      <c r="F149" s="27"/>
      <c r="G149" s="27"/>
      <c r="H149" s="27"/>
      <c r="I149" s="27"/>
      <c r="J149" s="27"/>
      <c r="K149" s="27"/>
    </row>
    <row r="150" spans="1:11" ht="15.75" thickBot="1" x14ac:dyDescent="0.3">
      <c r="A150" s="101" t="s">
        <v>318</v>
      </c>
      <c r="B150" s="102"/>
      <c r="C150" s="52">
        <v>1</v>
      </c>
      <c r="D150" s="52"/>
      <c r="E150" s="52">
        <v>1</v>
      </c>
      <c r="F150" s="52">
        <v>1</v>
      </c>
      <c r="G150" s="52"/>
      <c r="H150" s="52">
        <v>1</v>
      </c>
      <c r="I150" s="52"/>
      <c r="J150" s="76"/>
      <c r="K150" s="76"/>
    </row>
    <row r="151" spans="1:11" ht="15.75" thickBot="1" x14ac:dyDescent="0.3">
      <c r="A151" s="101" t="s">
        <v>319</v>
      </c>
      <c r="B151" s="102"/>
      <c r="C151" s="52"/>
      <c r="D151" s="52"/>
      <c r="E151" s="52"/>
      <c r="F151" s="52"/>
      <c r="G151" s="52"/>
      <c r="H151" s="52"/>
      <c r="I151" s="52"/>
      <c r="J151" s="76"/>
      <c r="K151" s="76"/>
    </row>
    <row r="152" spans="1:11" x14ac:dyDescent="0.25">
      <c r="A152" s="53"/>
      <c r="B152" s="54"/>
      <c r="C152" s="55"/>
      <c r="D152" s="55"/>
      <c r="E152" s="55"/>
      <c r="F152" s="26"/>
      <c r="G152" s="26"/>
      <c r="H152" s="26"/>
      <c r="I152" s="26"/>
      <c r="J152" s="26"/>
      <c r="K152" s="26"/>
    </row>
    <row r="153" spans="1:11" x14ac:dyDescent="0.25">
      <c r="A153" s="54"/>
      <c r="B153" s="54"/>
      <c r="C153" s="54"/>
      <c r="D153" s="65"/>
      <c r="E153" s="65"/>
      <c r="F153" s="26"/>
      <c r="G153" s="26"/>
      <c r="H153" s="26"/>
      <c r="I153" s="26"/>
      <c r="J153" s="26"/>
      <c r="K153" s="26"/>
    </row>
    <row r="154" spans="1:11" x14ac:dyDescent="0.25">
      <c r="A154" s="103" t="s">
        <v>320</v>
      </c>
      <c r="B154" s="103"/>
      <c r="C154" s="103"/>
      <c r="D154" s="103"/>
      <c r="E154" s="103"/>
      <c r="F154" s="103"/>
      <c r="G154" s="103"/>
      <c r="H154" s="103"/>
      <c r="I154" s="103"/>
      <c r="J154" s="65"/>
      <c r="K154" s="65"/>
    </row>
    <row r="155" spans="1:11" ht="15.75" thickBot="1" x14ac:dyDescent="0.3">
      <c r="A155" s="98"/>
      <c r="B155" s="98"/>
      <c r="D155" s="31"/>
      <c r="E155" s="31"/>
      <c r="G155" s="31"/>
      <c r="H155" s="31"/>
      <c r="I155" s="31" t="s">
        <v>67</v>
      </c>
      <c r="J155" s="68"/>
      <c r="K155" s="68"/>
    </row>
    <row r="156" spans="1:11" ht="29.25" thickBot="1" x14ac:dyDescent="0.3">
      <c r="A156" s="32">
        <v>1</v>
      </c>
      <c r="B156" s="56" t="s">
        <v>321</v>
      </c>
      <c r="C156" s="57">
        <f t="shared" ref="C156:I156" si="11">+C63-C126</f>
        <v>-10514641</v>
      </c>
      <c r="D156" s="57">
        <f t="shared" si="11"/>
        <v>-1605840</v>
      </c>
      <c r="E156" s="57">
        <f t="shared" si="11"/>
        <v>-12120481</v>
      </c>
      <c r="F156" s="57">
        <f t="shared" si="11"/>
        <v>-595566</v>
      </c>
      <c r="G156" s="57">
        <f t="shared" si="11"/>
        <v>0</v>
      </c>
      <c r="H156" s="57">
        <f t="shared" si="11"/>
        <v>-595566</v>
      </c>
      <c r="I156" s="57">
        <f t="shared" si="11"/>
        <v>0</v>
      </c>
      <c r="J156" s="77"/>
      <c r="K156" s="77"/>
    </row>
    <row r="157" spans="1:11" ht="29.25" thickBot="1" x14ac:dyDescent="0.3">
      <c r="A157" s="32" t="s">
        <v>13</v>
      </c>
      <c r="B157" s="56" t="s">
        <v>322</v>
      </c>
      <c r="C157" s="57">
        <f t="shared" ref="C157:I157" si="12">+C86-C146</f>
        <v>10241641</v>
      </c>
      <c r="D157" s="57">
        <f t="shared" si="12"/>
        <v>1605840</v>
      </c>
      <c r="E157" s="57">
        <f t="shared" si="12"/>
        <v>11847481</v>
      </c>
      <c r="F157" s="57">
        <f t="shared" si="12"/>
        <v>868566</v>
      </c>
      <c r="G157" s="57">
        <f t="shared" si="12"/>
        <v>0</v>
      </c>
      <c r="H157" s="57">
        <f t="shared" si="12"/>
        <v>868566</v>
      </c>
      <c r="I157" s="57">
        <f t="shared" si="12"/>
        <v>0</v>
      </c>
      <c r="J157" s="77"/>
      <c r="K157" s="77"/>
    </row>
  </sheetData>
  <mergeCells count="7">
    <mergeCell ref="A155:B155"/>
    <mergeCell ref="A5:B5"/>
    <mergeCell ref="A89:C89"/>
    <mergeCell ref="A90:B90"/>
    <mergeCell ref="A150:B150"/>
    <mergeCell ref="A151:B151"/>
    <mergeCell ref="A154:I154"/>
  </mergeCells>
  <printOptions horizontalCentered="1"/>
  <pageMargins left="0.39370078740157483" right="0.39370078740157483" top="0.74803149606299213" bottom="0.39370078740157483" header="0.55118110236220474" footer="0.31496062992125984"/>
  <pageSetup paperSize="9" scale="55" orientation="landscape" r:id="rId1"/>
  <headerFooter>
    <oddHeader>&amp;L&amp;"Times New Roman,Félkövér"2019.&amp;C&amp;"Times New Roman,Félkövér"Keszőhidegkút Község Önkormányzata&amp;R&amp;"Times New Roman,Félkövér dőlt"4. sz. melléklet</oddHeader>
  </headerFooter>
  <rowBreaks count="3" manualBreakCount="3">
    <brk id="52" max="16383" man="1"/>
    <brk id="88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1.sz.mell. Működési mérleg</vt:lpstr>
      <vt:lpstr>2.sz.mell. Felhalm. mérleg</vt:lpstr>
      <vt:lpstr>3.sz.mell. Kiem. előirányz.</vt:lpstr>
      <vt:lpstr>4.sz.mell. Köt. és önk. váll. </vt:lpstr>
      <vt:lpstr>'1.sz.mell. Működési mérleg'!Nyomtatási_terület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2019-09-19T14:14:22Z</cp:lastPrinted>
  <dcterms:created xsi:type="dcterms:W3CDTF">2019-02-11T09:31:03Z</dcterms:created>
  <dcterms:modified xsi:type="dcterms:W3CDTF">2019-09-20T08:30:21Z</dcterms:modified>
</cp:coreProperties>
</file>