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10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D57" i="1"/>
  <c r="I57" i="1" s="1"/>
  <c r="I55" i="1"/>
  <c r="D55" i="1"/>
  <c r="D53" i="1"/>
  <c r="I53" i="1" s="1"/>
  <c r="B53" i="1"/>
  <c r="F51" i="1"/>
  <c r="E51" i="1"/>
  <c r="B51" i="1"/>
  <c r="I51" i="1" s="1"/>
  <c r="F49" i="1"/>
  <c r="I49" i="1" s="1"/>
  <c r="I47" i="1"/>
  <c r="F47" i="1"/>
  <c r="D47" i="1"/>
  <c r="D45" i="1"/>
  <c r="I45" i="1" s="1"/>
  <c r="F43" i="1"/>
  <c r="D43" i="1"/>
  <c r="I43" i="1" s="1"/>
  <c r="E42" i="1"/>
  <c r="E44" i="1" s="1"/>
  <c r="E46" i="1" s="1"/>
  <c r="E48" i="1" s="1"/>
  <c r="E50" i="1" s="1"/>
  <c r="E52" i="1" s="1"/>
  <c r="E54" i="1" s="1"/>
  <c r="E56" i="1" s="1"/>
  <c r="E58" i="1" s="1"/>
  <c r="E59" i="1" s="1"/>
  <c r="I41" i="1"/>
  <c r="D41" i="1"/>
  <c r="H40" i="1"/>
  <c r="H42" i="1" s="1"/>
  <c r="H44" i="1" s="1"/>
  <c r="H46" i="1" s="1"/>
  <c r="H48" i="1" s="1"/>
  <c r="H50" i="1" s="1"/>
  <c r="H52" i="1" s="1"/>
  <c r="H54" i="1" s="1"/>
  <c r="H56" i="1" s="1"/>
  <c r="H58" i="1" s="1"/>
  <c r="H59" i="1" s="1"/>
  <c r="G40" i="1"/>
  <c r="G42" i="1" s="1"/>
  <c r="G44" i="1" s="1"/>
  <c r="G46" i="1" s="1"/>
  <c r="G48" i="1" s="1"/>
  <c r="G50" i="1" s="1"/>
  <c r="G52" i="1" s="1"/>
  <c r="G54" i="1" s="1"/>
  <c r="G56" i="1" s="1"/>
  <c r="G58" i="1" s="1"/>
  <c r="E40" i="1"/>
  <c r="C40" i="1"/>
  <c r="C42" i="1" s="1"/>
  <c r="C44" i="1" s="1"/>
  <c r="C46" i="1" s="1"/>
  <c r="C48" i="1" s="1"/>
  <c r="C50" i="1" s="1"/>
  <c r="C52" i="1" s="1"/>
  <c r="C54" i="1" s="1"/>
  <c r="C56" i="1" s="1"/>
  <c r="C58" i="1" s="1"/>
  <c r="C59" i="1" s="1"/>
  <c r="F39" i="1"/>
  <c r="D39" i="1"/>
  <c r="I39" i="1" s="1"/>
  <c r="H38" i="1"/>
  <c r="F38" i="1"/>
  <c r="F40" i="1" s="1"/>
  <c r="F42" i="1" s="1"/>
  <c r="F44" i="1" s="1"/>
  <c r="F46" i="1" s="1"/>
  <c r="F48" i="1" s="1"/>
  <c r="F50" i="1" s="1"/>
  <c r="F52" i="1" s="1"/>
  <c r="F54" i="1" s="1"/>
  <c r="F56" i="1" s="1"/>
  <c r="F58" i="1" s="1"/>
  <c r="F59" i="1" s="1"/>
  <c r="D38" i="1"/>
  <c r="D40" i="1" s="1"/>
  <c r="D42" i="1" s="1"/>
  <c r="D44" i="1" s="1"/>
  <c r="D46" i="1" s="1"/>
  <c r="D48" i="1" s="1"/>
  <c r="D50" i="1" s="1"/>
  <c r="D52" i="1" s="1"/>
  <c r="D54" i="1" s="1"/>
  <c r="D56" i="1" s="1"/>
  <c r="D58" i="1" s="1"/>
  <c r="D59" i="1" s="1"/>
  <c r="B38" i="1"/>
  <c r="B40" i="1" s="1"/>
  <c r="H30" i="1"/>
  <c r="H27" i="1"/>
  <c r="D27" i="1"/>
  <c r="D25" i="1"/>
  <c r="H25" i="1" s="1"/>
  <c r="I25" i="1" s="1"/>
  <c r="D23" i="1"/>
  <c r="H23" i="1" s="1"/>
  <c r="I23" i="1" s="1"/>
  <c r="D21" i="1"/>
  <c r="H21" i="1" s="1"/>
  <c r="H19" i="1"/>
  <c r="D19" i="1"/>
  <c r="D17" i="1"/>
  <c r="H17" i="1" s="1"/>
  <c r="I17" i="1" s="1"/>
  <c r="D15" i="1"/>
  <c r="H15" i="1" s="1"/>
  <c r="D13" i="1"/>
  <c r="H13" i="1" s="1"/>
  <c r="I13" i="1" s="1"/>
  <c r="E12" i="1"/>
  <c r="E14" i="1" s="1"/>
  <c r="E16" i="1" s="1"/>
  <c r="E18" i="1" s="1"/>
  <c r="E20" i="1" s="1"/>
  <c r="E22" i="1" s="1"/>
  <c r="E24" i="1" s="1"/>
  <c r="E26" i="1" s="1"/>
  <c r="E28" i="1" s="1"/>
  <c r="H11" i="1"/>
  <c r="I11" i="1" s="1"/>
  <c r="D11" i="1"/>
  <c r="G10" i="1"/>
  <c r="G12" i="1" s="1"/>
  <c r="G14" i="1" s="1"/>
  <c r="G16" i="1" s="1"/>
  <c r="G18" i="1" s="1"/>
  <c r="G20" i="1" s="1"/>
  <c r="G22" i="1" s="1"/>
  <c r="G24" i="1" s="1"/>
  <c r="G26" i="1" s="1"/>
  <c r="G28" i="1" s="1"/>
  <c r="G29" i="1" s="1"/>
  <c r="F10" i="1"/>
  <c r="F12" i="1" s="1"/>
  <c r="F14" i="1" s="1"/>
  <c r="F16" i="1" s="1"/>
  <c r="F18" i="1" s="1"/>
  <c r="F20" i="1" s="1"/>
  <c r="F22" i="1" s="1"/>
  <c r="F24" i="1" s="1"/>
  <c r="F26" i="1" s="1"/>
  <c r="F28" i="1" s="1"/>
  <c r="F29" i="1" s="1"/>
  <c r="E10" i="1"/>
  <c r="C10" i="1"/>
  <c r="B10" i="1"/>
  <c r="B12" i="1" s="1"/>
  <c r="D9" i="1"/>
  <c r="H9" i="1" s="1"/>
  <c r="I9" i="1" s="1"/>
  <c r="D8" i="1"/>
  <c r="D10" i="1" s="1"/>
  <c r="D12" i="1" s="1"/>
  <c r="D14" i="1" s="1"/>
  <c r="D16" i="1" s="1"/>
  <c r="D18" i="1" s="1"/>
  <c r="D20" i="1" s="1"/>
  <c r="D22" i="1" s="1"/>
  <c r="D24" i="1" s="1"/>
  <c r="D26" i="1" s="1"/>
  <c r="D28" i="1" s="1"/>
  <c r="D29" i="1" s="1"/>
  <c r="B14" i="1" l="1"/>
  <c r="I19" i="1"/>
  <c r="H10" i="1"/>
  <c r="I15" i="1"/>
  <c r="I21" i="1"/>
  <c r="I27" i="1"/>
  <c r="B42" i="1"/>
  <c r="I40" i="1"/>
  <c r="H8" i="1"/>
  <c r="C12" i="1"/>
  <c r="C14" i="1" s="1"/>
  <c r="C16" i="1" s="1"/>
  <c r="C18" i="1" s="1"/>
  <c r="C20" i="1" s="1"/>
  <c r="C22" i="1" s="1"/>
  <c r="C24" i="1" s="1"/>
  <c r="C26" i="1" s="1"/>
  <c r="C28" i="1" s="1"/>
  <c r="C29" i="1" s="1"/>
  <c r="I38" i="1"/>
  <c r="B44" i="1" l="1"/>
  <c r="I42" i="1"/>
  <c r="I8" i="1"/>
  <c r="I10" i="1" s="1"/>
  <c r="I12" i="1" s="1"/>
  <c r="I14" i="1" s="1"/>
  <c r="I16" i="1" s="1"/>
  <c r="I18" i="1" s="1"/>
  <c r="I20" i="1" s="1"/>
  <c r="I22" i="1" s="1"/>
  <c r="I24" i="1" s="1"/>
  <c r="I26" i="1" s="1"/>
  <c r="I28" i="1" s="1"/>
  <c r="H12" i="1"/>
  <c r="B16" i="1"/>
  <c r="H14" i="1"/>
  <c r="B18" i="1" l="1"/>
  <c r="H16" i="1"/>
  <c r="I44" i="1"/>
  <c r="B46" i="1"/>
  <c r="B48" i="1" l="1"/>
  <c r="I46" i="1"/>
  <c r="H18" i="1"/>
  <c r="B20" i="1"/>
  <c r="B22" i="1" l="1"/>
  <c r="H20" i="1"/>
  <c r="I48" i="1"/>
  <c r="B50" i="1"/>
  <c r="B52" i="1" l="1"/>
  <c r="I50" i="1"/>
  <c r="B24" i="1"/>
  <c r="H22" i="1"/>
  <c r="B54" i="1" l="1"/>
  <c r="I52" i="1"/>
  <c r="B26" i="1"/>
  <c r="B28" i="1" s="1"/>
  <c r="B29" i="1" s="1"/>
  <c r="H29" i="1" s="1"/>
  <c r="H24" i="1"/>
  <c r="H26" i="1" s="1"/>
  <c r="H28" i="1" s="1"/>
  <c r="I54" i="1" l="1"/>
  <c r="B56" i="1"/>
  <c r="I56" i="1" l="1"/>
  <c r="B58" i="1"/>
  <c r="I58" i="1" l="1"/>
  <c r="B59" i="1"/>
  <c r="I59" i="1" s="1"/>
  <c r="I29" i="1" s="1"/>
  <c r="I30" i="1" s="1"/>
</calcChain>
</file>

<file path=xl/sharedStrings.xml><?xml version="1.0" encoding="utf-8"?>
<sst xmlns="http://schemas.openxmlformats.org/spreadsheetml/2006/main" count="72" uniqueCount="36">
  <si>
    <t>Nagyszénás Nagyközség</t>
  </si>
  <si>
    <t>10. melléklet a 2/2019. (II. 13.) önkormányzati rendelethez</t>
  </si>
  <si>
    <t>Önkormányzata</t>
  </si>
  <si>
    <t>Előirányzatfelhasználási és likviditási ütemterv 2019. év</t>
  </si>
  <si>
    <t xml:space="preserve">Bevételek </t>
  </si>
  <si>
    <t>adatok eFt-ban</t>
  </si>
  <si>
    <t>Hónap</t>
  </si>
  <si>
    <t>Működési bevételek</t>
  </si>
  <si>
    <t>Közhatalmi bevételek</t>
  </si>
  <si>
    <t>Költségvetési támogatás</t>
  </si>
  <si>
    <t>Felhalmozási és tőke jellegű bevételek</t>
  </si>
  <si>
    <t>Finanszírozási bevételek</t>
  </si>
  <si>
    <t>Számított pénzmaradvány</t>
  </si>
  <si>
    <t>Összesen</t>
  </si>
  <si>
    <t>Bevétel - kiadás egyenlege</t>
  </si>
  <si>
    <t>01.</t>
  </si>
  <si>
    <t>02.</t>
  </si>
  <si>
    <t>halmoz.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</si>
  <si>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</si>
  <si>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</si>
  <si>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</si>
  <si>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</si>
  <si>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</si>
  <si>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</si>
  <si>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</si>
  <si>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</si>
  <si>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</si>
  <si>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</si>
  <si>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Kiadások</t>
  </si>
  <si>
    <t>Személyi juttatások</t>
  </si>
  <si>
    <t>Munkaadókat terhelő járulékok</t>
  </si>
  <si>
    <t>Dologi kiadások</t>
  </si>
  <si>
    <t>Pénzeszköz-átadás</t>
  </si>
  <si>
    <t>Felhalmozási kiadások</t>
  </si>
  <si>
    <t>Tartalékok</t>
  </si>
  <si>
    <t xml:space="preserve">Hitelműveletek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</si>
</sst>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2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2" fillId="0" borderId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1" fillId="0" borderId="0" xfId="2"/>
    <xf numFmtId="0" fontId="1" fillId="0" borderId="0" xfId="2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Border="1" applyAlignment="1">
      <alignment horizontal="center"/>
    </xf>
    <xf numFmtId="0" fontId="6" fillId="0" borderId="0" xfId="2" applyFont="1"/>
    <xf numFmtId="3" fontId="4" fillId="0" borderId="0" xfId="3" applyNumberFormat="1" applyFont="1" applyAlignment="1">
      <alignment horizontal="right"/>
    </xf>
    <xf numFmtId="0" fontId="4" fillId="0" borderId="1" xfId="3" applyFont="1" applyBorder="1" applyAlignment="1">
      <alignment horizontal="center"/>
    </xf>
    <xf numFmtId="3" fontId="4" fillId="0" borderId="1" xfId="3" applyNumberFormat="1" applyFont="1" applyBorder="1" applyAlignment="1">
      <alignment horizontal="center" vertical="top" wrapText="1"/>
    </xf>
    <xf numFmtId="3" fontId="4" fillId="0" borderId="1" xfId="3" applyNumberFormat="1" applyFont="1" applyBorder="1" applyAlignment="1">
      <alignment horizontal="center" vertical="top"/>
    </xf>
    <xf numFmtId="3" fontId="4" fillId="0" borderId="2" xfId="3" applyNumberFormat="1" applyFont="1" applyFill="1" applyBorder="1" applyAlignment="1">
      <alignment horizontal="center" vertical="top" wrapText="1"/>
    </xf>
    <xf numFmtId="3" fontId="4" fillId="0" borderId="1" xfId="3" applyNumberFormat="1" applyFont="1" applyBorder="1"/>
    <xf numFmtId="3" fontId="7" fillId="0" borderId="2" xfId="0" applyNumberFormat="1" applyFont="1" applyBorder="1"/>
    <xf numFmtId="3" fontId="0" fillId="0" borderId="0" xfId="0" applyNumberFormat="1"/>
    <xf numFmtId="3" fontId="8" fillId="0" borderId="1" xfId="3" applyNumberFormat="1" applyFont="1" applyBorder="1"/>
    <xf numFmtId="3" fontId="4" fillId="0" borderId="0" xfId="3" applyNumberFormat="1" applyFont="1" applyBorder="1"/>
    <xf numFmtId="3" fontId="4" fillId="0" borderId="3" xfId="3" applyNumberFormat="1" applyFont="1" applyBorder="1"/>
    <xf numFmtId="0" fontId="0" fillId="0" borderId="0" xfId="0" applyAlignment="1">
      <alignment horizontal="center"/>
    </xf>
    <xf numFmtId="1" fontId="0" fillId="0" borderId="0" xfId="0" applyNumberFormat="1"/>
    <xf numFmtId="1" fontId="9" fillId="0" borderId="0" xfId="0" applyNumberFormat="1" applyFont="1"/>
    <xf numFmtId="0" fontId="9" fillId="0" borderId="0" xfId="0" applyFont="1"/>
    <xf numFmtId="0" fontId="8" fillId="0" borderId="1" xfId="3" applyFont="1" applyBorder="1" applyAlignment="1">
      <alignment horizontal="center"/>
    </xf>
    <xf numFmtId="3" fontId="10" fillId="0" borderId="2" xfId="0" applyNumberFormat="1" applyFont="1" applyBorder="1"/>
    <xf numFmtId="165" fontId="2" fillId="0" borderId="0" xfId="1" applyNumberFormat="1" applyFont="1"/>
    <xf numFmtId="3" fontId="1" fillId="0" borderId="0" xfId="2" applyNumberFormat="1"/>
    <xf numFmtId="0" fontId="6" fillId="0" borderId="0" xfId="3" applyFont="1"/>
    <xf numFmtId="3" fontId="4" fillId="0" borderId="0" xfId="3" applyNumberFormat="1" applyFont="1"/>
    <xf numFmtId="3" fontId="4" fillId="0" borderId="4" xfId="3" applyNumberFormat="1" applyFont="1" applyBorder="1" applyAlignment="1">
      <alignment horizontal="center" vertical="top" wrapText="1"/>
    </xf>
    <xf numFmtId="3" fontId="4" fillId="0" borderId="2" xfId="3" applyNumberFormat="1" applyFont="1" applyBorder="1" applyAlignment="1">
      <alignment horizontal="center" vertical="top"/>
    </xf>
    <xf numFmtId="3" fontId="4" fillId="0" borderId="4" xfId="3" applyNumberFormat="1" applyFont="1" applyBorder="1"/>
    <xf numFmtId="3" fontId="4" fillId="0" borderId="2" xfId="3" applyNumberFormat="1" applyFont="1" applyBorder="1"/>
    <xf numFmtId="3" fontId="4" fillId="0" borderId="0" xfId="3" applyNumberFormat="1" applyFont="1" applyFill="1" applyBorder="1"/>
    <xf numFmtId="3" fontId="8" fillId="0" borderId="4" xfId="3" applyNumberFormat="1" applyFont="1" applyBorder="1"/>
    <xf numFmtId="3" fontId="8" fillId="0" borderId="2" xfId="3" applyNumberFormat="1" applyFont="1" applyBorder="1"/>
    <xf numFmtId="165" fontId="7" fillId="0" borderId="0" xfId="1" applyNumberFormat="1" applyFont="1" applyBorder="1"/>
    <xf numFmtId="165" fontId="11" fillId="0" borderId="0" xfId="1" applyNumberFormat="1" applyFont="1" applyBorder="1"/>
    <xf numFmtId="0" fontId="0" fillId="0" borderId="0" xfId="0" applyFont="1"/>
    <xf numFmtId="0" fontId="0" fillId="0" borderId="0" xfId="0" applyBorder="1"/>
  </cellXfs>
  <cellStyles count="4">
    <cellStyle name="Ezres" xfId="1" builtinId="3"/>
    <cellStyle name="Normál" xfId="0" builtinId="0"/>
    <cellStyle name="Normál_ktgv2003_1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workbookViewId="0">
      <selection activeCell="F2" sqref="F2"/>
    </sheetView>
  </sheetViews>
  <sheetFormatPr defaultRowHeight="12.75" x14ac:dyDescent="0.2"/>
  <cols>
    <col min="1" max="1" width="16.5703125" customWidth="1"/>
    <col min="2" max="2" width="13.7109375" customWidth="1"/>
    <col min="3" max="3" width="12.7109375" customWidth="1"/>
    <col min="4" max="4" width="13.28515625" customWidth="1"/>
    <col min="5" max="5" width="12.5703125" customWidth="1"/>
    <col min="6" max="6" width="12" customWidth="1"/>
    <col min="7" max="7" width="13" customWidth="1"/>
    <col min="8" max="8" width="13.85546875" customWidth="1"/>
    <col min="9" max="9" width="14.7109375" customWidth="1"/>
    <col min="10" max="10" width="12.7109375" bestFit="1" customWidth="1"/>
  </cols>
  <sheetData>
    <row r="1" spans="1:11" x14ac:dyDescent="0.2">
      <c r="A1" s="1" t="s">
        <v>0</v>
      </c>
      <c r="B1" s="1"/>
      <c r="C1" s="1"/>
      <c r="D1" s="1"/>
      <c r="E1" s="1"/>
      <c r="F1" s="2" t="s">
        <v>1</v>
      </c>
      <c r="G1" s="2"/>
      <c r="H1" s="2"/>
      <c r="I1" s="2"/>
    </row>
    <row r="2" spans="1:11" x14ac:dyDescent="0.2">
      <c r="A2" s="1" t="s">
        <v>2</v>
      </c>
      <c r="B2" s="1"/>
      <c r="C2" s="1"/>
      <c r="D2" s="1"/>
      <c r="E2" s="1"/>
      <c r="F2" s="1"/>
      <c r="G2" s="1"/>
      <c r="H2" s="1"/>
      <c r="I2" s="3"/>
    </row>
    <row r="3" spans="1:11" x14ac:dyDescent="0.2">
      <c r="A3" s="1"/>
      <c r="B3" s="4" t="s">
        <v>3</v>
      </c>
      <c r="C3" s="4"/>
      <c r="D3" s="4"/>
      <c r="E3" s="4"/>
      <c r="F3" s="4"/>
      <c r="G3" s="4"/>
      <c r="H3" s="4"/>
      <c r="I3" s="1"/>
    </row>
    <row r="4" spans="1:11" x14ac:dyDescent="0.2">
      <c r="A4" s="1"/>
      <c r="B4" s="1"/>
      <c r="C4" s="5"/>
      <c r="D4" s="1"/>
      <c r="E4" s="1"/>
      <c r="F4" s="1"/>
      <c r="G4" s="6"/>
      <c r="H4" s="6"/>
      <c r="I4" s="1"/>
    </row>
    <row r="5" spans="1:11" x14ac:dyDescent="0.2">
      <c r="A5" s="7" t="s">
        <v>4</v>
      </c>
      <c r="B5" s="1"/>
      <c r="C5" s="1"/>
      <c r="D5" s="1"/>
      <c r="E5" s="1"/>
      <c r="F5" s="1"/>
      <c r="G5" s="1"/>
      <c r="H5" s="1"/>
      <c r="I5" s="1"/>
    </row>
    <row r="6" spans="1:11" x14ac:dyDescent="0.2">
      <c r="A6" s="7"/>
      <c r="B6" s="1"/>
      <c r="C6" s="1"/>
      <c r="D6" s="1"/>
      <c r="E6" s="1"/>
      <c r="F6" s="1"/>
      <c r="G6" s="1"/>
      <c r="H6" s="1"/>
      <c r="I6" s="8" t="s">
        <v>5</v>
      </c>
    </row>
    <row r="7" spans="1:11" ht="33.75" x14ac:dyDescent="0.2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1" t="s">
        <v>13</v>
      </c>
      <c r="I7" s="12" t="s">
        <v>14</v>
      </c>
    </row>
    <row r="8" spans="1:11" x14ac:dyDescent="0.2">
      <c r="A8" s="9" t="s">
        <v>15</v>
      </c>
      <c r="B8" s="13">
        <v>10400</v>
      </c>
      <c r="C8" s="13">
        <v>1000</v>
      </c>
      <c r="D8" s="13">
        <f>37060+7760</f>
        <v>44820</v>
      </c>
      <c r="E8" s="13">
        <v>0</v>
      </c>
      <c r="F8" s="13">
        <v>0</v>
      </c>
      <c r="G8" s="13">
        <v>40070</v>
      </c>
      <c r="H8" s="13">
        <f>SUM(B8:G8)</f>
        <v>96290</v>
      </c>
      <c r="I8" s="14">
        <f>H8-I38</f>
        <v>12926</v>
      </c>
      <c r="K8" s="15"/>
    </row>
    <row r="9" spans="1:11" x14ac:dyDescent="0.2">
      <c r="A9" s="9" t="s">
        <v>16</v>
      </c>
      <c r="B9" s="13">
        <v>10400</v>
      </c>
      <c r="C9" s="13">
        <v>1000</v>
      </c>
      <c r="D9" s="13">
        <f>24700+7760</f>
        <v>32460</v>
      </c>
      <c r="E9" s="13">
        <v>0</v>
      </c>
      <c r="F9" s="13">
        <v>20000</v>
      </c>
      <c r="G9" s="13">
        <v>0</v>
      </c>
      <c r="H9" s="13">
        <f>SUM(B9:G9)</f>
        <v>63860</v>
      </c>
      <c r="I9" s="14">
        <f>H9-I39</f>
        <v>-4750</v>
      </c>
    </row>
    <row r="10" spans="1:11" x14ac:dyDescent="0.2">
      <c r="A10" s="9" t="s">
        <v>17</v>
      </c>
      <c r="B10" s="13">
        <f>SUM(B8:B9)</f>
        <v>20800</v>
      </c>
      <c r="C10" s="13">
        <f>SUM(C8:C9)</f>
        <v>2000</v>
      </c>
      <c r="D10" s="13">
        <f>SUM(D8:D9)</f>
        <v>77280</v>
      </c>
      <c r="E10" s="13">
        <f>SUM(E8:E9)</f>
        <v>0</v>
      </c>
      <c r="F10" s="13">
        <f>F9+F8</f>
        <v>20000</v>
      </c>
      <c r="G10" s="13">
        <f>SUM(G8:G9)</f>
        <v>40070</v>
      </c>
      <c r="H10" s="13">
        <f t="shared" ref="H10:H24" si="0">SUM(B10:G10)</f>
        <v>160150</v>
      </c>
      <c r="I10" s="16">
        <f>SUM(I8:I9)</f>
        <v>8176</v>
      </c>
    </row>
    <row r="11" spans="1:11" x14ac:dyDescent="0.2">
      <c r="A11" s="9" t="s">
        <v>18</v>
      </c>
      <c r="B11" s="13">
        <v>10400</v>
      </c>
      <c r="C11" s="13">
        <v>66000</v>
      </c>
      <c r="D11" s="13">
        <f>24700+7760</f>
        <v>32460</v>
      </c>
      <c r="E11" s="13">
        <v>0</v>
      </c>
      <c r="F11" s="13">
        <v>0</v>
      </c>
      <c r="G11" s="13">
        <v>0</v>
      </c>
      <c r="H11" s="13">
        <f>SUM(B11:G11)</f>
        <v>108860</v>
      </c>
      <c r="I11" s="14">
        <f>H11-I41</f>
        <v>42196</v>
      </c>
    </row>
    <row r="12" spans="1:11" x14ac:dyDescent="0.2">
      <c r="A12" s="9" t="s">
        <v>17</v>
      </c>
      <c r="B12" s="13">
        <f>SUM(B10:B11)</f>
        <v>31200</v>
      </c>
      <c r="C12" s="13">
        <f>SUM(C10:C11)</f>
        <v>68000</v>
      </c>
      <c r="D12" s="13">
        <f>SUM(D10:D11)</f>
        <v>109740</v>
      </c>
      <c r="E12" s="13">
        <f>SUM(E10:E11)</f>
        <v>0</v>
      </c>
      <c r="F12" s="13">
        <f>F10+F11</f>
        <v>20000</v>
      </c>
      <c r="G12" s="13">
        <f>SUM(G10:G11)</f>
        <v>40070</v>
      </c>
      <c r="H12" s="13">
        <f t="shared" si="0"/>
        <v>269010</v>
      </c>
      <c r="I12" s="16">
        <f>SUM(I10:I11)</f>
        <v>50372</v>
      </c>
    </row>
    <row r="13" spans="1:11" x14ac:dyDescent="0.2">
      <c r="A13" s="9" t="s">
        <v>19</v>
      </c>
      <c r="B13" s="13">
        <v>10400</v>
      </c>
      <c r="C13" s="13">
        <v>1000</v>
      </c>
      <c r="D13" s="13">
        <f>24700+7760</f>
        <v>32460</v>
      </c>
      <c r="E13" s="13">
        <v>0</v>
      </c>
      <c r="F13" s="13">
        <v>0</v>
      </c>
      <c r="G13" s="13">
        <v>0</v>
      </c>
      <c r="H13" s="13">
        <f>SUM(B13:G13)</f>
        <v>43860</v>
      </c>
      <c r="I13" s="14">
        <f>H13-I43</f>
        <v>-23060</v>
      </c>
    </row>
    <row r="14" spans="1:11" x14ac:dyDescent="0.2">
      <c r="A14" s="9" t="s">
        <v>17</v>
      </c>
      <c r="B14" s="13">
        <f>SUM(B12:B13)</f>
        <v>41600</v>
      </c>
      <c r="C14" s="13">
        <f>SUM(C12:C13)</f>
        <v>69000</v>
      </c>
      <c r="D14" s="13">
        <f>SUM(D12:D13)</f>
        <v>142200</v>
      </c>
      <c r="E14" s="13">
        <f>SUM(E12:E13)</f>
        <v>0</v>
      </c>
      <c r="F14" s="13">
        <f>F12+F13</f>
        <v>20000</v>
      </c>
      <c r="G14" s="13">
        <f>SUM(G12:G13)</f>
        <v>40070</v>
      </c>
      <c r="H14" s="13">
        <f t="shared" si="0"/>
        <v>312870</v>
      </c>
      <c r="I14" s="16">
        <f>SUM(I12:I13)</f>
        <v>27312</v>
      </c>
    </row>
    <row r="15" spans="1:11" x14ac:dyDescent="0.2">
      <c r="A15" s="9" t="s">
        <v>20</v>
      </c>
      <c r="B15" s="13">
        <v>10400</v>
      </c>
      <c r="C15" s="13">
        <v>10000</v>
      </c>
      <c r="D15" s="13">
        <f>24700+7760</f>
        <v>32460</v>
      </c>
      <c r="E15" s="13">
        <v>0</v>
      </c>
      <c r="F15" s="17">
        <v>0</v>
      </c>
      <c r="G15" s="18">
        <v>0</v>
      </c>
      <c r="H15" s="13">
        <f>SUM(B15:G15)</f>
        <v>52860</v>
      </c>
      <c r="I15" s="14">
        <f>H15-I45</f>
        <v>-8360</v>
      </c>
    </row>
    <row r="16" spans="1:11" x14ac:dyDescent="0.2">
      <c r="A16" s="9" t="s">
        <v>17</v>
      </c>
      <c r="B16" s="13">
        <f>SUM(B14:B15)</f>
        <v>52000</v>
      </c>
      <c r="C16" s="13">
        <f>SUM(C14:C15)</f>
        <v>79000</v>
      </c>
      <c r="D16" s="13">
        <f>SUM(D14:D15)</f>
        <v>174660</v>
      </c>
      <c r="E16" s="13">
        <f>SUM(E14:E15)</f>
        <v>0</v>
      </c>
      <c r="F16" s="13">
        <f>F14+F15</f>
        <v>20000</v>
      </c>
      <c r="G16" s="13">
        <f>SUM(G14:G15)</f>
        <v>40070</v>
      </c>
      <c r="H16" s="13">
        <f t="shared" si="0"/>
        <v>365730</v>
      </c>
      <c r="I16" s="16">
        <f>SUM(I14:I15)</f>
        <v>18952</v>
      </c>
    </row>
    <row r="17" spans="1:12" x14ac:dyDescent="0.2">
      <c r="A17" s="9" t="s">
        <v>21</v>
      </c>
      <c r="B17" s="13">
        <v>10400</v>
      </c>
      <c r="C17" s="13">
        <v>1000</v>
      </c>
      <c r="D17" s="13">
        <f>24700+7760+200</f>
        <v>32660</v>
      </c>
      <c r="E17" s="13">
        <v>0</v>
      </c>
      <c r="F17" s="13">
        <v>2500</v>
      </c>
      <c r="G17" s="13">
        <v>0</v>
      </c>
      <c r="H17" s="13">
        <f>SUM(B17:G17)</f>
        <v>46560</v>
      </c>
      <c r="I17" s="14">
        <f>H17-I47</f>
        <v>-18924</v>
      </c>
      <c r="K17" s="19"/>
      <c r="L17" s="19"/>
    </row>
    <row r="18" spans="1:12" x14ac:dyDescent="0.2">
      <c r="A18" s="9" t="s">
        <v>17</v>
      </c>
      <c r="B18" s="13">
        <f>SUM(B16:B17)</f>
        <v>62400</v>
      </c>
      <c r="C18" s="13">
        <f>SUM(C16:C17)</f>
        <v>80000</v>
      </c>
      <c r="D18" s="13">
        <f>SUM(D16:D17)</f>
        <v>207320</v>
      </c>
      <c r="E18" s="13">
        <f>SUM(E16:E17)</f>
        <v>0</v>
      </c>
      <c r="F18" s="13">
        <f>F16+F17</f>
        <v>22500</v>
      </c>
      <c r="G18" s="13">
        <f>SUM(G16:G17)</f>
        <v>40070</v>
      </c>
      <c r="H18" s="13">
        <f t="shared" si="0"/>
        <v>412290</v>
      </c>
      <c r="I18" s="16">
        <f>SUM(I16:I17)</f>
        <v>28</v>
      </c>
      <c r="K18" s="20"/>
    </row>
    <row r="19" spans="1:12" x14ac:dyDescent="0.2">
      <c r="A19" s="9" t="s">
        <v>22</v>
      </c>
      <c r="B19" s="13">
        <v>10400</v>
      </c>
      <c r="C19" s="13">
        <v>1000</v>
      </c>
      <c r="D19" s="13">
        <f>24700+7760</f>
        <v>32460</v>
      </c>
      <c r="E19" s="13"/>
      <c r="F19" s="13">
        <v>14000</v>
      </c>
      <c r="G19" s="13">
        <v>0</v>
      </c>
      <c r="H19" s="13">
        <f>SUM(B19:G19)</f>
        <v>57860</v>
      </c>
      <c r="I19" s="14">
        <f>H19-I49</f>
        <v>15</v>
      </c>
      <c r="K19" s="20"/>
    </row>
    <row r="20" spans="1:12" x14ac:dyDescent="0.2">
      <c r="A20" s="9" t="s">
        <v>17</v>
      </c>
      <c r="B20" s="13">
        <f>SUM(B18:B19)</f>
        <v>72800</v>
      </c>
      <c r="C20" s="13">
        <f>SUM(C18:C19)</f>
        <v>81000</v>
      </c>
      <c r="D20" s="13">
        <f>SUM(D18:D19)</f>
        <v>239780</v>
      </c>
      <c r="E20" s="13">
        <f>SUM(E18:E19)</f>
        <v>0</v>
      </c>
      <c r="F20" s="13">
        <f>F18+F19</f>
        <v>36500</v>
      </c>
      <c r="G20" s="13">
        <f>SUM(G18:G19)</f>
        <v>40070</v>
      </c>
      <c r="H20" s="13">
        <f>SUM(B20:G20)</f>
        <v>470150</v>
      </c>
      <c r="I20" s="16">
        <f>SUM(I18:I19)</f>
        <v>43</v>
      </c>
      <c r="K20" s="20"/>
    </row>
    <row r="21" spans="1:12" x14ac:dyDescent="0.2">
      <c r="A21" s="9" t="s">
        <v>23</v>
      </c>
      <c r="B21" s="13">
        <v>10400</v>
      </c>
      <c r="C21" s="13">
        <v>1000</v>
      </c>
      <c r="D21" s="13">
        <f>24700+7760</f>
        <v>32460</v>
      </c>
      <c r="E21" s="13"/>
      <c r="F21" s="13">
        <v>16000</v>
      </c>
      <c r="G21" s="13">
        <v>0</v>
      </c>
      <c r="H21" s="13">
        <f>SUM(B21:G21)</f>
        <v>59860</v>
      </c>
      <c r="I21" s="14">
        <f>H21-I51</f>
        <v>172</v>
      </c>
      <c r="K21" s="20"/>
    </row>
    <row r="22" spans="1:12" x14ac:dyDescent="0.2">
      <c r="A22" s="9" t="s">
        <v>17</v>
      </c>
      <c r="B22" s="13">
        <f>SUM(B20:B21)</f>
        <v>83200</v>
      </c>
      <c r="C22" s="13">
        <f>SUM(C20:C21)</f>
        <v>82000</v>
      </c>
      <c r="D22" s="13">
        <f>SUM(D20:D21)</f>
        <v>272240</v>
      </c>
      <c r="E22" s="13">
        <f>SUM(E20:E21)</f>
        <v>0</v>
      </c>
      <c r="F22" s="13">
        <f>F20+F21</f>
        <v>52500</v>
      </c>
      <c r="G22" s="13">
        <f>SUM(G20:G21)</f>
        <v>40070</v>
      </c>
      <c r="H22" s="13">
        <f t="shared" si="0"/>
        <v>530010</v>
      </c>
      <c r="I22" s="16">
        <f>SUM(I20:I21)</f>
        <v>215</v>
      </c>
      <c r="K22" s="20"/>
    </row>
    <row r="23" spans="1:12" x14ac:dyDescent="0.2">
      <c r="A23" s="9" t="s">
        <v>24</v>
      </c>
      <c r="B23" s="13">
        <v>10400</v>
      </c>
      <c r="C23" s="13">
        <v>66000</v>
      </c>
      <c r="D23" s="13">
        <f>24700+7760</f>
        <v>32460</v>
      </c>
      <c r="E23" s="13">
        <v>0</v>
      </c>
      <c r="F23" s="13">
        <v>0</v>
      </c>
      <c r="G23" s="13">
        <v>0</v>
      </c>
      <c r="H23" s="13">
        <f>SUM(B23:G23)</f>
        <v>108860</v>
      </c>
      <c r="I23" s="14">
        <f>H23-I53</f>
        <v>42766</v>
      </c>
      <c r="K23" s="21"/>
      <c r="L23" s="22"/>
    </row>
    <row r="24" spans="1:12" x14ac:dyDescent="0.2">
      <c r="A24" s="9" t="s">
        <v>17</v>
      </c>
      <c r="B24" s="13">
        <f>SUM(B22:B23)</f>
        <v>93600</v>
      </c>
      <c r="C24" s="13">
        <f>SUM(C22:C23)</f>
        <v>148000</v>
      </c>
      <c r="D24" s="13">
        <f>SUM(D22:D23)</f>
        <v>304700</v>
      </c>
      <c r="E24" s="13">
        <f>SUM(E22:E23)</f>
        <v>0</v>
      </c>
      <c r="F24" s="13">
        <f>F22+F23</f>
        <v>52500</v>
      </c>
      <c r="G24" s="13">
        <f>SUM(G22:G23)</f>
        <v>40070</v>
      </c>
      <c r="H24" s="13">
        <f t="shared" si="0"/>
        <v>638870</v>
      </c>
      <c r="I24" s="16">
        <f>SUM(I22:I23)</f>
        <v>42981</v>
      </c>
    </row>
    <row r="25" spans="1:12" x14ac:dyDescent="0.2">
      <c r="A25" s="9" t="s">
        <v>25</v>
      </c>
      <c r="B25" s="13">
        <v>10400</v>
      </c>
      <c r="C25" s="13">
        <v>3000</v>
      </c>
      <c r="D25" s="13">
        <f>24700+7760</f>
        <v>32460</v>
      </c>
      <c r="E25" s="13">
        <v>12000</v>
      </c>
      <c r="F25" s="13">
        <v>6000</v>
      </c>
      <c r="G25" s="13">
        <v>0</v>
      </c>
      <c r="H25" s="13">
        <f>SUM(B25:G25)</f>
        <v>63860</v>
      </c>
      <c r="I25" s="14">
        <f>H25-I55</f>
        <v>2740</v>
      </c>
    </row>
    <row r="26" spans="1:12" x14ac:dyDescent="0.2">
      <c r="A26" s="9" t="s">
        <v>17</v>
      </c>
      <c r="B26" s="13">
        <f t="shared" ref="B26:I26" si="1">SUM(B24:B25)</f>
        <v>104000</v>
      </c>
      <c r="C26" s="13">
        <f t="shared" si="1"/>
        <v>151000</v>
      </c>
      <c r="D26" s="13">
        <f t="shared" si="1"/>
        <v>337160</v>
      </c>
      <c r="E26" s="13">
        <f t="shared" si="1"/>
        <v>12000</v>
      </c>
      <c r="F26" s="13">
        <f t="shared" si="1"/>
        <v>58500</v>
      </c>
      <c r="G26" s="13">
        <f t="shared" si="1"/>
        <v>40070</v>
      </c>
      <c r="H26" s="13">
        <f t="shared" si="1"/>
        <v>702730</v>
      </c>
      <c r="I26" s="16">
        <f t="shared" si="1"/>
        <v>45721</v>
      </c>
    </row>
    <row r="27" spans="1:12" x14ac:dyDescent="0.2">
      <c r="A27" s="9" t="s">
        <v>26</v>
      </c>
      <c r="B27" s="13">
        <v>10400</v>
      </c>
      <c r="C27" s="13">
        <v>3000</v>
      </c>
      <c r="D27" s="13">
        <f>24700+7760</f>
        <v>32460</v>
      </c>
      <c r="E27" s="13">
        <v>0</v>
      </c>
      <c r="F27" s="13">
        <v>16000</v>
      </c>
      <c r="G27" s="13">
        <v>0</v>
      </c>
      <c r="H27" s="13">
        <f>SUM(B27:G27)</f>
        <v>61860</v>
      </c>
      <c r="I27" s="14">
        <f>H27-I57</f>
        <v>740</v>
      </c>
    </row>
    <row r="28" spans="1:12" x14ac:dyDescent="0.2">
      <c r="A28" s="9" t="s">
        <v>17</v>
      </c>
      <c r="B28" s="13">
        <f t="shared" ref="B28:I28" si="2">SUM(B26:B27)</f>
        <v>114400</v>
      </c>
      <c r="C28" s="13">
        <f t="shared" si="2"/>
        <v>154000</v>
      </c>
      <c r="D28" s="13">
        <f t="shared" si="2"/>
        <v>369620</v>
      </c>
      <c r="E28" s="13">
        <f t="shared" si="2"/>
        <v>12000</v>
      </c>
      <c r="F28" s="13">
        <f t="shared" si="2"/>
        <v>74500</v>
      </c>
      <c r="G28" s="13">
        <f t="shared" si="2"/>
        <v>40070</v>
      </c>
      <c r="H28" s="13">
        <f t="shared" si="2"/>
        <v>764590</v>
      </c>
      <c r="I28" s="16">
        <f t="shared" si="2"/>
        <v>46461</v>
      </c>
    </row>
    <row r="29" spans="1:12" x14ac:dyDescent="0.2">
      <c r="A29" s="9" t="s">
        <v>27</v>
      </c>
      <c r="B29" s="13">
        <f>B30-B28</f>
        <v>10162</v>
      </c>
      <c r="C29" s="13">
        <f>C30-C28</f>
        <v>9050</v>
      </c>
      <c r="D29" s="13">
        <f>D30-D28</f>
        <v>32366</v>
      </c>
      <c r="E29" s="13">
        <v>0</v>
      </c>
      <c r="F29" s="13">
        <f>F30-F28</f>
        <v>15500</v>
      </c>
      <c r="G29" s="13">
        <f>G30-G28</f>
        <v>0</v>
      </c>
      <c r="H29" s="13">
        <f>SUM(B29:G29)</f>
        <v>67078</v>
      </c>
      <c r="I29" s="14">
        <f>H29-I59</f>
        <v>-46461</v>
      </c>
    </row>
    <row r="30" spans="1:12" x14ac:dyDescent="0.2">
      <c r="A30" s="23" t="s">
        <v>17</v>
      </c>
      <c r="B30" s="16">
        <v>124562</v>
      </c>
      <c r="C30" s="16">
        <v>163050</v>
      </c>
      <c r="D30" s="16">
        <v>401986</v>
      </c>
      <c r="E30" s="16">
        <v>12000</v>
      </c>
      <c r="F30" s="16">
        <v>90000</v>
      </c>
      <c r="G30" s="16">
        <v>40070</v>
      </c>
      <c r="H30" s="16">
        <f>SUM(B30:G30)</f>
        <v>831668</v>
      </c>
      <c r="I30" s="24">
        <f>I28+I29</f>
        <v>0</v>
      </c>
      <c r="K30" s="15"/>
    </row>
    <row r="31" spans="1:12" x14ac:dyDescent="0.2">
      <c r="A31" s="1"/>
      <c r="B31" s="25"/>
      <c r="C31" s="26"/>
      <c r="D31" s="1"/>
      <c r="E31" s="1"/>
      <c r="F31" s="1"/>
      <c r="G31" s="26"/>
      <c r="H31" s="26"/>
      <c r="I31" s="1"/>
    </row>
    <row r="32" spans="1:12" x14ac:dyDescent="0.2">
      <c r="A32" s="1"/>
      <c r="B32" s="25"/>
      <c r="C32" s="1"/>
      <c r="D32" s="1"/>
      <c r="E32" s="1"/>
      <c r="F32" s="1"/>
      <c r="G32" s="1"/>
      <c r="H32" s="1"/>
      <c r="I32" s="1"/>
    </row>
    <row r="33" spans="1:9" x14ac:dyDescent="0.2">
      <c r="A33" s="1"/>
      <c r="B33" s="25"/>
      <c r="C33" s="1"/>
      <c r="D33" s="1"/>
      <c r="E33" s="1"/>
      <c r="F33" s="1"/>
      <c r="G33" s="1"/>
      <c r="H33" s="1"/>
      <c r="I33" s="1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A35" s="27" t="s">
        <v>28</v>
      </c>
      <c r="B35" s="28"/>
      <c r="C35" s="28"/>
      <c r="D35" s="28"/>
      <c r="E35" s="28"/>
      <c r="F35" s="28"/>
      <c r="G35" s="28"/>
      <c r="H35" s="28"/>
    </row>
    <row r="36" spans="1:9" x14ac:dyDescent="0.2">
      <c r="A36" s="27"/>
      <c r="B36" s="28"/>
      <c r="C36" s="28"/>
      <c r="D36" s="28"/>
      <c r="E36" s="28"/>
      <c r="F36" s="28"/>
      <c r="G36" s="28"/>
      <c r="H36" s="28"/>
      <c r="I36" s="8" t="s">
        <v>5</v>
      </c>
    </row>
    <row r="37" spans="1:9" ht="22.5" x14ac:dyDescent="0.2">
      <c r="A37" s="9" t="s">
        <v>6</v>
      </c>
      <c r="B37" s="10" t="s">
        <v>29</v>
      </c>
      <c r="C37" s="10" t="s">
        <v>30</v>
      </c>
      <c r="D37" s="10" t="s">
        <v>31</v>
      </c>
      <c r="E37" s="10" t="s">
        <v>32</v>
      </c>
      <c r="F37" s="10" t="s">
        <v>33</v>
      </c>
      <c r="G37" s="10" t="s">
        <v>34</v>
      </c>
      <c r="H37" s="29" t="s">
        <v>35</v>
      </c>
      <c r="I37" s="30" t="s">
        <v>13</v>
      </c>
    </row>
    <row r="38" spans="1:9" x14ac:dyDescent="0.2">
      <c r="A38" s="9" t="s">
        <v>15</v>
      </c>
      <c r="B38" s="13">
        <f>27700+2100</f>
        <v>29800</v>
      </c>
      <c r="C38" s="13">
        <v>5570</v>
      </c>
      <c r="D38" s="13">
        <f>15000+6300</f>
        <v>21300</v>
      </c>
      <c r="E38" s="13">
        <v>7447</v>
      </c>
      <c r="F38" s="13">
        <f>500+2500</f>
        <v>3000</v>
      </c>
      <c r="G38" s="13">
        <v>0</v>
      </c>
      <c r="H38" s="31">
        <f>4944+11303</f>
        <v>16247</v>
      </c>
      <c r="I38" s="32">
        <f>SUM(B38:H38)</f>
        <v>83364</v>
      </c>
    </row>
    <row r="39" spans="1:9" x14ac:dyDescent="0.2">
      <c r="A39" s="9" t="s">
        <v>16</v>
      </c>
      <c r="B39" s="13">
        <v>29800</v>
      </c>
      <c r="C39" s="13">
        <v>5570</v>
      </c>
      <c r="D39" s="13">
        <f>15000+6300</f>
        <v>21300</v>
      </c>
      <c r="E39" s="13">
        <v>7440</v>
      </c>
      <c r="F39" s="13">
        <f>4500</f>
        <v>4500</v>
      </c>
      <c r="G39" s="13">
        <v>0</v>
      </c>
      <c r="H39" s="31">
        <v>0</v>
      </c>
      <c r="I39" s="32">
        <f t="shared" ref="I39:I59" si="3">SUM(B39:H39)</f>
        <v>68610</v>
      </c>
    </row>
    <row r="40" spans="1:9" x14ac:dyDescent="0.2">
      <c r="A40" s="9" t="s">
        <v>17</v>
      </c>
      <c r="B40" s="13">
        <f>B38+B39</f>
        <v>59600</v>
      </c>
      <c r="C40" s="13">
        <f>C38+C39</f>
        <v>11140</v>
      </c>
      <c r="D40" s="13">
        <f>SUM(D38:D39)</f>
        <v>42600</v>
      </c>
      <c r="E40" s="13">
        <f>SUM(E38:E39)</f>
        <v>14887</v>
      </c>
      <c r="F40" s="13">
        <f>SUM(F38:F39)</f>
        <v>7500</v>
      </c>
      <c r="G40" s="13">
        <f>SUM(G38:G39)</f>
        <v>0</v>
      </c>
      <c r="H40" s="31">
        <f>SUM(H38:H39)</f>
        <v>16247</v>
      </c>
      <c r="I40" s="32">
        <f t="shared" si="3"/>
        <v>151974</v>
      </c>
    </row>
    <row r="41" spans="1:9" x14ac:dyDescent="0.2">
      <c r="A41" s="9" t="s">
        <v>18</v>
      </c>
      <c r="B41" s="13">
        <v>27700</v>
      </c>
      <c r="C41" s="13">
        <v>5180</v>
      </c>
      <c r="D41" s="13">
        <f>14500+6300</f>
        <v>20800</v>
      </c>
      <c r="E41" s="13">
        <v>7440</v>
      </c>
      <c r="F41" s="13">
        <v>600</v>
      </c>
      <c r="G41" s="13">
        <v>0</v>
      </c>
      <c r="H41" s="31">
        <v>4944</v>
      </c>
      <c r="I41" s="32">
        <f t="shared" si="3"/>
        <v>66664</v>
      </c>
    </row>
    <row r="42" spans="1:9" x14ac:dyDescent="0.2">
      <c r="A42" s="9" t="s">
        <v>17</v>
      </c>
      <c r="B42" s="13">
        <f t="shared" ref="B42:H42" si="4">SUM(B40:B41)</f>
        <v>87300</v>
      </c>
      <c r="C42" s="13">
        <f t="shared" si="4"/>
        <v>16320</v>
      </c>
      <c r="D42" s="13">
        <f t="shared" si="4"/>
        <v>63400</v>
      </c>
      <c r="E42" s="13">
        <f t="shared" si="4"/>
        <v>22327</v>
      </c>
      <c r="F42" s="13">
        <f t="shared" si="4"/>
        <v>8100</v>
      </c>
      <c r="G42" s="13">
        <f t="shared" si="4"/>
        <v>0</v>
      </c>
      <c r="H42" s="31">
        <f t="shared" si="4"/>
        <v>21191</v>
      </c>
      <c r="I42" s="32">
        <f t="shared" si="3"/>
        <v>218638</v>
      </c>
    </row>
    <row r="43" spans="1:9" x14ac:dyDescent="0.2">
      <c r="A43" s="9" t="s">
        <v>19</v>
      </c>
      <c r="B43" s="13">
        <v>27700</v>
      </c>
      <c r="C43" s="13">
        <v>5180</v>
      </c>
      <c r="D43" s="13">
        <f>14500+6300</f>
        <v>20800</v>
      </c>
      <c r="E43" s="13">
        <v>7440</v>
      </c>
      <c r="F43" s="13">
        <f>600+5200</f>
        <v>5800</v>
      </c>
      <c r="G43" s="13">
        <v>0</v>
      </c>
      <c r="H43" s="31">
        <v>0</v>
      </c>
      <c r="I43" s="32">
        <f t="shared" si="3"/>
        <v>66920</v>
      </c>
    </row>
    <row r="44" spans="1:9" x14ac:dyDescent="0.2">
      <c r="A44" s="9" t="s">
        <v>17</v>
      </c>
      <c r="B44" s="13">
        <f t="shared" ref="B44:H44" si="5">SUM(B42:B43)</f>
        <v>115000</v>
      </c>
      <c r="C44" s="13">
        <f t="shared" si="5"/>
        <v>21500</v>
      </c>
      <c r="D44" s="13">
        <f t="shared" si="5"/>
        <v>84200</v>
      </c>
      <c r="E44" s="13">
        <f t="shared" si="5"/>
        <v>29767</v>
      </c>
      <c r="F44" s="13">
        <f t="shared" si="5"/>
        <v>13900</v>
      </c>
      <c r="G44" s="13">
        <f t="shared" si="5"/>
        <v>0</v>
      </c>
      <c r="H44" s="31">
        <f t="shared" si="5"/>
        <v>21191</v>
      </c>
      <c r="I44" s="32">
        <f t="shared" si="3"/>
        <v>285558</v>
      </c>
    </row>
    <row r="45" spans="1:9" x14ac:dyDescent="0.2">
      <c r="A45" s="9" t="s">
        <v>20</v>
      </c>
      <c r="B45" s="13">
        <v>27700</v>
      </c>
      <c r="C45" s="13">
        <v>5180</v>
      </c>
      <c r="D45" s="13">
        <f>14000+6300</f>
        <v>20300</v>
      </c>
      <c r="E45" s="13">
        <v>7440</v>
      </c>
      <c r="F45" s="13">
        <v>600</v>
      </c>
      <c r="G45" s="13">
        <v>0</v>
      </c>
      <c r="H45" s="31">
        <v>0</v>
      </c>
      <c r="I45" s="32">
        <f t="shared" si="3"/>
        <v>61220</v>
      </c>
    </row>
    <row r="46" spans="1:9" x14ac:dyDescent="0.2">
      <c r="A46" s="9" t="s">
        <v>17</v>
      </c>
      <c r="B46" s="13">
        <f t="shared" ref="B46:H46" si="6">SUM(B44:B45)</f>
        <v>142700</v>
      </c>
      <c r="C46" s="13">
        <f t="shared" si="6"/>
        <v>26680</v>
      </c>
      <c r="D46" s="13">
        <f t="shared" si="6"/>
        <v>104500</v>
      </c>
      <c r="E46" s="13">
        <f t="shared" si="6"/>
        <v>37207</v>
      </c>
      <c r="F46" s="13">
        <f t="shared" si="6"/>
        <v>14500</v>
      </c>
      <c r="G46" s="13">
        <f t="shared" si="6"/>
        <v>0</v>
      </c>
      <c r="H46" s="31">
        <f t="shared" si="6"/>
        <v>21191</v>
      </c>
      <c r="I46" s="32">
        <f t="shared" si="3"/>
        <v>346778</v>
      </c>
    </row>
    <row r="47" spans="1:9" x14ac:dyDescent="0.2">
      <c r="A47" s="9" t="s">
        <v>21</v>
      </c>
      <c r="B47" s="13">
        <v>27700</v>
      </c>
      <c r="C47" s="13">
        <v>5200</v>
      </c>
      <c r="D47" s="13">
        <f>14000+3000</f>
        <v>17000</v>
      </c>
      <c r="E47" s="13">
        <v>7440</v>
      </c>
      <c r="F47" s="13">
        <f>600+1600+1000</f>
        <v>3200</v>
      </c>
      <c r="G47" s="13">
        <v>0</v>
      </c>
      <c r="H47" s="31">
        <v>4944</v>
      </c>
      <c r="I47" s="32">
        <f t="shared" si="3"/>
        <v>65484</v>
      </c>
    </row>
    <row r="48" spans="1:9" x14ac:dyDescent="0.2">
      <c r="A48" s="9" t="s">
        <v>17</v>
      </c>
      <c r="B48" s="13">
        <f t="shared" ref="B48:H48" si="7">SUM(B46:B47)</f>
        <v>170400</v>
      </c>
      <c r="C48" s="13">
        <f t="shared" si="7"/>
        <v>31880</v>
      </c>
      <c r="D48" s="13">
        <f t="shared" si="7"/>
        <v>121500</v>
      </c>
      <c r="E48" s="13">
        <f t="shared" si="7"/>
        <v>44647</v>
      </c>
      <c r="F48" s="13">
        <f t="shared" si="7"/>
        <v>17700</v>
      </c>
      <c r="G48" s="13">
        <f t="shared" si="7"/>
        <v>0</v>
      </c>
      <c r="H48" s="31">
        <f t="shared" si="7"/>
        <v>26135</v>
      </c>
      <c r="I48" s="32">
        <f t="shared" si="3"/>
        <v>412262</v>
      </c>
    </row>
    <row r="49" spans="1:11" x14ac:dyDescent="0.2">
      <c r="A49" s="9" t="s">
        <v>22</v>
      </c>
      <c r="B49" s="13">
        <v>28005</v>
      </c>
      <c r="C49" s="13">
        <v>5300</v>
      </c>
      <c r="D49" s="13">
        <v>14000</v>
      </c>
      <c r="E49" s="13">
        <v>7440</v>
      </c>
      <c r="F49" s="13">
        <f>600+1500+1000</f>
        <v>3100</v>
      </c>
      <c r="G49" s="13">
        <v>0</v>
      </c>
      <c r="H49" s="31">
        <v>0</v>
      </c>
      <c r="I49" s="32">
        <f t="shared" si="3"/>
        <v>57845</v>
      </c>
      <c r="J49" s="33"/>
    </row>
    <row r="50" spans="1:11" x14ac:dyDescent="0.2">
      <c r="A50" s="9" t="s">
        <v>17</v>
      </c>
      <c r="B50" s="13">
        <f t="shared" ref="B50:H50" si="8">SUM(B48:B49)</f>
        <v>198405</v>
      </c>
      <c r="C50" s="13">
        <f t="shared" si="8"/>
        <v>37180</v>
      </c>
      <c r="D50" s="13">
        <f t="shared" si="8"/>
        <v>135500</v>
      </c>
      <c r="E50" s="13">
        <f t="shared" si="8"/>
        <v>52087</v>
      </c>
      <c r="F50" s="13">
        <f t="shared" si="8"/>
        <v>20800</v>
      </c>
      <c r="G50" s="13">
        <f t="shared" si="8"/>
        <v>0</v>
      </c>
      <c r="H50" s="31">
        <f t="shared" si="8"/>
        <v>26135</v>
      </c>
      <c r="I50" s="32">
        <f t="shared" si="3"/>
        <v>470107</v>
      </c>
    </row>
    <row r="51" spans="1:11" x14ac:dyDescent="0.2">
      <c r="A51" s="9" t="s">
        <v>23</v>
      </c>
      <c r="B51" s="13">
        <f>27700+610</f>
        <v>28310</v>
      </c>
      <c r="C51" s="13">
        <v>5300</v>
      </c>
      <c r="D51" s="13">
        <v>14000</v>
      </c>
      <c r="E51" s="13">
        <f>7440+2000</f>
        <v>9440</v>
      </c>
      <c r="F51" s="13">
        <f>800+1000+88+750</f>
        <v>2638</v>
      </c>
      <c r="G51" s="13">
        <v>0</v>
      </c>
      <c r="H51" s="31">
        <v>0</v>
      </c>
      <c r="I51" s="32">
        <f t="shared" si="3"/>
        <v>59688</v>
      </c>
    </row>
    <row r="52" spans="1:11" x14ac:dyDescent="0.2">
      <c r="A52" s="9" t="s">
        <v>17</v>
      </c>
      <c r="B52" s="13">
        <f t="shared" ref="B52:H52" si="9">SUM(B50:B51)</f>
        <v>226715</v>
      </c>
      <c r="C52" s="13">
        <f t="shared" si="9"/>
        <v>42480</v>
      </c>
      <c r="D52" s="13">
        <f t="shared" si="9"/>
        <v>149500</v>
      </c>
      <c r="E52" s="13">
        <f t="shared" si="9"/>
        <v>61527</v>
      </c>
      <c r="F52" s="13">
        <f t="shared" si="9"/>
        <v>23438</v>
      </c>
      <c r="G52" s="13">
        <f t="shared" si="9"/>
        <v>0</v>
      </c>
      <c r="H52" s="31">
        <f t="shared" si="9"/>
        <v>26135</v>
      </c>
      <c r="I52" s="32">
        <f t="shared" si="3"/>
        <v>529795</v>
      </c>
    </row>
    <row r="53" spans="1:11" x14ac:dyDescent="0.2">
      <c r="A53" s="9" t="s">
        <v>24</v>
      </c>
      <c r="B53" s="13">
        <f>27700+610</f>
        <v>28310</v>
      </c>
      <c r="C53" s="13">
        <v>5100</v>
      </c>
      <c r="D53" s="13">
        <f>14000+6300</f>
        <v>20300</v>
      </c>
      <c r="E53" s="13">
        <v>7440</v>
      </c>
      <c r="F53" s="13">
        <v>0</v>
      </c>
      <c r="G53" s="13">
        <v>0</v>
      </c>
      <c r="H53" s="31">
        <v>4944</v>
      </c>
      <c r="I53" s="32">
        <f t="shared" si="3"/>
        <v>66094</v>
      </c>
    </row>
    <row r="54" spans="1:11" x14ac:dyDescent="0.2">
      <c r="A54" s="9" t="s">
        <v>17</v>
      </c>
      <c r="B54" s="13">
        <f t="shared" ref="B54:H54" si="10">SUM(B52:B53)</f>
        <v>255025</v>
      </c>
      <c r="C54" s="13">
        <f t="shared" si="10"/>
        <v>47580</v>
      </c>
      <c r="D54" s="13">
        <f t="shared" si="10"/>
        <v>169800</v>
      </c>
      <c r="E54" s="13">
        <f t="shared" si="10"/>
        <v>68967</v>
      </c>
      <c r="F54" s="13">
        <f t="shared" si="10"/>
        <v>23438</v>
      </c>
      <c r="G54" s="13">
        <f t="shared" si="10"/>
        <v>0</v>
      </c>
      <c r="H54" s="31">
        <f t="shared" si="10"/>
        <v>31079</v>
      </c>
      <c r="I54" s="32">
        <f t="shared" si="3"/>
        <v>595889</v>
      </c>
    </row>
    <row r="55" spans="1:11" x14ac:dyDescent="0.2">
      <c r="A55" s="9" t="s">
        <v>25</v>
      </c>
      <c r="B55" s="13">
        <v>27700</v>
      </c>
      <c r="C55" s="13">
        <v>5180</v>
      </c>
      <c r="D55" s="13">
        <f>14500+6300</f>
        <v>20800</v>
      </c>
      <c r="E55" s="13">
        <v>7440</v>
      </c>
      <c r="F55" s="13">
        <v>0</v>
      </c>
      <c r="G55" s="13">
        <v>0</v>
      </c>
      <c r="H55" s="31">
        <v>0</v>
      </c>
      <c r="I55" s="32">
        <f t="shared" si="3"/>
        <v>61120</v>
      </c>
    </row>
    <row r="56" spans="1:11" x14ac:dyDescent="0.2">
      <c r="A56" s="9" t="s">
        <v>17</v>
      </c>
      <c r="B56" s="13">
        <f t="shared" ref="B56:H56" si="11">SUM(B54:B55)</f>
        <v>282725</v>
      </c>
      <c r="C56" s="13">
        <f t="shared" si="11"/>
        <v>52760</v>
      </c>
      <c r="D56" s="13">
        <f t="shared" si="11"/>
        <v>190600</v>
      </c>
      <c r="E56" s="13">
        <f t="shared" si="11"/>
        <v>76407</v>
      </c>
      <c r="F56" s="13">
        <f t="shared" si="11"/>
        <v>23438</v>
      </c>
      <c r="G56" s="13">
        <f t="shared" si="11"/>
        <v>0</v>
      </c>
      <c r="H56" s="31">
        <f t="shared" si="11"/>
        <v>31079</v>
      </c>
      <c r="I56" s="32">
        <f t="shared" si="3"/>
        <v>657009</v>
      </c>
    </row>
    <row r="57" spans="1:11" x14ac:dyDescent="0.2">
      <c r="A57" s="9" t="s">
        <v>26</v>
      </c>
      <c r="B57" s="13">
        <v>27700</v>
      </c>
      <c r="C57" s="13">
        <v>5180</v>
      </c>
      <c r="D57" s="13">
        <f>14500+6300</f>
        <v>20800</v>
      </c>
      <c r="E57" s="13">
        <v>7440</v>
      </c>
      <c r="F57" s="13">
        <v>0</v>
      </c>
      <c r="G57" s="13">
        <v>0</v>
      </c>
      <c r="H57" s="31">
        <v>0</v>
      </c>
      <c r="I57" s="32">
        <f t="shared" si="3"/>
        <v>61120</v>
      </c>
    </row>
    <row r="58" spans="1:11" x14ac:dyDescent="0.2">
      <c r="A58" s="9" t="s">
        <v>17</v>
      </c>
      <c r="B58" s="13">
        <f t="shared" ref="B58:H58" si="12">SUM(B56:B57)</f>
        <v>310425</v>
      </c>
      <c r="C58" s="13">
        <f t="shared" si="12"/>
        <v>57940</v>
      </c>
      <c r="D58" s="13">
        <f t="shared" si="12"/>
        <v>211400</v>
      </c>
      <c r="E58" s="13">
        <f t="shared" si="12"/>
        <v>83847</v>
      </c>
      <c r="F58" s="13">
        <f t="shared" si="12"/>
        <v>23438</v>
      </c>
      <c r="G58" s="13">
        <f t="shared" si="12"/>
        <v>0</v>
      </c>
      <c r="H58" s="31">
        <f t="shared" si="12"/>
        <v>31079</v>
      </c>
      <c r="I58" s="32">
        <f t="shared" si="3"/>
        <v>718129</v>
      </c>
    </row>
    <row r="59" spans="1:11" x14ac:dyDescent="0.2">
      <c r="A59" s="9" t="s">
        <v>27</v>
      </c>
      <c r="B59" s="13">
        <f t="shared" ref="B59:H59" si="13">B60-B58</f>
        <v>27700</v>
      </c>
      <c r="C59" s="13">
        <f t="shared" si="13"/>
        <v>5205</v>
      </c>
      <c r="D59" s="13">
        <f t="shared" si="13"/>
        <v>19379</v>
      </c>
      <c r="E59" s="13">
        <f t="shared" si="13"/>
        <v>7440</v>
      </c>
      <c r="F59" s="13">
        <f t="shared" si="13"/>
        <v>0</v>
      </c>
      <c r="G59" s="13">
        <v>48872</v>
      </c>
      <c r="H59" s="31">
        <f t="shared" si="13"/>
        <v>4943</v>
      </c>
      <c r="I59" s="32">
        <f t="shared" si="3"/>
        <v>113539</v>
      </c>
    </row>
    <row r="60" spans="1:11" x14ac:dyDescent="0.2">
      <c r="A60" s="9" t="s">
        <v>17</v>
      </c>
      <c r="B60" s="16">
        <v>338125</v>
      </c>
      <c r="C60" s="16">
        <v>63145</v>
      </c>
      <c r="D60" s="16">
        <v>230779</v>
      </c>
      <c r="E60" s="16">
        <v>91287</v>
      </c>
      <c r="F60" s="16">
        <v>23438</v>
      </c>
      <c r="G60" s="16">
        <v>48872</v>
      </c>
      <c r="H60" s="34">
        <v>36022</v>
      </c>
      <c r="I60" s="35">
        <f>SUM(B60:H60)</f>
        <v>831668</v>
      </c>
      <c r="J60" s="15"/>
    </row>
    <row r="61" spans="1:11" x14ac:dyDescent="0.2">
      <c r="B61" s="36"/>
      <c r="C61" s="36"/>
      <c r="D61" s="36"/>
      <c r="E61" s="36"/>
      <c r="F61" s="36"/>
      <c r="G61" s="36"/>
      <c r="H61" s="37"/>
      <c r="I61" s="36"/>
      <c r="J61" s="38"/>
      <c r="K61" s="38"/>
    </row>
    <row r="62" spans="1:11" x14ac:dyDescent="0.2">
      <c r="B62" s="39"/>
      <c r="C62" s="39"/>
      <c r="D62" s="39"/>
      <c r="E62" s="39"/>
      <c r="F62" s="39"/>
      <c r="G62" s="39"/>
      <c r="H62" s="39"/>
      <c r="I62" s="39"/>
    </row>
    <row r="63" spans="1:11" x14ac:dyDescent="0.2">
      <c r="B63" s="39"/>
      <c r="C63" s="39"/>
      <c r="D63" s="39"/>
      <c r="E63" s="39"/>
      <c r="F63" s="39"/>
      <c r="G63" s="39"/>
      <c r="H63" s="39"/>
      <c r="I63" s="39"/>
    </row>
  </sheetData>
  <mergeCells count="2">
    <mergeCell ref="F1:I1"/>
    <mergeCell ref="B3:H3"/>
  </mergeCells>
  <pageMargins left="0.74803149606299213" right="0.74803149606299213" top="0.98425196850393704" bottom="0.98425196850393704" header="0.51181102362204722" footer="0.51181102362204722"/>
  <pageSetup paperSize="9" firstPageNumber="0" orientation="landscape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2019-02-15T08:21:35Z</dcterms:created>
  <dcterms:modified xsi:type="dcterms:W3CDTF">2019-02-15T08:21:54Z</dcterms:modified>
</cp:coreProperties>
</file>