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8955" firstSheet="7" activeTab="12"/>
  </bookViews>
  <sheets>
    <sheet name="ÖSSZEFÜGGÉSEK" sheetId="1" r:id="rId1"/>
    <sheet name="1.-2.mell." sheetId="2" r:id="rId2"/>
    <sheet name="Normatíva 3.mell" sheetId="3" r:id="rId3"/>
    <sheet name="4.mell" sheetId="4" r:id="rId4"/>
    <sheet name="5.mell." sheetId="5" r:id="rId5"/>
    <sheet name="6.mell" sheetId="6" r:id="rId6"/>
    <sheet name="ELLENŐRZÉS-1.sz.2.a.sz.2.b.sz." sheetId="7" r:id="rId7"/>
    <sheet name="7.mell" sheetId="8" r:id="rId8"/>
    <sheet name="8.mell" sheetId="9" r:id="rId9"/>
    <sheet name="9.mell" sheetId="10" r:id="rId10"/>
    <sheet name="10.mell." sheetId="11" r:id="rId11"/>
    <sheet name="11.mell." sheetId="12" r:id="rId12"/>
    <sheet name="16. mell" sheetId="13" r:id="rId13"/>
    <sheet name="12. mell" sheetId="14" r:id="rId14"/>
    <sheet name="13.mell" sheetId="15" r:id="rId15"/>
    <sheet name="14.mell" sheetId="16" r:id="rId16"/>
    <sheet name="15.mell" sheetId="17" r:id="rId17"/>
  </sheets>
  <externalReferences>
    <externalReference r:id="rId20"/>
  </externalReferences>
  <definedNames>
    <definedName name="_xlnm.Print_Titles" localSheetId="13">'12. mell'!$1:$6</definedName>
    <definedName name="_xlnm.Print_Titles" localSheetId="14">'13.mell'!$1:$6</definedName>
    <definedName name="_xlnm.Print_Titles" localSheetId="15">'14.mell'!$1:$6</definedName>
    <definedName name="_xlnm.Print_Titles" localSheetId="16">'15.mell'!$1:$6</definedName>
    <definedName name="_xlnm.Print_Area" localSheetId="1">'1.-2.mell.'!$A$1:$C$145</definedName>
  </definedNames>
  <calcPr fullCalcOnLoad="1"/>
</workbook>
</file>

<file path=xl/sharedStrings.xml><?xml version="1.0" encoding="utf-8"?>
<sst xmlns="http://schemas.openxmlformats.org/spreadsheetml/2006/main" count="1222" uniqueCount="558">
  <si>
    <t>Költségvetési rendelet űrlapjainak összefüggései:</t>
  </si>
  <si>
    <t>2012. évi előirányzat BEVÉTELEK</t>
  </si>
  <si>
    <t>1. sz. melléklet Bevételek táblázat 3. oszlop 10 sora =</t>
  </si>
  <si>
    <t xml:space="preserve">2/a. számú melléklet 3. oszlop 13. sor + 2/b. számú melléklet 3. oszlop 11. sor </t>
  </si>
  <si>
    <t>1. sz. melléklet Bevételek táblázat 3. oszlop 12 sora =</t>
  </si>
  <si>
    <t xml:space="preserve">2/a. számú melléklet 3. oszlop 25. sor + 2/b. számú melléklet 3. oszlop 22. sor </t>
  </si>
  <si>
    <t>1. sz. melléklet Bevételek táblázat 3. oszlop 13 sora =</t>
  </si>
  <si>
    <t xml:space="preserve">2/a. számú melléklet 3. oszlop 26. sor + 2/b. számú melléklet 3. oszlop 23. sor </t>
  </si>
  <si>
    <t>2012. évi előirányzat KIADÁSOK</t>
  </si>
  <si>
    <t>1. sz. melléklet Kiadások táblázat 3. oszlop 5 sora =</t>
  </si>
  <si>
    <t xml:space="preserve">2/a. számú melléklet 5. oszlop 13. sor + 2/b. számú melléklet 5. oszlop 11. sor </t>
  </si>
  <si>
    <t>1. sz. melléklet Kiadások táblázat 3. oszlop 6 sora =</t>
  </si>
  <si>
    <t xml:space="preserve">2/a. számú melléklet 5. oszlop 25. sor + 2/b. számú melléklet 5. oszlop 22. sor </t>
  </si>
  <si>
    <t>1. sz. melléklet Kiadások táblázat 3. oszlop 7 sora =</t>
  </si>
  <si>
    <t xml:space="preserve">2/a. számú melléklet 5. oszlop 26. sor + 2/b. számú melléklet 5. oszlop 23. sor </t>
  </si>
  <si>
    <t>B E V É T E L E K</t>
  </si>
  <si>
    <t>Sor-
szám</t>
  </si>
  <si>
    <t>Bevételi jogcím</t>
  </si>
  <si>
    <t>1.</t>
  </si>
  <si>
    <t>I. Önkormányzat működési bevételei (2+3+4)</t>
  </si>
  <si>
    <t>2.</t>
  </si>
  <si>
    <t>2.1.</t>
  </si>
  <si>
    <t>Helyi adók</t>
  </si>
  <si>
    <t>2.2.</t>
  </si>
  <si>
    <t>Illetékek</t>
  </si>
  <si>
    <t>2.3.</t>
  </si>
  <si>
    <t>Átengedett központi adók</t>
  </si>
  <si>
    <t>2.4.</t>
  </si>
  <si>
    <t>Bírságok, díjak, pótlékok</t>
  </si>
  <si>
    <t>2.5.</t>
  </si>
  <si>
    <t>2.6.</t>
  </si>
  <si>
    <t>Egyéb fizetési kötelezettségből származó bevételek</t>
  </si>
  <si>
    <t>3.</t>
  </si>
  <si>
    <t>I/2. Intézményi működési bevételek (3.1.+…+3.8.)</t>
  </si>
  <si>
    <t>3.1.</t>
  </si>
  <si>
    <t>Áru- és készletértékesítés</t>
  </si>
  <si>
    <t>3.2.</t>
  </si>
  <si>
    <t>Nyújtott szolgáltatások ellenértéke</t>
  </si>
  <si>
    <t>3.3.</t>
  </si>
  <si>
    <t>Bérleti díj</t>
  </si>
  <si>
    <t>3.4.</t>
  </si>
  <si>
    <t>Intézményi ellátási díjak</t>
  </si>
  <si>
    <t>3.5.</t>
  </si>
  <si>
    <t>Alkalmazottak térítése</t>
  </si>
  <si>
    <t>3.6.</t>
  </si>
  <si>
    <t>Általános forgalmi adó bevétel</t>
  </si>
  <si>
    <t>3.7.</t>
  </si>
  <si>
    <t>Működési célú hozam- és kamatbevételek</t>
  </si>
  <si>
    <t>3.8.</t>
  </si>
  <si>
    <t>Egyéb működési célú bevétel</t>
  </si>
  <si>
    <t xml:space="preserve">4. </t>
  </si>
  <si>
    <t>II. Közhatalmi bevételek</t>
  </si>
  <si>
    <t>5.</t>
  </si>
  <si>
    <t>5.1.</t>
  </si>
  <si>
    <t>Normatív hozzájárulások</t>
  </si>
  <si>
    <t>5.2.</t>
  </si>
  <si>
    <t>Felhasználási kötöttséggel járó normatív támogatás</t>
  </si>
  <si>
    <t>5.3.</t>
  </si>
  <si>
    <t>Központosított előirányzatok</t>
  </si>
  <si>
    <t>5.4.</t>
  </si>
  <si>
    <t>Kiegészítő támogatás</t>
  </si>
  <si>
    <t>5.5.</t>
  </si>
  <si>
    <t>Fenntartott, illetve támogatott előadó-művészeti szervezetek támogatása</t>
  </si>
  <si>
    <t>5.6.</t>
  </si>
  <si>
    <t>Címzett és céltámogatások</t>
  </si>
  <si>
    <t>5.7.</t>
  </si>
  <si>
    <t>Megyei önkormányzatok működésének támogatása</t>
  </si>
  <si>
    <t>5.8.</t>
  </si>
  <si>
    <t>Egyéb támogatás</t>
  </si>
  <si>
    <t>6.</t>
  </si>
  <si>
    <t>6.1.</t>
  </si>
  <si>
    <t>Működési célú támogatásértékű bevétel (6.1.1.+…+6.1.5.)</t>
  </si>
  <si>
    <t>6.1.1.</t>
  </si>
  <si>
    <t>Társadalombiztosítás pénzügyi alapjából átvett pénzeszköz</t>
  </si>
  <si>
    <t>6.1.2.</t>
  </si>
  <si>
    <t>Helyi, nemzetiségi önkormányzattól átvett pénzeszköz</t>
  </si>
  <si>
    <t>6.1.3.</t>
  </si>
  <si>
    <t>Többcélú kistérségi társulástól, jogi személyiségű társulástól átvett pénzeszköz</t>
  </si>
  <si>
    <t>6.1.4.</t>
  </si>
  <si>
    <t>EU támogatás</t>
  </si>
  <si>
    <t>6.1.5.</t>
  </si>
  <si>
    <t>6.2.</t>
  </si>
  <si>
    <t>Felhalmozási célú támogatásértékű bevétel (6.2.1.+…+6.2.5.)</t>
  </si>
  <si>
    <t>6.2.1.</t>
  </si>
  <si>
    <t>6.2.2.</t>
  </si>
  <si>
    <t>6.2.3.</t>
  </si>
  <si>
    <t>6.2.4.</t>
  </si>
  <si>
    <t>6.2.5.</t>
  </si>
  <si>
    <t>Egyéb felhalmozási célú támogatásértékű bevétel</t>
  </si>
  <si>
    <t xml:space="preserve">7. </t>
  </si>
  <si>
    <t>7.1.</t>
  </si>
  <si>
    <t>Tárgyi eszközök és immateriális javak értékesítése (vagyonhasznosítás)</t>
  </si>
  <si>
    <t>7.2.</t>
  </si>
  <si>
    <t>Önkormányzatot megillető vagyoni értékű jog értékesítése, hasznosítása</t>
  </si>
  <si>
    <t>7.3.</t>
  </si>
  <si>
    <t>Pénzügyi befektetésekből származó bevétel</t>
  </si>
  <si>
    <t>8.</t>
  </si>
  <si>
    <t>8.1.</t>
  </si>
  <si>
    <t>Működési célú pénzeszköz átvétel államháztartáson kívülről</t>
  </si>
  <si>
    <t>8.2.</t>
  </si>
  <si>
    <t>Felhalmozási célú pénzeszk. átvétel államháztartáson kívülről</t>
  </si>
  <si>
    <t xml:space="preserve">9. </t>
  </si>
  <si>
    <t>VII. Kölcsön (munkavállalónak adott kölcsön) visszatérülése</t>
  </si>
  <si>
    <t>10.</t>
  </si>
  <si>
    <t>KÖLTSÉGVETÉSI BEVÉTELEK ÖSSZESEN: (2+…+9)</t>
  </si>
  <si>
    <t>11.</t>
  </si>
  <si>
    <t>VIII. Pénzmaradvány, vállalkozási tevékenység maradványa (12.1.+12.2.)</t>
  </si>
  <si>
    <t>11.1.</t>
  </si>
  <si>
    <t>Előző évek működési célú pénzmaradványa, vállalkozási maradványa</t>
  </si>
  <si>
    <t>11.2.</t>
  </si>
  <si>
    <t>Előző évek felhalmozási célú pénzmaradványa, vállalkozási maradványa</t>
  </si>
  <si>
    <t>12.</t>
  </si>
  <si>
    <t>IX. Finanszírozási célú pénzügyi műveletek bevételei (10.1+10.2.)</t>
  </si>
  <si>
    <t>12.1.</t>
  </si>
  <si>
    <t>Működési célú pénzügyi műveletek bevételei (12.1.1.+…+.12.1.6.)</t>
  </si>
  <si>
    <t>12.1.1.</t>
  </si>
  <si>
    <t>Értékpapír kibocsátása, értékesítése</t>
  </si>
  <si>
    <t>12.1.2.</t>
  </si>
  <si>
    <t>Hitelek felvétele</t>
  </si>
  <si>
    <t>12.1.3.</t>
  </si>
  <si>
    <t>Kapott kölcsön, nyújtott kölcsön visszatérülése</t>
  </si>
  <si>
    <t>12.1.4.</t>
  </si>
  <si>
    <t>Forgatási célú belföldi, külföldi értékpapírok kibocsátása, értékesítése</t>
  </si>
  <si>
    <t>12.1.5.</t>
  </si>
  <si>
    <t>Betét visszavonásából származó bevétel</t>
  </si>
  <si>
    <t>12.1.6.</t>
  </si>
  <si>
    <t>Egyéb működési, finanszírozási célú bevétel</t>
  </si>
  <si>
    <t>12.2.</t>
  </si>
  <si>
    <t>Felhalmozási célú pénzügyi műveletek bevételei (12.2.1.+…+.12.2.7.)</t>
  </si>
  <si>
    <t>12.2.1.</t>
  </si>
  <si>
    <t>12.2.2.</t>
  </si>
  <si>
    <t>Rövid lejáratú hitelek felvétele</t>
  </si>
  <si>
    <t>12.2.3.</t>
  </si>
  <si>
    <t>Hosszú lejáratú hitelek felvétele</t>
  </si>
  <si>
    <t>12.2.4.</t>
  </si>
  <si>
    <t>12.2.5.</t>
  </si>
  <si>
    <t>Befektetési célú belföldi, külföldi értékpapírok kibocsátása, értékesítése</t>
  </si>
  <si>
    <t>12.2.6.</t>
  </si>
  <si>
    <t>12.2.7.</t>
  </si>
  <si>
    <t>Egyéb felhalmozási finanszírozási célú bevétel</t>
  </si>
  <si>
    <t>13.</t>
  </si>
  <si>
    <t>BEVÉTELEK ÖSSZESEN: (10+11+12)</t>
  </si>
  <si>
    <t>K I A D Á S O K</t>
  </si>
  <si>
    <t>Sor-szám</t>
  </si>
  <si>
    <t>Kiadási jogcímek</t>
  </si>
  <si>
    <t>1.1.</t>
  </si>
  <si>
    <t>Személyi  juttatások</t>
  </si>
  <si>
    <t>1.2.</t>
  </si>
  <si>
    <t>Munkaadókat terhelő járulékok és szociális hozzájárulási adó</t>
  </si>
  <si>
    <t>1.3.</t>
  </si>
  <si>
    <t>Dologi  kiadások</t>
  </si>
  <si>
    <t>1.4.</t>
  </si>
  <si>
    <t>Ellátottak pénzbeli juttatásai</t>
  </si>
  <si>
    <t>1.5</t>
  </si>
  <si>
    <t>Egyéb működési célú kiadások</t>
  </si>
  <si>
    <t>1.6.</t>
  </si>
  <si>
    <t xml:space="preserve"> - az 1.5-ből: - Lakosságnak juttatott támogatások</t>
  </si>
  <si>
    <t>1.7.</t>
  </si>
  <si>
    <t xml:space="preserve">   - Szociális, rászorultság jellegű ellátások</t>
  </si>
  <si>
    <t>1.8.</t>
  </si>
  <si>
    <t xml:space="preserve">   - Működési célú pénzmaradvány átadás</t>
  </si>
  <si>
    <t>1.9.</t>
  </si>
  <si>
    <t xml:space="preserve">   - Működési célú pénzeszköz átadás államháztartáson kívülre</t>
  </si>
  <si>
    <t>1.10.</t>
  </si>
  <si>
    <t xml:space="preserve">   - Működési célú támogatásértékű kiadás</t>
  </si>
  <si>
    <t>1.11.</t>
  </si>
  <si>
    <t xml:space="preserve">   - Garancia és kezességvállalásból származó kifizetés</t>
  </si>
  <si>
    <t>1.12.</t>
  </si>
  <si>
    <t xml:space="preserve">   - Kamatkiadások</t>
  </si>
  <si>
    <t>1.13.</t>
  </si>
  <si>
    <t xml:space="preserve">   - Pénzforgalom nélküli kiadások</t>
  </si>
  <si>
    <t>Intézményi beruházási kiadások</t>
  </si>
  <si>
    <t>Felújítások</t>
  </si>
  <si>
    <t>Lakástámogatás</t>
  </si>
  <si>
    <t>Lakásépítés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</si>
  <si>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</si>
  <si>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</si>
  <si>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2.7.</t>
  </si>
  <si>
    <t>Egyéb felhalmozási célú kiadások</t>
  </si>
  <si>
    <t>2.8.</t>
  </si>
  <si>
    <t xml:space="preserve"> - a 2.7-ből: - Felhalmozási célú pénzmaradvány átadás</t>
  </si>
  <si>
    <t>2.9.</t>
  </si>
  <si>
    <t xml:space="preserve"> - Felhalmozási célú pénzeszközátadás államháztartáson kívülre</t>
  </si>
  <si>
    <t>2.10.</t>
  </si>
  <si>
    <t xml:space="preserve"> - Felhalmozási célú támogatásértékű kiadás</t>
  </si>
  <si>
    <t>2.11.</t>
  </si>
  <si>
    <t xml:space="preserve"> - Pénzügyi befektetések kiadásai</t>
  </si>
  <si>
    <t>III. Kölcsön (munkavállalónak adott kölcsön)</t>
  </si>
  <si>
    <t>4.</t>
  </si>
  <si>
    <t>4.1.</t>
  </si>
  <si>
    <t>Általános tartalék</t>
  </si>
  <si>
    <t>4.2.</t>
  </si>
  <si>
    <t>Céltartalék</t>
  </si>
  <si>
    <t>KÖLTSÉGVETÉSI KIADÁSOK ÖSSZESEN (1+2+3+4)</t>
  </si>
  <si>
    <t>VI. Finanszírozási célú pénzügyi műveletek kiadásai (6.1+6.2.)</t>
  </si>
  <si>
    <t>Működési célú pénzügyi műveletek kiadásai (6.1.1.+…+6.1.8.)</t>
  </si>
  <si>
    <t>Értékpapír vásárlása, visszavásárlása</t>
  </si>
  <si>
    <t>Likviditási hitelek törlesztése</t>
  </si>
  <si>
    <t>Rövid lejáratú hitelek törlesztése</t>
  </si>
  <si>
    <t>Hosszú lejáratú hitelek törlesztése</t>
  </si>
  <si>
    <t>Kölcsön törlesztése, adott kölcsön</t>
  </si>
  <si>
    <t>6.1.6.</t>
  </si>
  <si>
    <t>Forgatási célú belföldi, külföldi értékpapírok vásárlása</t>
  </si>
  <si>
    <t>6.1.7.</t>
  </si>
  <si>
    <t>Betét elhelyezése</t>
  </si>
  <si>
    <t>6.1.8.</t>
  </si>
  <si>
    <t>Egyéb</t>
  </si>
  <si>
    <t>Felhalmozási célú pénzügyi műveletek kiadásai (6.2.1.+…+.6.2.8.)</t>
  </si>
  <si>
    <t>Hitelek törlesztése</t>
  </si>
  <si>
    <t xml:space="preserve">                                                                                                           </t>
  </si>
  <si>
    <t>6.2.6.</t>
  </si>
  <si>
    <t>Befektetési célú belföldi, külföldi értékpapírok vásárlása</t>
  </si>
  <si>
    <t>6.2.7.</t>
  </si>
  <si>
    <t>6.2.8.</t>
  </si>
  <si>
    <t>Egyéb hitel, kölcsön kiadásai</t>
  </si>
  <si>
    <t>7.</t>
  </si>
  <si>
    <t xml:space="preserve"> KIADÁSOK ÖSSZESEN: (5+6)</t>
  </si>
  <si>
    <t>KÖLTSÉGVETÉSI BEVÉTELEK ÉS KIADÁSOK EGYENLEGE</t>
  </si>
  <si>
    <t>3. sz. táblázat</t>
  </si>
  <si>
    <t>Költségvetési hiány, többlet ( költségvetési bevételek 10. sor - költségvetési kiadások 5. sor) (+/-)</t>
  </si>
  <si>
    <t>FINANSZÍROZÁSI CÉLÚ PÉNZÜGYI BEVÉTELEK ÉS KIADÁSOK EGYENLEGE</t>
  </si>
  <si>
    <t>4. sz. táblázat</t>
  </si>
  <si>
    <t>Finanszírozási célú pénzügyi  műveletek bevételei (1. sz. mell. 1. sz. táblázat 12. sor)</t>
  </si>
  <si>
    <t>1.1.1.</t>
  </si>
  <si>
    <t>1.1-ből: Működési célú pénzügyi műveletek bevételei (1. mell. 1. sz. tábl. 12.1. sor)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</si>
  <si>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</si>
  <si>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</si>
  <si>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</si>
  <si>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</si>
  <si>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1.2-ből: Működési célú pénzügyi műveletek kiadásai (1. mell 2. sz. táblázat 6.1. sor)</t>
  </si>
  <si>
    <t>1.2.2.</t>
  </si>
  <si>
    <t>Felhalmozási célú pénzügyi műveletek kiadásai (1. mell. 2. sz. tábl. 6.2. sor)</t>
  </si>
  <si>
    <r>
      <t xml:space="preserve">I/1. Önkormányzat sajátos működési bevételei </t>
    </r>
    <r>
      <rPr>
        <sz val="8"/>
        <rFont val="Times New Roman CE"/>
        <family val="0"/>
      </rPr>
      <t>(2.1+…+2.6)</t>
    </r>
  </si>
  <si>
    <r>
      <t xml:space="preserve">III. Támogatások, kiegészítések </t>
    </r>
    <r>
      <rPr>
        <sz val="8"/>
        <rFont val="Times New Roman CE"/>
        <family val="0"/>
      </rPr>
      <t>(5.1+…+5.8.)</t>
    </r>
  </si>
  <si>
    <r>
      <t xml:space="preserve">V. Felhalmozási célú bevételek </t>
    </r>
    <r>
      <rPr>
        <sz val="8"/>
        <rFont val="Times New Roman CE"/>
        <family val="0"/>
      </rPr>
      <t>(7.1+…+7.3)</t>
    </r>
  </si>
  <si>
    <r>
      <t xml:space="preserve">VI. Átvett pénzeszközök </t>
    </r>
    <r>
      <rPr>
        <sz val="8"/>
        <rFont val="Times New Roman CE"/>
        <family val="0"/>
      </rPr>
      <t>(8.1+8.2.)</t>
    </r>
  </si>
  <si>
    <r>
      <t xml:space="preserve">I. Működési költségvetés kiadásai </t>
    </r>
    <r>
      <rPr>
        <sz val="8"/>
        <rFont val="Times New Roman CE"/>
        <family val="0"/>
      </rPr>
      <t>(1.1+…+1.5.)</t>
    </r>
  </si>
  <si>
    <r>
      <t xml:space="preserve">II. Felhalmozási költségvetés kiadásai </t>
    </r>
    <r>
      <rPr>
        <sz val="8"/>
        <rFont val="Times New Roman CE"/>
        <family val="0"/>
      </rPr>
      <t>(2.1+…+2.7)</t>
    </r>
  </si>
  <si>
    <r>
      <t xml:space="preserve">IV. Tartalékok </t>
    </r>
    <r>
      <rPr>
        <sz val="8"/>
        <rFont val="Times New Roman CE"/>
        <family val="0"/>
      </rPr>
      <t>(4.1.+4.2.)</t>
    </r>
  </si>
  <si>
    <r>
      <t xml:space="preserve">Finanszírozási célú pénzügyi műveletek egyenlege </t>
    </r>
    <r>
      <rPr>
        <sz val="8"/>
        <rFont val="Times New Roman CE"/>
        <family val="0"/>
      </rPr>
      <t>(1.1 - 1.2) +/-</t>
    </r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</si>
  <si>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</si>
  <si>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</si>
  <si>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</si>
  <si>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</si>
  <si>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</si>
  <si>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sajátos működési bevételei</t>
  </si>
  <si>
    <t>Személyi juttatások</t>
  </si>
  <si>
    <t>Munkaadókat terhelő járulék</t>
  </si>
  <si>
    <t>Dologi kiadások</t>
  </si>
  <si>
    <t>Tartalékok</t>
  </si>
  <si>
    <t>Működési célú pénzeszközátvétel</t>
  </si>
  <si>
    <t>Működési célú kölcsön visszatérítése, igénybevétele</t>
  </si>
  <si>
    <t>9.</t>
  </si>
  <si>
    <t>Költségvetési bevételek összesen:</t>
  </si>
  <si>
    <t>Költségvetési kiadások összesen:</t>
  </si>
  <si>
    <t>14.</t>
  </si>
  <si>
    <t>Előző évi műk. célú pénzm. igénybev.</t>
  </si>
  <si>
    <t>15.</t>
  </si>
  <si>
    <t>Előző évi váll. maradv. igénybev.</t>
  </si>
  <si>
    <t>16.</t>
  </si>
  <si>
    <t>Rövid lejáratú hitelek tölresztése</t>
  </si>
  <si>
    <t>17.</t>
  </si>
  <si>
    <t>18.</t>
  </si>
  <si>
    <t>Kapott kölcsön, nyújtott kölcsön visszatér.</t>
  </si>
  <si>
    <t>19.</t>
  </si>
  <si>
    <t>Forgatási célú belf., külf. értékpapírok kibocsátása, értékesítése</t>
  </si>
  <si>
    <t>Befektetési célú belf., külf. értékpapírok vásárlása</t>
  </si>
  <si>
    <t>20.</t>
  </si>
  <si>
    <t>21.</t>
  </si>
  <si>
    <t>Egyéb működési finanszírozási célú bevétel</t>
  </si>
  <si>
    <t>22.</t>
  </si>
  <si>
    <t xml:space="preserve">Egyéb </t>
  </si>
  <si>
    <t>23.</t>
  </si>
  <si>
    <t>24.</t>
  </si>
  <si>
    <t>25.</t>
  </si>
  <si>
    <t>Finanszírozási célú bevételek (16+…+24)</t>
  </si>
  <si>
    <t>Finanszírozási célú kiadások (14+…+24)</t>
  </si>
  <si>
    <t>26.</t>
  </si>
  <si>
    <t>BEVÉTELEK ÖSSZESEN (13+14+15+25)</t>
  </si>
  <si>
    <t>KIADÁSOK ÖSSZESEN (13+25)</t>
  </si>
  <si>
    <t>27.</t>
  </si>
  <si>
    <t>Költségvetési hiány:</t>
  </si>
  <si>
    <t>Költségvetési többlet:</t>
  </si>
  <si>
    <t>II. Felhalmozási célú bevételek és kiadások mérlege
(Önkormányzati szinten)</t>
  </si>
  <si>
    <t>Tárgyi eszközök, immateriális javak értékesítése</t>
  </si>
  <si>
    <t>Vagyoni értékű jogok értékesítése, hasznosítása</t>
  </si>
  <si>
    <t>Egyéb központi támogatás</t>
  </si>
  <si>
    <t>EU-s forrásból finansz. támogatással megv. progr., projektek kiadásai</t>
  </si>
  <si>
    <t>Központosított előirányzatokból támogatás</t>
  </si>
  <si>
    <t>EU-s forrásból finansz., önkormányzati hozzájáurlásának kiadásai</t>
  </si>
  <si>
    <t>EU-s támogatásból származó forrás</t>
  </si>
  <si>
    <t>Előző évi felh. célú pénzm. igénybev.</t>
  </si>
  <si>
    <t>Befektetési célú belföldi, külföldi értékpapírok kibocsátása, érték.</t>
  </si>
  <si>
    <t>Finansírozási célú bev. (13+…+21)</t>
  </si>
  <si>
    <t>Finansírozási célú kiad. (12+...+21)</t>
  </si>
  <si>
    <t>BEVÉTELEK ÖSSZESEN (11+12+22)</t>
  </si>
  <si>
    <t>KIADÁSOK ÖSSZESEN (11+22)</t>
  </si>
  <si>
    <t>ELTÉRÉS</t>
  </si>
  <si>
    <t>Hernádnémeti Önkormányzat adósságot keletkeztető ügyletekből és kezességvállalásokból fennálló kötelezettségei</t>
  </si>
  <si>
    <t>Ezer forintban !</t>
  </si>
  <si>
    <t>MEGNEVEZÉS</t>
  </si>
  <si>
    <t>Évek</t>
  </si>
  <si>
    <t>Összesen
(7=3+4+5+6)</t>
  </si>
  <si>
    <t>2012.</t>
  </si>
  <si>
    <t>2013.</t>
  </si>
  <si>
    <t>2014.</t>
  </si>
  <si>
    <t>ÖSSZES KÖTELEZETTSÉG</t>
  </si>
  <si>
    <t>Hernádnémeti Önkormányzat saját bevételeinek részletezése az adósságot keletkeztető ügyletből származó tárgyévi fizetési kötelezettség megállapításához</t>
  </si>
  <si>
    <t>Bevételi jogcímek</t>
  </si>
  <si>
    <t>Osztalékok, koncessziós díjak, hozam</t>
  </si>
  <si>
    <t>Díjak, pótlékok bírságok</t>
  </si>
  <si>
    <t>Tárgyi eszközök, immateriális javak, vagyoni értékű jog értékesítése, 
vagyonhasznosításból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</si>
  <si>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</si>
  <si>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</si>
  <si>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</si>
  <si>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</si>
  <si>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</si>
  <si>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Beruházás  megnevezése</t>
  </si>
  <si>
    <t>Teljes költség</t>
  </si>
  <si>
    <t>Kivitelezés kezdési és befejezési éve</t>
  </si>
  <si>
    <t>6=(2-4-5)</t>
  </si>
  <si>
    <t>ÖSSZESEN:</t>
  </si>
  <si>
    <t>EU-s projekt neve, azonosítója:</t>
  </si>
  <si>
    <t>Ezer forintban!</t>
  </si>
  <si>
    <t>Források</t>
  </si>
  <si>
    <t>2013.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</si>
  <si>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</si>
  <si>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</si>
  <si>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</si>
  <si>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</si>
  <si>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</si>
  <si>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</si>
  <si>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</si>
  <si>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</si>
  <si>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</si>
  <si>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</si>
  <si>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</si>
  <si>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</si>
  <si>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</si>
  <si>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Összesen:</t>
  </si>
  <si>
    <t>ÉMOP3.2.1/F-10-2011-0063</t>
  </si>
  <si>
    <t>megnevezése</t>
  </si>
  <si>
    <t>01</t>
  </si>
  <si>
    <t>Feladat megnevezése</t>
  </si>
  <si>
    <t>saját</t>
  </si>
  <si>
    <t>--------</t>
  </si>
  <si>
    <t>Száma</t>
  </si>
  <si>
    <t>Előirányzat-csoport, kiemelt előirányzat megnevezése</t>
  </si>
  <si>
    <t>Előirányzat</t>
  </si>
  <si>
    <t>I. Önkormányzatok működési bevételei</t>
  </si>
  <si>
    <t>I/1. Önkormányzatok sajátos működési bevételei (2.1.+…+.2.6.)</t>
  </si>
  <si>
    <t>III. Támogatások,  kiegészítések (5.1.+…+5.8.)</t>
  </si>
  <si>
    <t>Egyéb támogatás, kiegészítés</t>
  </si>
  <si>
    <t>IV. Támogatásértékű bevételek (6.1+6.2)</t>
  </si>
  <si>
    <t>V. Felhalmozási célú bevételek (7.1.+…+.7.3.)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</si>
  <si>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</si>
  <si>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</si>
  <si>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</si>
  <si>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</si>
  <si>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</si>
  <si>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</si>
  <si>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</si>
  <si>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BEVÉTELEK ÖSSZESEN (10+11+12)</t>
  </si>
  <si>
    <t xml:space="preserve">   - Intézményfinanszírozás</t>
  </si>
  <si>
    <t>EU-s forrásból finansz. támogatással megv. pr., projektek önk. hozzájárulásának kiadásai</t>
  </si>
  <si>
    <t>V. Költségvetési szervek finanszírozása</t>
  </si>
  <si>
    <t>KÖLTSÉGVETÉSI KIADÁSOK ÖSSZESEN (1+2+3+4+5)</t>
  </si>
  <si>
    <t>VI. Finanszírozási célú pénzügyi műveletek kiadásai (7.1+7.2.)</t>
  </si>
  <si>
    <t>7.1</t>
  </si>
  <si>
    <t>Működési célú pénzügyi műveletek kiadásai</t>
  </si>
  <si>
    <t>Felhalmozási célú pénzügyi műveletek kiadásai</t>
  </si>
  <si>
    <t>KIADÁSOK ÖSSZESEN: (6+7)</t>
  </si>
  <si>
    <t>Éves engedélyezett létszám előirányzat (fő)</t>
  </si>
  <si>
    <t>Közfoglalkoztatottak létszáma (fő)</t>
  </si>
  <si>
    <t>Költségvetési szerv megnevezése</t>
  </si>
  <si>
    <t>02</t>
  </si>
  <si>
    <t xml:space="preserve">Hernádnémeti </t>
  </si>
  <si>
    <t>-</t>
  </si>
  <si>
    <t>I. Intézményi működési bevételek (1.1.+…+1.8.)</t>
  </si>
  <si>
    <t>1.5.</t>
  </si>
  <si>
    <t>Osztalék, hozambevétel</t>
  </si>
  <si>
    <t>Kamatbevétel</t>
  </si>
  <si>
    <t>II. Véglegesen átvett pénzeszközök (2.1.+…+2.4.)</t>
  </si>
  <si>
    <t>Támogatásértékű működési bevételek</t>
  </si>
  <si>
    <t>Támogatásértékű felhalmozási bevételek</t>
  </si>
  <si>
    <t>EU-s forrásból származó bevételek</t>
  </si>
  <si>
    <t>III. Felhalmozási célú egyéb bevételek</t>
  </si>
  <si>
    <t>IV. Közhatalmi bevételek</t>
  </si>
  <si>
    <t>V. Kölcsön</t>
  </si>
  <si>
    <t>VI. Pénzmaradvány, vállalk. tev. maradványa (6.1.+6.2.)</t>
  </si>
  <si>
    <t>Előző évi pénzmaradvány igénybevétele</t>
  </si>
  <si>
    <t>Előző évi vállalkozási maradvány igénybevétele</t>
  </si>
  <si>
    <t>VII. Önkormányzati támogatás</t>
  </si>
  <si>
    <t>BEVÉTELEK ÖSSZESEN (1+2+3+4+5+6+7)</t>
  </si>
  <si>
    <t>Egyéb fejlesztési célú kiadások</t>
  </si>
  <si>
    <t>III. Kölcsön</t>
  </si>
  <si>
    <t>KIADÁSOK ÖSSZESEN: (1+2+3)</t>
  </si>
  <si>
    <r>
      <t xml:space="preserve">II. Felhalmozási költségvetés kiadásai </t>
    </r>
    <r>
      <rPr>
        <sz val="8"/>
        <rFont val="Times New Roman CE"/>
        <family val="0"/>
      </rPr>
      <t>(2.1+…+2.4)</t>
    </r>
  </si>
  <si>
    <t>Költségvetési szerv I.</t>
  </si>
  <si>
    <t>04</t>
  </si>
  <si>
    <t>IV. Kölcsön</t>
  </si>
  <si>
    <t>V. Pénzmaradvány, vállalk. tev. maradványa (5.1.+5.2.)</t>
  </si>
  <si>
    <t>VI. Önkormányzati támogatás</t>
  </si>
  <si>
    <t>BEVÉTELEK ÖSSZESEN (1+2+3+4+5+6)</t>
  </si>
  <si>
    <t>Költségvetési szerv II.</t>
  </si>
  <si>
    <t>05</t>
  </si>
  <si>
    <t>Hernádnémeti Alapszolgáltatási Központ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</si>
  <si>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</si>
  <si>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</si>
  <si>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</si>
  <si>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</si>
  <si>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</si>
  <si>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</si>
  <si>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</si>
  <si>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</si>
  <si>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</si>
  <si>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</si>
  <si>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</si>
  <si>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</si>
  <si>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</si>
  <si>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</si>
  <si>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</si>
  <si>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</si>
  <si>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</si>
  <si>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</si>
  <si>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</si>
  <si>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</si>
  <si>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</si>
  <si>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</si>
  <si>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</si>
  <si>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</si>
  <si>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</si>
  <si>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</si>
  <si>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</si>
  <si>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</si>
  <si>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</si>
  <si>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</si>
  <si>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</si>
  <si>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Intézményi működési bevételek</t>
  </si>
  <si>
    <t>Támogatások, hozzájárulások bevételei</t>
  </si>
  <si>
    <t>Felhalmozási célú bevételek</t>
  </si>
  <si>
    <t>Átvett pénzeszközök</t>
  </si>
  <si>
    <t>Kölcsönök</t>
  </si>
  <si>
    <t>Előző évi pénzmaradvány, vállalkozási eredmény</t>
  </si>
  <si>
    <t>Finanszírozási célú bevételek</t>
  </si>
  <si>
    <t>Bevételek összesen:</t>
  </si>
  <si>
    <t>Ellátottak pénzbeli juttatása</t>
  </si>
  <si>
    <t>Lakosságnak juttatott tám., szociális, rászorultság jellegű tám.</t>
  </si>
  <si>
    <t>Felhalmozási költségvetés kiadásai</t>
  </si>
  <si>
    <t>Finanszírozási célú kiadások</t>
  </si>
  <si>
    <t>Kiadások összesen:</t>
  </si>
  <si>
    <t>Egyenleg</t>
  </si>
  <si>
    <t>Jogcím</t>
  </si>
  <si>
    <t xml:space="preserve">Fajlagos
mérték </t>
  </si>
  <si>
    <t xml:space="preserve">
Mutató-
szám
</t>
  </si>
  <si>
    <t>Összesen
(2x3)</t>
  </si>
  <si>
    <t>Ft/fő</t>
  </si>
  <si>
    <t>fő (ellátott)</t>
  </si>
  <si>
    <t>forintban</t>
  </si>
  <si>
    <t>Családsegítés</t>
  </si>
  <si>
    <t>Gyermekjóléti szolgálat</t>
  </si>
  <si>
    <t>Szociális étkeztetés</t>
  </si>
  <si>
    <t>Házi segítségnyújtás</t>
  </si>
  <si>
    <t>Időskorúak nappali ellátása</t>
  </si>
  <si>
    <t>Családi napközi</t>
  </si>
  <si>
    <t>Ingyenes étkeztetés</t>
  </si>
  <si>
    <t>1. melléklet</t>
  </si>
  <si>
    <t>2. melléklet</t>
  </si>
  <si>
    <t>nincs</t>
  </si>
  <si>
    <t>12. melléklet</t>
  </si>
  <si>
    <t>13. melléklet</t>
  </si>
  <si>
    <t>14. melléklet</t>
  </si>
  <si>
    <t>15.melléklet</t>
  </si>
  <si>
    <t>4. melléklet</t>
  </si>
  <si>
    <t>5. melléklet</t>
  </si>
  <si>
    <t>11. melléklet</t>
  </si>
  <si>
    <t>6. melléklet</t>
  </si>
  <si>
    <t>Sele- és Szellem Völgyi beruházás</t>
  </si>
  <si>
    <t>2013. évi előirányzat</t>
  </si>
  <si>
    <t>Önkormányzati hivatal működésének támogatása</t>
  </si>
  <si>
    <t>Zöldterület-gazdálkodással kapcsolatos feladatok</t>
  </si>
  <si>
    <t>Közvilágítás fenntartásának támogatása</t>
  </si>
  <si>
    <t>Köztemető fenntartásának támogatása</t>
  </si>
  <si>
    <t>Közutak fenntartása</t>
  </si>
  <si>
    <t>Beszámítási összeg</t>
  </si>
  <si>
    <t>Óvodapedagógusok bére és közterhei</t>
  </si>
  <si>
    <t>Óvodapeddagógusok munkáját segítők bére és közterhei</t>
  </si>
  <si>
    <t>Óvoda épületének fenntartása</t>
  </si>
  <si>
    <t>Ingyenes bölcsődei étkeztetés</t>
  </si>
  <si>
    <t>Hozzájárulás pénzbeli szociális ellátásokhoz</t>
  </si>
  <si>
    <t>Bölcsődei ellátás</t>
  </si>
  <si>
    <t>Könyvtári, közművelődési feladatok ellátásának támogatása</t>
  </si>
  <si>
    <t>Tájékoztató adatok a fenti adatokból Újcsanálos községben üzemeltetett szolgáltatásokra jutó normatívákról</t>
  </si>
  <si>
    <t>Óvoda fenntartására kapott normatíva</t>
  </si>
  <si>
    <t>Talajterhelési díj</t>
  </si>
  <si>
    <t>Pótlékok</t>
  </si>
  <si>
    <t>Egyes jövedelempótló támogatások kiegészülése</t>
  </si>
  <si>
    <r>
      <t xml:space="preserve">IV. Pénzeszköz átvétel államháztartáson belülről </t>
    </r>
    <r>
      <rPr>
        <sz val="8"/>
        <rFont val="Times New Roman CE"/>
        <family val="0"/>
      </rPr>
      <t>(6.1+6.2)</t>
    </r>
  </si>
  <si>
    <t>Egyéb sajátos bevételek</t>
  </si>
  <si>
    <t xml:space="preserve">   - Működési célú kiadás (iskola átadása miatt)</t>
  </si>
  <si>
    <t>Működési célú pénzeszközátvétel államháztartáson kívülről</t>
  </si>
  <si>
    <t>Önkormányzatok állami támogatása</t>
  </si>
  <si>
    <t>Felhalmozási célú pénzeszköz átvétel államháztartáson kívülről</t>
  </si>
  <si>
    <t>Átvett pénzeszközök államháztartáson belülről</t>
  </si>
  <si>
    <t>Előirányzat-felhasználási terv
2013. évre</t>
  </si>
  <si>
    <t>2015.</t>
  </si>
  <si>
    <t>2016.</t>
  </si>
  <si>
    <t>Az önkormányzatnak jelenleg nincs adóságállománya.</t>
  </si>
  <si>
    <t>2014. után</t>
  </si>
  <si>
    <t>TÁMOP 5.2.5./A-10/2-2010-0072</t>
  </si>
  <si>
    <t>Árvízvédelmi beruházás</t>
  </si>
  <si>
    <t>Gépbeszerzés közfoglalkoztatáshoz</t>
  </si>
  <si>
    <t>Egyéb építmény közfoglalkoztatáshoz</t>
  </si>
  <si>
    <t>Felhasználás
2012. XII.31-ig</t>
  </si>
  <si>
    <t xml:space="preserve">
2013. év utáni szükséglet
</t>
  </si>
  <si>
    <t>Település biztonsági kamerákkal való ellátása</t>
  </si>
  <si>
    <t>Felhalmozási pénzeszköz átvétel központi költségvetési szervtől</t>
  </si>
  <si>
    <t xml:space="preserve">   - Iskola működtetésének támogatása</t>
  </si>
  <si>
    <t>Jegyzői hatáskörben lévő segélyek</t>
  </si>
  <si>
    <t>Napközi Otthonos Óvoda és Bölcsőde</t>
  </si>
  <si>
    <t>Működési célú pénzeszköz átvétel államháztartáson belülről</t>
  </si>
  <si>
    <t>Önkrományzatok sajátos működési bevételei</t>
  </si>
  <si>
    <t>Pénzeszköz átvétel állaháztarátson belülről</t>
  </si>
  <si>
    <t xml:space="preserve"> Pénzeszköz átadás államháztartáson belülre</t>
  </si>
  <si>
    <t>Társadalmi szervezetek támogatása</t>
  </si>
  <si>
    <t>Működőképesség megőrzését szolgáló kiegészítő támogatás</t>
  </si>
  <si>
    <t>A 2013. évi állami támogatások  alakulása jogcímenként</t>
  </si>
  <si>
    <t>EU támogatás TÁMOP pályázati összeg</t>
  </si>
  <si>
    <t>Működési célú pénzeszköz átvétel központi költségvetési szervtől</t>
  </si>
  <si>
    <t>Működési célú pénzeszköz átvétel fejezeti kezelésű előirányzattól hazai programra</t>
  </si>
  <si>
    <t>Működési célú pénzeszköz átvétel (6.1.1.+…+6.1.5.)</t>
  </si>
  <si>
    <t>Adatok ezer forintban</t>
  </si>
  <si>
    <t>Önkormányzat</t>
  </si>
  <si>
    <t>Hivatal</t>
  </si>
  <si>
    <t>HAK</t>
  </si>
  <si>
    <t>Óvoda</t>
  </si>
  <si>
    <t>a) Működési</t>
  </si>
  <si>
    <t>b) Felhalmozási</t>
  </si>
  <si>
    <t>Pénzeszköz átvétel államháztartáson belülről(kivéve EU pályázat)</t>
  </si>
  <si>
    <t>Pénzeszközátadás államháztartáson kívülre</t>
  </si>
  <si>
    <t>Közös Önkormányzati Hivatal</t>
  </si>
  <si>
    <t xml:space="preserve">Hernádnémeti Község Önkormányzata </t>
  </si>
  <si>
    <t>Központi költségvetési szervtől átvett pénzeszköz</t>
  </si>
  <si>
    <t>Fejezeti kezelésű előirányzattól műk. C. pénzeszközátvétel</t>
  </si>
  <si>
    <t>2013. év</t>
  </si>
  <si>
    <t>Költségvetési kiadások intézményenként, feladatonként</t>
  </si>
  <si>
    <t>Intézményfinanszírozás</t>
  </si>
  <si>
    <t>Összes kiadás</t>
  </si>
  <si>
    <t>I.Együtt</t>
  </si>
  <si>
    <t>II.Együtt</t>
  </si>
  <si>
    <t>III.Együtt</t>
  </si>
  <si>
    <t>16. melléklet</t>
  </si>
  <si>
    <t>II.Önként vállalt feladat</t>
  </si>
  <si>
    <t>III.Állami (államigazgatási) feladat</t>
  </si>
  <si>
    <t>a) Működési (iskola működtetése, jegyző hatáskörében lévő segélyek)</t>
  </si>
  <si>
    <t>I.Kötelező feladat (2011. évi CLXXXIX. törvény 13.§-a alapján)</t>
  </si>
  <si>
    <t>Egyéb kötelező önkormnyzati feladatok</t>
  </si>
  <si>
    <t>a) Működési (Társadalmi szervezetek támogatása, BURSA, önkormányzati segélyek, bölcsi,cseperedő, képviselői tiszteletdíj)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</si>
</sst>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yyyy\-mm\-dd"/>
    <numFmt numFmtId="172" formatCode="&quot;H-&quot;0000"/>
    <numFmt numFmtId="173" formatCode="0;[Red]0"/>
    <numFmt numFmtId="174" formatCode="#,##0\ _F_t"/>
    <numFmt numFmtId="175" formatCode="#,##0;[Red]#,##0"/>
    <numFmt numFmtId="176" formatCode="#,##0.0"/>
    <numFmt numFmtId="177" formatCode="#,##0.0000"/>
  </numFmts>
  <fonts count="61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 CE"/>
      <family val="0"/>
    </font>
    <font>
      <sz val="9"/>
      <name val="Times New Roman CE"/>
      <family val="0"/>
    </font>
    <font>
      <b/>
      <sz val="12"/>
      <name val="Times New Roman CE"/>
      <family val="0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sz val="12"/>
      <name val="Times New Roman CE"/>
      <family val="0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i/>
      <sz val="8"/>
      <name val="Times New Roman CE"/>
      <family val="1"/>
    </font>
    <font>
      <sz val="8"/>
      <color indexed="10"/>
      <name val="Times New Roman CE"/>
      <family val="0"/>
    </font>
    <font>
      <sz val="12"/>
      <color indexed="10"/>
      <name val="Times New Roman CE"/>
      <family val="0"/>
    </font>
    <font>
      <i/>
      <sz val="10"/>
      <name val="Times New Roman CE"/>
      <family val="0"/>
    </font>
    <font>
      <b/>
      <sz val="10"/>
      <name val="Times New Roman CE"/>
      <family val="1"/>
    </font>
    <font>
      <b/>
      <sz val="14"/>
      <name val="Times New Roman CE"/>
      <family val="0"/>
    </font>
    <font>
      <b/>
      <sz val="11"/>
      <name val="Times New Roman CE"/>
      <family val="1"/>
    </font>
    <font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8"/>
      <color indexed="8"/>
      <name val="Arial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8"/>
      <color indexed="8"/>
      <name val="Arial"/>
      <family val="2"/>
    </font>
    <font>
      <i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  <fill>
      <patternFill patternType="lightHorizontal"/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34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164" fontId="22" fillId="0" borderId="0" xfId="58" applyNumberFormat="1" applyFont="1" applyFill="1" applyBorder="1" applyAlignment="1" applyProtection="1">
      <alignment horizontal="centerContinuous" vertical="center"/>
      <protection/>
    </xf>
    <xf numFmtId="0" fontId="25" fillId="0" borderId="0" xfId="58" applyFill="1">
      <alignment/>
      <protection/>
    </xf>
    <xf numFmtId="0" fontId="28" fillId="0" borderId="10" xfId="58" applyFont="1" applyFill="1" applyBorder="1" applyAlignment="1" applyProtection="1">
      <alignment horizontal="center" vertical="center" wrapText="1"/>
      <protection/>
    </xf>
    <xf numFmtId="0" fontId="28" fillId="0" borderId="11" xfId="58" applyFont="1" applyFill="1" applyBorder="1" applyAlignment="1" applyProtection="1">
      <alignment horizontal="center" vertical="center" wrapText="1"/>
      <protection/>
    </xf>
    <xf numFmtId="0" fontId="28" fillId="0" borderId="12" xfId="58" applyFont="1" applyFill="1" applyBorder="1" applyAlignment="1" applyProtection="1">
      <alignment horizontal="center" vertical="center" wrapText="1"/>
      <protection/>
    </xf>
    <xf numFmtId="0" fontId="29" fillId="0" borderId="10" xfId="58" applyFont="1" applyFill="1" applyBorder="1" applyAlignment="1" applyProtection="1">
      <alignment horizontal="center" vertical="center" wrapText="1"/>
      <protection/>
    </xf>
    <xf numFmtId="0" fontId="29" fillId="0" borderId="11" xfId="58" applyFont="1" applyFill="1" applyBorder="1" applyAlignment="1" applyProtection="1">
      <alignment horizontal="center" vertical="center" wrapText="1"/>
      <protection/>
    </xf>
    <xf numFmtId="0" fontId="29" fillId="0" borderId="12" xfId="58" applyFont="1" applyFill="1" applyBorder="1" applyAlignment="1" applyProtection="1">
      <alignment horizontal="center" vertical="center" wrapText="1"/>
      <protection/>
    </xf>
    <xf numFmtId="0" fontId="20" fillId="0" borderId="0" xfId="58" applyFont="1" applyFill="1">
      <alignment/>
      <protection/>
    </xf>
    <xf numFmtId="0" fontId="29" fillId="0" borderId="13" xfId="58" applyFont="1" applyFill="1" applyBorder="1" applyAlignment="1" applyProtection="1">
      <alignment horizontal="left" vertical="center" wrapText="1" indent="1"/>
      <protection/>
    </xf>
    <xf numFmtId="0" fontId="29" fillId="0" borderId="14" xfId="58" applyFont="1" applyFill="1" applyBorder="1" applyAlignment="1" applyProtection="1">
      <alignment horizontal="left" vertical="center" wrapText="1" indent="1"/>
      <protection/>
    </xf>
    <xf numFmtId="164" fontId="29" fillId="0" borderId="15" xfId="58" applyNumberFormat="1" applyFont="1" applyFill="1" applyBorder="1" applyAlignment="1" applyProtection="1">
      <alignment horizontal="right" vertical="center" wrapText="1"/>
      <protection/>
    </xf>
    <xf numFmtId="0" fontId="0" fillId="0" borderId="0" xfId="58" applyFont="1" applyFill="1">
      <alignment/>
      <protection/>
    </xf>
    <xf numFmtId="0" fontId="29" fillId="0" borderId="10" xfId="58" applyFont="1" applyFill="1" applyBorder="1" applyAlignment="1" applyProtection="1">
      <alignment horizontal="left" vertical="center" wrapText="1" indent="1"/>
      <protection/>
    </xf>
    <xf numFmtId="0" fontId="29" fillId="0" borderId="11" xfId="58" applyFont="1" applyFill="1" applyBorder="1" applyAlignment="1" applyProtection="1">
      <alignment horizontal="left" vertical="center" wrapText="1" indent="1"/>
      <protection/>
    </xf>
    <xf numFmtId="164" fontId="29" fillId="0" borderId="12" xfId="58" applyNumberFormat="1" applyFont="1" applyFill="1" applyBorder="1" applyAlignment="1" applyProtection="1">
      <alignment horizontal="right" vertical="center" wrapText="1"/>
      <protection locked="0"/>
    </xf>
    <xf numFmtId="49" fontId="20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17" xfId="58" applyFont="1" applyFill="1" applyBorder="1" applyAlignment="1" applyProtection="1">
      <alignment horizontal="left" vertical="center" wrapText="1" indent="1"/>
      <protection/>
    </xf>
    <xf numFmtId="164" fontId="20" fillId="0" borderId="18" xfId="58" applyNumberFormat="1" applyFont="1" applyFill="1" applyBorder="1" applyAlignment="1" applyProtection="1">
      <alignment horizontal="right" vertical="center" wrapText="1"/>
      <protection locked="0"/>
    </xf>
    <xf numFmtId="164" fontId="29" fillId="0" borderId="12" xfId="58" applyNumberFormat="1" applyFont="1" applyFill="1" applyBorder="1" applyAlignment="1" applyProtection="1">
      <alignment horizontal="right" vertical="center" wrapText="1"/>
      <protection/>
    </xf>
    <xf numFmtId="49" fontId="20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20" xfId="58" applyFont="1" applyFill="1" applyBorder="1" applyAlignment="1" applyProtection="1">
      <alignment horizontal="left" vertical="center" wrapText="1" indent="1"/>
      <protection/>
    </xf>
    <xf numFmtId="164" fontId="20" fillId="0" borderId="21" xfId="58" applyNumberFormat="1" applyFont="1" applyFill="1" applyBorder="1" applyAlignment="1" applyProtection="1">
      <alignment horizontal="right" vertical="center" wrapText="1"/>
      <protection locked="0"/>
    </xf>
    <xf numFmtId="49" fontId="20" fillId="0" borderId="22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23" xfId="58" applyFont="1" applyFill="1" applyBorder="1" applyAlignment="1" applyProtection="1">
      <alignment horizontal="left" vertical="center" wrapText="1" indent="1"/>
      <protection/>
    </xf>
    <xf numFmtId="164" fontId="20" fillId="0" borderId="24" xfId="58" applyNumberFormat="1" applyFont="1" applyFill="1" applyBorder="1" applyAlignment="1" applyProtection="1">
      <alignment horizontal="right" vertical="center" wrapText="1"/>
      <protection locked="0"/>
    </xf>
    <xf numFmtId="49" fontId="20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26" xfId="58" applyFont="1" applyFill="1" applyBorder="1" applyAlignment="1" applyProtection="1">
      <alignment horizontal="left" vertical="center" wrapText="1" indent="1"/>
      <protection/>
    </xf>
    <xf numFmtId="164" fontId="20" fillId="0" borderId="27" xfId="58" applyNumberFormat="1" applyFont="1" applyFill="1" applyBorder="1" applyAlignment="1" applyProtection="1">
      <alignment horizontal="right" vertical="center" wrapText="1"/>
      <protection locked="0"/>
    </xf>
    <xf numFmtId="164" fontId="29" fillId="0" borderId="27" xfId="58" applyNumberFormat="1" applyFont="1" applyFill="1" applyBorder="1" applyAlignment="1" applyProtection="1">
      <alignment horizontal="right" vertical="center" wrapText="1"/>
      <protection locked="0"/>
    </xf>
    <xf numFmtId="49" fontId="20" fillId="0" borderId="28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29" xfId="58" applyFont="1" applyFill="1" applyBorder="1" applyAlignment="1" applyProtection="1">
      <alignment horizontal="left" vertical="center" wrapText="1" indent="1"/>
      <protection/>
    </xf>
    <xf numFmtId="164" fontId="20" fillId="0" borderId="30" xfId="58" applyNumberFormat="1" applyFont="1" applyFill="1" applyBorder="1" applyAlignment="1" applyProtection="1">
      <alignment horizontal="right" vertical="center" wrapText="1"/>
      <protection locked="0"/>
    </xf>
    <xf numFmtId="49" fontId="20" fillId="0" borderId="31" xfId="58" applyNumberFormat="1" applyFont="1" applyFill="1" applyBorder="1" applyAlignment="1" applyProtection="1">
      <alignment horizontal="left" vertical="center" wrapText="1" indent="1"/>
      <protection/>
    </xf>
    <xf numFmtId="164" fontId="20" fillId="0" borderId="32" xfId="58" applyNumberFormat="1" applyFont="1" applyFill="1" applyBorder="1" applyAlignment="1" applyProtection="1">
      <alignment horizontal="right" vertical="center" wrapText="1"/>
      <protection locked="0"/>
    </xf>
    <xf numFmtId="164" fontId="20" fillId="0" borderId="18" xfId="58" applyNumberFormat="1" applyFont="1" applyFill="1" applyBorder="1" applyAlignment="1" applyProtection="1">
      <alignment horizontal="right" vertical="center" wrapText="1"/>
      <protection locked="0"/>
    </xf>
    <xf numFmtId="0" fontId="30" fillId="0" borderId="29" xfId="58" applyFont="1" applyFill="1" applyBorder="1" applyAlignment="1" applyProtection="1">
      <alignment horizontal="left" vertical="center" wrapText="1" indent="1"/>
      <protection/>
    </xf>
    <xf numFmtId="0" fontId="20" fillId="0" borderId="17" xfId="58" applyFont="1" applyFill="1" applyBorder="1" applyAlignment="1" applyProtection="1">
      <alignment horizontal="left" vertical="center" wrapText="1" indent="2"/>
      <protection/>
    </xf>
    <xf numFmtId="0" fontId="20" fillId="0" borderId="33" xfId="58" applyFont="1" applyFill="1" applyBorder="1" applyAlignment="1" applyProtection="1">
      <alignment horizontal="left" vertical="center" wrapText="1" indent="2"/>
      <protection/>
    </xf>
    <xf numFmtId="164" fontId="20" fillId="0" borderId="32" xfId="58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58" applyFont="1" applyFill="1" applyAlignment="1" applyProtection="1">
      <alignment horizontal="left" indent="1"/>
      <protection/>
    </xf>
    <xf numFmtId="164" fontId="20" fillId="0" borderId="30" xfId="58" applyNumberFormat="1" applyFont="1" applyFill="1" applyBorder="1" applyAlignment="1" applyProtection="1">
      <alignment horizontal="right" vertical="center" wrapText="1"/>
      <protection locked="0"/>
    </xf>
    <xf numFmtId="164" fontId="20" fillId="0" borderId="24" xfId="58" applyNumberFormat="1" applyFont="1" applyFill="1" applyBorder="1" applyAlignment="1" applyProtection="1">
      <alignment horizontal="right" vertical="center" wrapText="1"/>
      <protection locked="0"/>
    </xf>
    <xf numFmtId="164" fontId="29" fillId="0" borderId="12" xfId="58" applyNumberFormat="1" applyFont="1" applyFill="1" applyBorder="1" applyAlignment="1" applyProtection="1">
      <alignment horizontal="right" vertical="center" wrapText="1"/>
      <protection locked="0"/>
    </xf>
    <xf numFmtId="0" fontId="31" fillId="0" borderId="0" xfId="58" applyFont="1" applyFill="1">
      <alignment/>
      <protection/>
    </xf>
    <xf numFmtId="0" fontId="32" fillId="0" borderId="11" xfId="58" applyFont="1" applyFill="1" applyBorder="1" applyAlignment="1" applyProtection="1">
      <alignment horizontal="left" vertical="center" wrapText="1" indent="1"/>
      <protection/>
    </xf>
    <xf numFmtId="164" fontId="32" fillId="0" borderId="12" xfId="58" applyNumberFormat="1" applyFont="1" applyFill="1" applyBorder="1" applyAlignment="1" applyProtection="1">
      <alignment horizontal="right" vertical="center" wrapText="1"/>
      <protection/>
    </xf>
    <xf numFmtId="49" fontId="29" fillId="0" borderId="10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11" xfId="58" applyFont="1" applyFill="1" applyBorder="1" applyAlignment="1" applyProtection="1">
      <alignment horizontal="left" vertical="center" wrapText="1" indent="1"/>
      <protection/>
    </xf>
    <xf numFmtId="164" fontId="29" fillId="0" borderId="12" xfId="58" applyNumberFormat="1" applyFont="1" applyFill="1" applyBorder="1" applyAlignment="1" applyProtection="1">
      <alignment horizontal="right" vertical="center" wrapText="1"/>
      <protection/>
    </xf>
    <xf numFmtId="49" fontId="20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20" xfId="58" applyFont="1" applyFill="1" applyBorder="1" applyAlignment="1" applyProtection="1">
      <alignment horizontal="left" vertical="center" wrapText="1" indent="1"/>
      <protection/>
    </xf>
    <xf numFmtId="164" fontId="20" fillId="0" borderId="21" xfId="58" applyNumberFormat="1" applyFont="1" applyFill="1" applyBorder="1" applyAlignment="1" applyProtection="1">
      <alignment horizontal="right" vertical="center" wrapText="1"/>
      <protection locked="0"/>
    </xf>
    <xf numFmtId="49" fontId="20" fillId="0" borderId="25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26" xfId="58" applyFont="1" applyFill="1" applyBorder="1" applyAlignment="1" applyProtection="1">
      <alignment horizontal="left" vertical="center" wrapText="1" indent="1"/>
      <protection/>
    </xf>
    <xf numFmtId="164" fontId="20" fillId="0" borderId="27" xfId="58" applyNumberFormat="1" applyFont="1" applyFill="1" applyBorder="1" applyAlignment="1" applyProtection="1">
      <alignment horizontal="right" vertical="center" wrapText="1"/>
      <protection locked="0"/>
    </xf>
    <xf numFmtId="164" fontId="30" fillId="0" borderId="24" xfId="58" applyNumberFormat="1" applyFont="1" applyFill="1" applyBorder="1" applyAlignment="1" applyProtection="1">
      <alignment horizontal="right" vertical="center" wrapText="1"/>
      <protection/>
    </xf>
    <xf numFmtId="0" fontId="20" fillId="0" borderId="29" xfId="58" applyFont="1" applyFill="1" applyBorder="1" applyAlignment="1" applyProtection="1">
      <alignment horizontal="left" vertical="center" wrapText="1" indent="2"/>
      <protection/>
    </xf>
    <xf numFmtId="164" fontId="30" fillId="0" borderId="32" xfId="58" applyNumberFormat="1" applyFont="1" applyFill="1" applyBorder="1" applyAlignment="1" applyProtection="1">
      <alignment horizontal="right" vertical="center" wrapText="1"/>
      <protection/>
    </xf>
    <xf numFmtId="49" fontId="20" fillId="0" borderId="34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35" xfId="58" applyFont="1" applyFill="1" applyBorder="1" applyAlignment="1" applyProtection="1">
      <alignment horizontal="left" vertical="center" wrapText="1" indent="2"/>
      <protection/>
    </xf>
    <xf numFmtId="164" fontId="20" fillId="0" borderId="36" xfId="58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58" applyFont="1" applyFill="1" applyBorder="1" applyAlignment="1" applyProtection="1">
      <alignment horizontal="left" vertical="center" wrapText="1" indent="1"/>
      <protection/>
    </xf>
    <xf numFmtId="0" fontId="0" fillId="0" borderId="37" xfId="58" applyFont="1" applyFill="1" applyBorder="1">
      <alignment/>
      <protection/>
    </xf>
    <xf numFmtId="0" fontId="22" fillId="0" borderId="0" xfId="58" applyFont="1" applyFill="1" applyBorder="1" applyAlignment="1" applyProtection="1">
      <alignment horizontal="center" vertical="center" wrapText="1"/>
      <protection/>
    </xf>
    <xf numFmtId="0" fontId="22" fillId="0" borderId="0" xfId="58" applyFont="1" applyFill="1" applyBorder="1" applyAlignment="1" applyProtection="1">
      <alignment vertical="center" wrapText="1"/>
      <protection/>
    </xf>
    <xf numFmtId="164" fontId="22" fillId="0" borderId="0" xfId="58" applyNumberFormat="1" applyFont="1" applyFill="1" applyBorder="1" applyAlignment="1" applyProtection="1">
      <alignment vertical="center" wrapText="1"/>
      <protection/>
    </xf>
    <xf numFmtId="0" fontId="29" fillId="0" borderId="14" xfId="58" applyFont="1" applyFill="1" applyBorder="1" applyAlignment="1" applyProtection="1">
      <alignment vertical="center" wrapText="1"/>
      <protection/>
    </xf>
    <xf numFmtId="164" fontId="29" fillId="0" borderId="15" xfId="58" applyNumberFormat="1" applyFont="1" applyFill="1" applyBorder="1" applyAlignment="1" applyProtection="1">
      <alignment vertical="center" wrapText="1"/>
      <protection/>
    </xf>
    <xf numFmtId="164" fontId="20" fillId="0" borderId="21" xfId="58" applyNumberFormat="1" applyFont="1" applyFill="1" applyBorder="1" applyAlignment="1" applyProtection="1">
      <alignment vertical="center" wrapText="1"/>
      <protection locked="0"/>
    </xf>
    <xf numFmtId="164" fontId="20" fillId="0" borderId="18" xfId="58" applyNumberFormat="1" applyFont="1" applyFill="1" applyBorder="1" applyAlignment="1" applyProtection="1">
      <alignment vertical="center" wrapText="1"/>
      <protection locked="0"/>
    </xf>
    <xf numFmtId="164" fontId="20" fillId="0" borderId="32" xfId="58" applyNumberFormat="1" applyFont="1" applyFill="1" applyBorder="1" applyAlignment="1" applyProtection="1">
      <alignment vertical="center" wrapText="1"/>
      <protection locked="0"/>
    </xf>
    <xf numFmtId="0" fontId="20" fillId="0" borderId="38" xfId="58" applyFont="1" applyFill="1" applyBorder="1" applyAlignment="1" applyProtection="1">
      <alignment horizontal="left" vertical="center" wrapText="1" indent="1"/>
      <protection/>
    </xf>
    <xf numFmtId="0" fontId="20" fillId="0" borderId="0" xfId="58" applyFont="1" applyFill="1" applyBorder="1" applyAlignment="1" applyProtection="1">
      <alignment horizontal="left" vertical="center" wrapText="1" indent="1"/>
      <protection/>
    </xf>
    <xf numFmtId="0" fontId="20" fillId="0" borderId="17" xfId="58" applyFont="1" applyFill="1" applyBorder="1" applyAlignment="1" applyProtection="1">
      <alignment horizontal="left" indent="6"/>
      <protection/>
    </xf>
    <xf numFmtId="0" fontId="20" fillId="0" borderId="17" xfId="58" applyFont="1" applyFill="1" applyBorder="1" applyAlignment="1" applyProtection="1">
      <alignment horizontal="left" vertical="center" wrapText="1" indent="6"/>
      <protection/>
    </xf>
    <xf numFmtId="0" fontId="20" fillId="0" borderId="33" xfId="58" applyFont="1" applyFill="1" applyBorder="1" applyAlignment="1" applyProtection="1">
      <alignment horizontal="left" vertical="center" wrapText="1" indent="6"/>
      <protection/>
    </xf>
    <xf numFmtId="0" fontId="20" fillId="0" borderId="35" xfId="58" applyFont="1" applyFill="1" applyBorder="1" applyAlignment="1" applyProtection="1">
      <alignment horizontal="left" vertical="center" wrapText="1" indent="6"/>
      <protection/>
    </xf>
    <xf numFmtId="164" fontId="20" fillId="0" borderId="36" xfId="58" applyNumberFormat="1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/>
    </xf>
    <xf numFmtId="164" fontId="29" fillId="0" borderId="12" xfId="58" applyNumberFormat="1" applyFont="1" applyFill="1" applyBorder="1" applyAlignment="1" applyProtection="1">
      <alignment vertical="center" wrapText="1"/>
      <protection/>
    </xf>
    <xf numFmtId="164" fontId="20" fillId="0" borderId="30" xfId="58" applyNumberFormat="1" applyFont="1" applyFill="1" applyBorder="1" applyAlignment="1" applyProtection="1">
      <alignment vertical="center" wrapText="1"/>
      <protection locked="0"/>
    </xf>
    <xf numFmtId="164" fontId="29" fillId="0" borderId="12" xfId="58" applyNumberFormat="1" applyFont="1" applyFill="1" applyBorder="1" applyAlignment="1" applyProtection="1">
      <alignment vertical="center" wrapText="1"/>
      <protection locked="0"/>
    </xf>
    <xf numFmtId="0" fontId="32" fillId="0" borderId="11" xfId="58" applyFont="1" applyFill="1" applyBorder="1" applyAlignment="1" applyProtection="1">
      <alignment horizontal="left" vertical="center" wrapText="1" indent="1"/>
      <protection/>
    </xf>
    <xf numFmtId="164" fontId="20" fillId="0" borderId="18" xfId="58" applyNumberFormat="1" applyFont="1" applyFill="1" applyBorder="1" applyAlignment="1" applyProtection="1">
      <alignment vertical="center" wrapText="1"/>
      <protection/>
    </xf>
    <xf numFmtId="164" fontId="20" fillId="0" borderId="24" xfId="58" applyNumberFormat="1" applyFont="1" applyFill="1" applyBorder="1" applyAlignment="1" applyProtection="1">
      <alignment vertical="center" wrapText="1"/>
      <protection locked="0"/>
    </xf>
    <xf numFmtId="164" fontId="20" fillId="18" borderId="36" xfId="58" applyNumberFormat="1" applyFont="1" applyFill="1" applyBorder="1" applyAlignment="1" applyProtection="1">
      <alignment horizontal="right" vertical="center" wrapText="1"/>
      <protection locked="0"/>
    </xf>
    <xf numFmtId="0" fontId="28" fillId="0" borderId="11" xfId="58" applyFont="1" applyFill="1" applyBorder="1" applyAlignment="1" applyProtection="1">
      <alignment vertical="center" wrapText="1"/>
      <protection/>
    </xf>
    <xf numFmtId="0" fontId="22" fillId="0" borderId="0" xfId="58" applyFont="1" applyFill="1">
      <alignment/>
      <protection/>
    </xf>
    <xf numFmtId="164" fontId="29" fillId="0" borderId="39" xfId="58" applyNumberFormat="1" applyFont="1" applyFill="1" applyBorder="1" applyAlignment="1" applyProtection="1">
      <alignment horizontal="right" vertical="center" wrapText="1"/>
      <protection/>
    </xf>
    <xf numFmtId="0" fontId="25" fillId="0" borderId="37" xfId="58" applyFill="1" applyBorder="1">
      <alignment/>
      <protection/>
    </xf>
    <xf numFmtId="0" fontId="34" fillId="0" borderId="0" xfId="58" applyFont="1" applyFill="1">
      <alignment/>
      <protection/>
    </xf>
    <xf numFmtId="3" fontId="29" fillId="0" borderId="12" xfId="58" applyNumberFormat="1" applyFont="1" applyFill="1" applyBorder="1" applyAlignment="1" applyProtection="1">
      <alignment horizontal="right" vertical="center" wrapText="1"/>
      <protection/>
    </xf>
    <xf numFmtId="3" fontId="20" fillId="0" borderId="21" xfId="58" applyNumberFormat="1" applyFont="1" applyFill="1" applyBorder="1" applyAlignment="1" applyProtection="1">
      <alignment horizontal="right" vertical="center" wrapText="1"/>
      <protection/>
    </xf>
    <xf numFmtId="3" fontId="20" fillId="0" borderId="18" xfId="58" applyNumberFormat="1" applyFont="1" applyFill="1" applyBorder="1" applyAlignment="1" applyProtection="1">
      <alignment horizontal="right" vertical="center" wrapText="1"/>
      <protection/>
    </xf>
    <xf numFmtId="0" fontId="20" fillId="0" borderId="17" xfId="58" applyFont="1" applyFill="1" applyBorder="1" applyAlignment="1" applyProtection="1">
      <alignment horizontal="left" indent="5"/>
      <protection/>
    </xf>
    <xf numFmtId="3" fontId="20" fillId="0" borderId="24" xfId="58" applyNumberFormat="1" applyFont="1" applyFill="1" applyBorder="1" applyAlignment="1" applyProtection="1">
      <alignment horizontal="right" vertical="center" wrapText="1"/>
      <protection/>
    </xf>
    <xf numFmtId="0" fontId="20" fillId="0" borderId="33" xfId="58" applyFont="1" applyFill="1" applyBorder="1" applyAlignment="1" applyProtection="1">
      <alignment horizontal="left" vertical="center" wrapText="1" indent="1"/>
      <protection/>
    </xf>
    <xf numFmtId="3" fontId="20" fillId="0" borderId="32" xfId="58" applyNumberFormat="1" applyFont="1" applyFill="1" applyBorder="1" applyAlignment="1" applyProtection="1">
      <alignment horizontal="right" vertical="center" wrapText="1"/>
      <protection/>
    </xf>
    <xf numFmtId="0" fontId="20" fillId="0" borderId="35" xfId="58" applyFont="1" applyFill="1" applyBorder="1" applyAlignment="1" applyProtection="1">
      <alignment horizontal="left" indent="5"/>
      <protection/>
    </xf>
    <xf numFmtId="3" fontId="20" fillId="0" borderId="36" xfId="58" applyNumberFormat="1" applyFont="1" applyFill="1" applyBorder="1" applyAlignment="1" applyProtection="1">
      <alignment horizontal="right" vertical="center" wrapText="1"/>
      <protection/>
    </xf>
    <xf numFmtId="164" fontId="0" fillId="0" borderId="0" xfId="0" applyNumberFormat="1" applyFill="1" applyAlignment="1">
      <alignment vertical="center" wrapText="1"/>
    </xf>
    <xf numFmtId="164" fontId="22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horizontal="center" vertical="center" wrapText="1"/>
    </xf>
    <xf numFmtId="164" fontId="27" fillId="0" borderId="0" xfId="0" applyNumberFormat="1" applyFont="1" applyFill="1" applyAlignment="1">
      <alignment horizontal="right" vertical="center"/>
    </xf>
    <xf numFmtId="164" fontId="28" fillId="0" borderId="10" xfId="0" applyNumberFormat="1" applyFont="1" applyFill="1" applyBorder="1" applyAlignment="1">
      <alignment horizontal="centerContinuous" vertical="center" wrapText="1"/>
    </xf>
    <xf numFmtId="164" fontId="28" fillId="0" borderId="11" xfId="0" applyNumberFormat="1" applyFont="1" applyFill="1" applyBorder="1" applyAlignment="1">
      <alignment horizontal="centerContinuous" vertical="center" wrapText="1"/>
    </xf>
    <xf numFmtId="164" fontId="28" fillId="0" borderId="12" xfId="0" applyNumberFormat="1" applyFont="1" applyFill="1" applyBorder="1" applyAlignment="1">
      <alignment horizontal="centerContinuous" vertical="center" wrapText="1"/>
    </xf>
    <xf numFmtId="164" fontId="28" fillId="0" borderId="10" xfId="0" applyNumberFormat="1" applyFont="1" applyFill="1" applyBorder="1" applyAlignment="1">
      <alignment horizontal="center" vertical="center" wrapText="1"/>
    </xf>
    <xf numFmtId="164" fontId="28" fillId="0" borderId="11" xfId="0" applyNumberFormat="1" applyFont="1" applyFill="1" applyBorder="1" applyAlignment="1">
      <alignment horizontal="center" vertical="center" wrapText="1"/>
    </xf>
    <xf numFmtId="164" fontId="28" fillId="0" borderId="12" xfId="0" applyNumberFormat="1" applyFont="1" applyFill="1" applyBorder="1" applyAlignment="1">
      <alignment horizontal="center" vertical="center" wrapText="1"/>
    </xf>
    <xf numFmtId="164" fontId="36" fillId="0" borderId="0" xfId="0" applyNumberFormat="1" applyFont="1" applyFill="1" applyAlignment="1">
      <alignment horizontal="center" vertical="center" wrapText="1"/>
    </xf>
    <xf numFmtId="164" fontId="29" fillId="0" borderId="40" xfId="0" applyNumberFormat="1" applyFont="1" applyFill="1" applyBorder="1" applyAlignment="1">
      <alignment horizontal="center" vertical="center" wrapText="1"/>
    </xf>
    <xf numFmtId="164" fontId="29" fillId="0" borderId="10" xfId="0" applyNumberFormat="1" applyFont="1" applyFill="1" applyBorder="1" applyAlignment="1">
      <alignment horizontal="center" vertical="center" wrapText="1"/>
    </xf>
    <xf numFmtId="164" fontId="29" fillId="0" borderId="11" xfId="0" applyNumberFormat="1" applyFont="1" applyFill="1" applyBorder="1" applyAlignment="1">
      <alignment horizontal="center" vertical="center" wrapText="1"/>
    </xf>
    <xf numFmtId="164" fontId="29" fillId="0" borderId="12" xfId="0" applyNumberFormat="1" applyFont="1" applyFill="1" applyBorder="1" applyAlignment="1">
      <alignment horizontal="center" vertical="center" wrapText="1"/>
    </xf>
    <xf numFmtId="164" fontId="29" fillId="0" borderId="0" xfId="0" applyNumberFormat="1" applyFont="1" applyFill="1" applyAlignment="1">
      <alignment horizontal="center" vertical="center" wrapText="1"/>
    </xf>
    <xf numFmtId="164" fontId="0" fillId="0" borderId="41" xfId="0" applyNumberFormat="1" applyFill="1" applyBorder="1" applyAlignment="1">
      <alignment horizontal="left" vertical="center" wrapText="1" indent="1"/>
    </xf>
    <xf numFmtId="164" fontId="20" fillId="0" borderId="2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29" xfId="0" applyNumberFormat="1" applyFont="1" applyFill="1" applyBorder="1" applyAlignment="1" applyProtection="1">
      <alignment vertical="center" wrapText="1"/>
      <protection locked="0"/>
    </xf>
    <xf numFmtId="164" fontId="20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42" xfId="0" applyNumberFormat="1" applyFill="1" applyBorder="1" applyAlignment="1">
      <alignment horizontal="left" vertical="center" wrapText="1" indent="1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7" xfId="0" applyNumberFormat="1" applyFont="1" applyFill="1" applyBorder="1" applyAlignment="1" applyProtection="1">
      <alignment vertical="center" wrapText="1"/>
      <protection locked="0"/>
    </xf>
    <xf numFmtId="164" fontId="20" fillId="0" borderId="18" xfId="0" applyNumberFormat="1" applyFont="1" applyFill="1" applyBorder="1" applyAlignment="1" applyProtection="1">
      <alignment vertical="center" wrapText="1"/>
      <protection locked="0"/>
    </xf>
    <xf numFmtId="164" fontId="20" fillId="0" borderId="37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43" xfId="0" applyNumberFormat="1" applyFont="1" applyFill="1" applyBorder="1" applyAlignment="1" applyProtection="1">
      <alignment vertical="center" wrapText="1"/>
      <protection locked="0"/>
    </xf>
    <xf numFmtId="164" fontId="20" fillId="0" borderId="31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33" xfId="0" applyNumberFormat="1" applyFont="1" applyFill="1" applyBorder="1" applyAlignment="1" applyProtection="1">
      <alignment vertical="center" wrapText="1"/>
      <protection locked="0"/>
    </xf>
    <xf numFmtId="164" fontId="20" fillId="0" borderId="32" xfId="0" applyNumberFormat="1" applyFont="1" applyFill="1" applyBorder="1" applyAlignment="1" applyProtection="1">
      <alignment vertical="center" wrapText="1"/>
      <protection locked="0"/>
    </xf>
    <xf numFmtId="164" fontId="36" fillId="0" borderId="40" xfId="0" applyNumberFormat="1" applyFont="1" applyFill="1" applyBorder="1" applyAlignment="1">
      <alignment horizontal="left" vertical="center" wrapText="1" indent="1"/>
    </xf>
    <xf numFmtId="164" fontId="29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1" xfId="0" applyNumberFormat="1" applyFont="1" applyFill="1" applyBorder="1" applyAlignment="1" applyProtection="1">
      <alignment vertical="center" wrapText="1"/>
      <protection/>
    </xf>
    <xf numFmtId="164" fontId="2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2" xfId="0" applyNumberFormat="1" applyFont="1" applyFill="1" applyBorder="1" applyAlignment="1" applyProtection="1">
      <alignment vertical="center" wrapText="1"/>
      <protection/>
    </xf>
    <xf numFmtId="164" fontId="36" fillId="0" borderId="44" xfId="0" applyNumberFormat="1" applyFont="1" applyFill="1" applyBorder="1" applyAlignment="1">
      <alignment horizontal="left" vertical="center" wrapText="1" indent="1"/>
    </xf>
    <xf numFmtId="164" fontId="29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24" xfId="0" applyNumberFormat="1" applyFont="1" applyFill="1" applyBorder="1" applyAlignment="1" applyProtection="1">
      <alignment horizontal="right" vertical="center" wrapText="1"/>
      <protection locked="0"/>
    </xf>
    <xf numFmtId="164" fontId="36" fillId="0" borderId="42" xfId="0" applyNumberFormat="1" applyFont="1" applyFill="1" applyBorder="1" applyAlignment="1">
      <alignment horizontal="left" vertical="center" wrapText="1" indent="1"/>
    </xf>
    <xf numFmtId="164" fontId="29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2" xfId="0" applyNumberFormat="1" applyFont="1" applyFill="1" applyBorder="1" applyAlignment="1">
      <alignment horizontal="left" vertical="center" wrapText="1" indent="1"/>
    </xf>
    <xf numFmtId="16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44" xfId="0" applyNumberFormat="1" applyFont="1" applyFill="1" applyBorder="1" applyAlignment="1">
      <alignment horizontal="left" vertical="center" wrapText="1" indent="1"/>
    </xf>
    <xf numFmtId="164" fontId="20" fillId="0" borderId="23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5" xfId="0" applyNumberFormat="1" applyFill="1" applyBorder="1" applyAlignment="1">
      <alignment horizontal="left" vertical="center" wrapText="1" indent="1"/>
    </xf>
    <xf numFmtId="164" fontId="20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0" fillId="0" borderId="46" xfId="0" applyNumberFormat="1" applyFill="1" applyBorder="1" applyAlignment="1">
      <alignment horizontal="left" vertical="center" wrapText="1" indent="1"/>
    </xf>
    <xf numFmtId="164" fontId="2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18" borderId="35" xfId="0" applyNumberFormat="1" applyFont="1" applyFill="1" applyBorder="1" applyAlignment="1" applyProtection="1">
      <alignment horizontal="right" vertical="center" wrapText="1"/>
      <protection locked="0"/>
    </xf>
    <xf numFmtId="164" fontId="20" fillId="18" borderId="36" xfId="0" applyNumberFormat="1" applyFont="1" applyFill="1" applyBorder="1" applyAlignment="1" applyProtection="1">
      <alignment horizontal="right" vertical="center" wrapText="1"/>
      <protection locked="0"/>
    </xf>
    <xf numFmtId="164" fontId="28" fillId="0" borderId="10" xfId="0" applyNumberFormat="1" applyFont="1" applyFill="1" applyBorder="1" applyAlignment="1">
      <alignment horizontal="left" vertical="center" wrapText="1" indent="1"/>
    </xf>
    <xf numFmtId="164" fontId="29" fillId="0" borderId="10" xfId="0" applyNumberFormat="1" applyFont="1" applyFill="1" applyBorder="1" applyAlignment="1">
      <alignment horizontal="left" vertical="center" wrapText="1" indent="1"/>
    </xf>
    <xf numFmtId="164" fontId="29" fillId="0" borderId="11" xfId="0" applyNumberFormat="1" applyFont="1" applyFill="1" applyBorder="1" applyAlignment="1" applyProtection="1">
      <alignment horizontal="right" vertical="center" wrapText="1"/>
      <protection/>
    </xf>
    <xf numFmtId="164" fontId="29" fillId="0" borderId="12" xfId="0" applyNumberFormat="1" applyFont="1" applyFill="1" applyBorder="1" applyAlignment="1" applyProtection="1">
      <alignment horizontal="right" vertical="center" wrapText="1"/>
      <protection/>
    </xf>
    <xf numFmtId="164" fontId="31" fillId="0" borderId="0" xfId="0" applyNumberFormat="1" applyFont="1" applyFill="1" applyAlignment="1">
      <alignment vertical="center" wrapText="1"/>
    </xf>
    <xf numFmtId="164" fontId="36" fillId="0" borderId="41" xfId="0" applyNumberFormat="1" applyFont="1" applyFill="1" applyBorder="1" applyAlignment="1">
      <alignment horizontal="left" vertical="center" wrapText="1" indent="1"/>
    </xf>
    <xf numFmtId="164" fontId="29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9" fillId="0" borderId="11" xfId="0" applyNumberFormat="1" applyFont="1" applyFill="1" applyBorder="1" applyAlignment="1">
      <alignment vertical="center" wrapText="1"/>
    </xf>
    <xf numFmtId="164" fontId="29" fillId="0" borderId="12" xfId="0" applyNumberFormat="1" applyFont="1" applyFill="1" applyBorder="1" applyAlignment="1">
      <alignment vertical="center" wrapText="1"/>
    </xf>
    <xf numFmtId="164" fontId="29" fillId="0" borderId="25" xfId="0" applyNumberFormat="1" applyFont="1" applyFill="1" applyBorder="1" applyAlignment="1">
      <alignment horizontal="left" vertical="center" wrapText="1" indent="1"/>
    </xf>
    <xf numFmtId="164" fontId="29" fillId="0" borderId="26" xfId="0" applyNumberFormat="1" applyFont="1" applyFill="1" applyBorder="1" applyAlignment="1" applyProtection="1">
      <alignment horizontal="right" vertical="center" wrapText="1"/>
      <protection/>
    </xf>
    <xf numFmtId="164" fontId="29" fillId="0" borderId="27" xfId="0" applyNumberFormat="1" applyFont="1" applyFill="1" applyBorder="1" applyAlignment="1" applyProtection="1">
      <alignment horizontal="right" vertical="center" wrapText="1"/>
      <protection/>
    </xf>
    <xf numFmtId="164" fontId="35" fillId="0" borderId="0" xfId="0" applyNumberFormat="1" applyFont="1" applyFill="1" applyAlignment="1">
      <alignment textRotation="180" wrapText="1"/>
    </xf>
    <xf numFmtId="0" fontId="37" fillId="0" borderId="0" xfId="0" applyFont="1" applyAlignment="1">
      <alignment/>
    </xf>
    <xf numFmtId="0" fontId="31" fillId="0" borderId="0" xfId="0" applyFont="1" applyAlignment="1">
      <alignment horizontal="center"/>
    </xf>
    <xf numFmtId="3" fontId="21" fillId="0" borderId="0" xfId="0" applyNumberFormat="1" applyFont="1" applyFill="1" applyAlignment="1">
      <alignment horizontal="right" indent="1"/>
    </xf>
    <xf numFmtId="0" fontId="21" fillId="0" borderId="0" xfId="0" applyFont="1" applyFill="1" applyAlignment="1">
      <alignment horizontal="right" indent="1"/>
    </xf>
    <xf numFmtId="3" fontId="28" fillId="0" borderId="0" xfId="0" applyNumberFormat="1" applyFont="1" applyFill="1" applyAlignment="1">
      <alignment horizontal="right" indent="1"/>
    </xf>
    <xf numFmtId="0" fontId="21" fillId="0" borderId="0" xfId="0" applyFont="1" applyAlignment="1">
      <alignment/>
    </xf>
    <xf numFmtId="0" fontId="21" fillId="0" borderId="0" xfId="0" applyFont="1" applyAlignment="1">
      <alignment horizontal="right" indent="1"/>
    </xf>
    <xf numFmtId="0" fontId="39" fillId="0" borderId="0" xfId="58" applyFont="1" applyFill="1">
      <alignment/>
      <protection/>
    </xf>
    <xf numFmtId="164" fontId="38" fillId="0" borderId="0" xfId="58" applyNumberFormat="1" applyFont="1" applyFill="1" applyBorder="1" applyAlignment="1" applyProtection="1">
      <alignment horizontal="centerContinuous" vertical="center"/>
      <protection/>
    </xf>
    <xf numFmtId="0" fontId="40" fillId="0" borderId="0" xfId="0" applyFont="1" applyFill="1" applyBorder="1" applyAlignment="1" applyProtection="1">
      <alignment/>
      <protection/>
    </xf>
    <xf numFmtId="0" fontId="36" fillId="0" borderId="33" xfId="58" applyFont="1" applyFill="1" applyBorder="1" applyAlignment="1">
      <alignment horizontal="center" vertical="center" wrapText="1"/>
      <protection/>
    </xf>
    <xf numFmtId="0" fontId="0" fillId="0" borderId="10" xfId="58" applyFont="1" applyFill="1" applyBorder="1" applyAlignment="1">
      <alignment horizontal="center" vertical="center"/>
      <protection/>
    </xf>
    <xf numFmtId="0" fontId="0" fillId="0" borderId="11" xfId="58" applyFont="1" applyFill="1" applyBorder="1" applyAlignment="1">
      <alignment horizontal="center" vertical="center"/>
      <protection/>
    </xf>
    <xf numFmtId="0" fontId="0" fillId="0" borderId="12" xfId="58" applyFont="1" applyFill="1" applyBorder="1" applyAlignment="1">
      <alignment horizontal="center" vertical="center"/>
      <protection/>
    </xf>
    <xf numFmtId="0" fontId="0" fillId="0" borderId="28" xfId="58" applyFont="1" applyFill="1" applyBorder="1" applyAlignment="1">
      <alignment horizontal="center" vertical="center"/>
      <protection/>
    </xf>
    <xf numFmtId="0" fontId="0" fillId="0" borderId="29" xfId="58" applyFont="1" applyFill="1" applyBorder="1" applyProtection="1">
      <alignment/>
      <protection locked="0"/>
    </xf>
    <xf numFmtId="166" fontId="0" fillId="0" borderId="29" xfId="40" applyNumberFormat="1" applyFont="1" applyFill="1" applyBorder="1" applyAlignment="1" applyProtection="1">
      <alignment/>
      <protection locked="0"/>
    </xf>
    <xf numFmtId="166" fontId="0" fillId="0" borderId="30" xfId="40" applyNumberFormat="1" applyFont="1" applyFill="1" applyBorder="1" applyAlignment="1">
      <alignment/>
    </xf>
    <xf numFmtId="0" fontId="0" fillId="0" borderId="16" xfId="58" applyFont="1" applyFill="1" applyBorder="1" applyAlignment="1">
      <alignment horizontal="center" vertical="center"/>
      <protection/>
    </xf>
    <xf numFmtId="0" fontId="0" fillId="0" borderId="17" xfId="58" applyFont="1" applyFill="1" applyBorder="1" applyProtection="1">
      <alignment/>
      <protection locked="0"/>
    </xf>
    <xf numFmtId="166" fontId="0" fillId="0" borderId="17" xfId="40" applyNumberFormat="1" applyFont="1" applyFill="1" applyBorder="1" applyAlignment="1" applyProtection="1">
      <alignment/>
      <protection locked="0"/>
    </xf>
    <xf numFmtId="166" fontId="0" fillId="0" borderId="18" xfId="40" applyNumberFormat="1" applyFont="1" applyFill="1" applyBorder="1" applyAlignment="1">
      <alignment/>
    </xf>
    <xf numFmtId="0" fontId="0" fillId="0" borderId="31" xfId="58" applyFont="1" applyFill="1" applyBorder="1" applyAlignment="1">
      <alignment horizontal="center" vertical="center"/>
      <protection/>
    </xf>
    <xf numFmtId="0" fontId="0" fillId="0" borderId="33" xfId="58" applyFont="1" applyFill="1" applyBorder="1" applyProtection="1">
      <alignment/>
      <protection locked="0"/>
    </xf>
    <xf numFmtId="166" fontId="0" fillId="0" borderId="33" xfId="40" applyNumberFormat="1" applyFont="1" applyFill="1" applyBorder="1" applyAlignment="1" applyProtection="1">
      <alignment/>
      <protection locked="0"/>
    </xf>
    <xf numFmtId="0" fontId="36" fillId="0" borderId="11" xfId="58" applyFont="1" applyFill="1" applyBorder="1">
      <alignment/>
      <protection/>
    </xf>
    <xf numFmtId="166" fontId="0" fillId="0" borderId="11" xfId="58" applyNumberFormat="1" applyFont="1" applyFill="1" applyBorder="1">
      <alignment/>
      <protection/>
    </xf>
    <xf numFmtId="166" fontId="0" fillId="0" borderId="12" xfId="58" applyNumberFormat="1" applyFont="1" applyFill="1" applyBorder="1">
      <alignment/>
      <protection/>
    </xf>
    <xf numFmtId="0" fontId="32" fillId="0" borderId="0" xfId="0" applyFont="1" applyFill="1" applyBorder="1" applyAlignment="1" applyProtection="1">
      <alignment horizontal="right"/>
      <protection/>
    </xf>
    <xf numFmtId="0" fontId="29" fillId="0" borderId="19" xfId="58" applyFont="1" applyFill="1" applyBorder="1" applyAlignment="1" applyProtection="1">
      <alignment horizontal="center" vertical="center" wrapText="1"/>
      <protection/>
    </xf>
    <xf numFmtId="0" fontId="29" fillId="0" borderId="20" xfId="58" applyFont="1" applyFill="1" applyBorder="1" applyAlignment="1" applyProtection="1">
      <alignment horizontal="center" vertical="center" wrapText="1"/>
      <protection/>
    </xf>
    <xf numFmtId="0" fontId="29" fillId="0" borderId="21" xfId="58" applyFont="1" applyFill="1" applyBorder="1" applyAlignment="1" applyProtection="1">
      <alignment horizontal="center" vertical="center" wrapText="1"/>
      <protection/>
    </xf>
    <xf numFmtId="0" fontId="20" fillId="0" borderId="10" xfId="58" applyFont="1" applyFill="1" applyBorder="1" applyAlignment="1" applyProtection="1">
      <alignment horizontal="center" vertical="center"/>
      <protection/>
    </xf>
    <xf numFmtId="0" fontId="20" fillId="0" borderId="11" xfId="58" applyFont="1" applyFill="1" applyBorder="1" applyAlignment="1" applyProtection="1">
      <alignment horizontal="center" vertical="center"/>
      <protection/>
    </xf>
    <xf numFmtId="0" fontId="20" fillId="0" borderId="12" xfId="58" applyFont="1" applyFill="1" applyBorder="1" applyAlignment="1" applyProtection="1">
      <alignment horizontal="center" vertical="center"/>
      <protection/>
    </xf>
    <xf numFmtId="0" fontId="20" fillId="0" borderId="19" xfId="58" applyFont="1" applyFill="1" applyBorder="1" applyAlignment="1" applyProtection="1">
      <alignment horizontal="center" vertical="center"/>
      <protection/>
    </xf>
    <xf numFmtId="0" fontId="20" fillId="0" borderId="20" xfId="58" applyFont="1" applyFill="1" applyBorder="1" applyProtection="1">
      <alignment/>
      <protection/>
    </xf>
    <xf numFmtId="166" fontId="20" fillId="0" borderId="21" xfId="40" applyNumberFormat="1" applyFont="1" applyFill="1" applyBorder="1" applyAlignment="1" applyProtection="1">
      <alignment/>
      <protection locked="0"/>
    </xf>
    <xf numFmtId="0" fontId="20" fillId="0" borderId="16" xfId="58" applyFont="1" applyFill="1" applyBorder="1" applyAlignment="1" applyProtection="1">
      <alignment horizontal="center" vertical="center"/>
      <protection/>
    </xf>
    <xf numFmtId="0" fontId="20" fillId="0" borderId="17" xfId="58" applyFont="1" applyFill="1" applyBorder="1" applyProtection="1">
      <alignment/>
      <protection/>
    </xf>
    <xf numFmtId="166" fontId="20" fillId="0" borderId="18" xfId="40" applyNumberFormat="1" applyFont="1" applyFill="1" applyBorder="1" applyAlignment="1" applyProtection="1">
      <alignment/>
      <protection locked="0"/>
    </xf>
    <xf numFmtId="0" fontId="20" fillId="0" borderId="17" xfId="58" applyFont="1" applyFill="1" applyBorder="1" applyAlignment="1" applyProtection="1">
      <alignment wrapText="1"/>
      <protection/>
    </xf>
    <xf numFmtId="0" fontId="20" fillId="0" borderId="31" xfId="58" applyFont="1" applyFill="1" applyBorder="1" applyAlignment="1" applyProtection="1">
      <alignment horizontal="center" vertical="center"/>
      <protection/>
    </xf>
    <xf numFmtId="0" fontId="20" fillId="0" borderId="33" xfId="58" applyFont="1" applyFill="1" applyBorder="1" applyProtection="1">
      <alignment/>
      <protection/>
    </xf>
    <xf numFmtId="166" fontId="20" fillId="0" borderId="32" xfId="40" applyNumberFormat="1" applyFont="1" applyFill="1" applyBorder="1" applyAlignment="1" applyProtection="1">
      <alignment/>
      <protection locked="0"/>
    </xf>
    <xf numFmtId="166" fontId="29" fillId="0" borderId="12" xfId="40" applyNumberFormat="1" applyFont="1" applyFill="1" applyBorder="1" applyAlignment="1" applyProtection="1">
      <alignment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7" fillId="0" borderId="0" xfId="0" applyNumberFormat="1" applyFont="1" applyFill="1" applyAlignment="1" applyProtection="1">
      <alignment horizontal="right" wrapText="1"/>
      <protection/>
    </xf>
    <xf numFmtId="164" fontId="28" fillId="0" borderId="10" xfId="0" applyNumberFormat="1" applyFont="1" applyFill="1" applyBorder="1" applyAlignment="1" applyProtection="1">
      <alignment horizontal="center" vertical="center" wrapText="1"/>
      <protection/>
    </xf>
    <xf numFmtId="164" fontId="28" fillId="0" borderId="11" xfId="0" applyNumberFormat="1" applyFont="1" applyFill="1" applyBorder="1" applyAlignment="1" applyProtection="1">
      <alignment horizontal="center" vertical="center" wrapText="1"/>
      <protection/>
    </xf>
    <xf numFmtId="164" fontId="28" fillId="0" borderId="12" xfId="0" applyNumberFormat="1" applyFont="1" applyFill="1" applyBorder="1" applyAlignment="1" applyProtection="1">
      <alignment horizontal="center" vertical="center" wrapText="1"/>
      <protection/>
    </xf>
    <xf numFmtId="164" fontId="29" fillId="0" borderId="25" xfId="0" applyNumberFormat="1" applyFont="1" applyFill="1" applyBorder="1" applyAlignment="1" applyProtection="1">
      <alignment horizontal="center" vertical="center" wrapText="1"/>
      <protection/>
    </xf>
    <xf numFmtId="164" fontId="29" fillId="0" borderId="26" xfId="0" applyNumberFormat="1" applyFont="1" applyFill="1" applyBorder="1" applyAlignment="1" applyProtection="1">
      <alignment horizontal="center" vertical="center" wrapText="1"/>
      <protection/>
    </xf>
    <xf numFmtId="164" fontId="29" fillId="0" borderId="27" xfId="0" applyNumberFormat="1" applyFont="1" applyFill="1" applyBorder="1" applyAlignment="1" applyProtection="1">
      <alignment horizontal="center" vertical="center" wrapText="1"/>
      <protection/>
    </xf>
    <xf numFmtId="1" fontId="20" fillId="0" borderId="17" xfId="0" applyNumberFormat="1" applyFont="1" applyFill="1" applyBorder="1" applyAlignment="1" applyProtection="1">
      <alignment vertical="center" wrapText="1"/>
      <protection locked="0"/>
    </xf>
    <xf numFmtId="164" fontId="20" fillId="0" borderId="18" xfId="0" applyNumberFormat="1" applyFont="1" applyFill="1" applyBorder="1" applyAlignment="1" applyProtection="1">
      <alignment vertical="center" wrapText="1"/>
      <protection/>
    </xf>
    <xf numFmtId="164" fontId="0" fillId="0" borderId="22" xfId="0" applyNumberFormat="1" applyFill="1" applyBorder="1" applyAlignment="1" applyProtection="1">
      <alignment horizontal="center" vertical="center" wrapText="1"/>
      <protection locked="0"/>
    </xf>
    <xf numFmtId="1" fontId="20" fillId="0" borderId="33" xfId="0" applyNumberFormat="1" applyFont="1" applyFill="1" applyBorder="1" applyAlignment="1" applyProtection="1">
      <alignment vertical="center" wrapText="1"/>
      <protection locked="0"/>
    </xf>
    <xf numFmtId="164" fontId="20" fillId="0" borderId="32" xfId="0" applyNumberFormat="1" applyFont="1" applyFill="1" applyBorder="1" applyAlignment="1" applyProtection="1">
      <alignment vertical="center" wrapText="1"/>
      <protection/>
    </xf>
    <xf numFmtId="164" fontId="28" fillId="0" borderId="10" xfId="0" applyNumberFormat="1" applyFont="1" applyFill="1" applyBorder="1" applyAlignment="1" applyProtection="1">
      <alignment horizontal="left" vertical="center" wrapText="1"/>
      <protection/>
    </xf>
    <xf numFmtId="164" fontId="29" fillId="0" borderId="11" xfId="0" applyNumberFormat="1" applyFont="1" applyFill="1" applyBorder="1" applyAlignment="1" applyProtection="1">
      <alignment vertical="center" wrapText="1"/>
      <protection/>
    </xf>
    <xf numFmtId="164" fontId="29" fillId="19" borderId="11" xfId="0" applyNumberFormat="1" applyFont="1" applyFill="1" applyBorder="1" applyAlignment="1" applyProtection="1">
      <alignment vertical="center" wrapText="1"/>
      <protection/>
    </xf>
    <xf numFmtId="164" fontId="29" fillId="0" borderId="12" xfId="0" applyNumberFormat="1" applyFont="1" applyFill="1" applyBorder="1" applyAlignment="1" applyProtection="1">
      <alignment vertical="center" wrapText="1"/>
      <protection/>
    </xf>
    <xf numFmtId="164" fontId="36" fillId="0" borderId="0" xfId="0" applyNumberFormat="1" applyFont="1" applyFill="1" applyAlignment="1">
      <alignment vertical="center" wrapText="1"/>
    </xf>
    <xf numFmtId="0" fontId="22" fillId="0" borderId="0" xfId="0" applyFont="1" applyFill="1" applyAlignment="1" applyProtection="1">
      <alignment/>
      <protection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28" fillId="0" borderId="13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5" xfId="0" applyFont="1" applyFill="1" applyBorder="1" applyAlignment="1" applyProtection="1">
      <alignment horizontal="center" vertical="center"/>
      <protection/>
    </xf>
    <xf numFmtId="49" fontId="20" fillId="0" borderId="19" xfId="0" applyNumberFormat="1" applyFont="1" applyFill="1" applyBorder="1" applyAlignment="1" applyProtection="1">
      <alignment vertical="center"/>
      <protection/>
    </xf>
    <xf numFmtId="3" fontId="20" fillId="0" borderId="20" xfId="0" applyNumberFormat="1" applyFont="1" applyFill="1" applyBorder="1" applyAlignment="1" applyProtection="1">
      <alignment vertical="center"/>
      <protection locked="0"/>
    </xf>
    <xf numFmtId="3" fontId="20" fillId="0" borderId="21" xfId="0" applyNumberFormat="1" applyFont="1" applyFill="1" applyBorder="1" applyAlignment="1" applyProtection="1">
      <alignment vertical="center"/>
      <protection/>
    </xf>
    <xf numFmtId="49" fontId="30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30" fillId="0" borderId="17" xfId="0" applyNumberFormat="1" applyFont="1" applyFill="1" applyBorder="1" applyAlignment="1" applyProtection="1">
      <alignment vertical="center"/>
      <protection locked="0"/>
    </xf>
    <xf numFmtId="3" fontId="30" fillId="0" borderId="18" xfId="0" applyNumberFormat="1" applyFont="1" applyFill="1" applyBorder="1" applyAlignment="1" applyProtection="1">
      <alignment vertical="center"/>
      <protection/>
    </xf>
    <xf numFmtId="49" fontId="20" fillId="0" borderId="16" xfId="0" applyNumberFormat="1" applyFont="1" applyFill="1" applyBorder="1" applyAlignment="1" applyProtection="1">
      <alignment vertical="center"/>
      <protection/>
    </xf>
    <xf numFmtId="3" fontId="20" fillId="0" borderId="17" xfId="0" applyNumberFormat="1" applyFont="1" applyFill="1" applyBorder="1" applyAlignment="1" applyProtection="1">
      <alignment vertical="center"/>
      <protection locked="0"/>
    </xf>
    <xf numFmtId="3" fontId="20" fillId="0" borderId="18" xfId="0" applyNumberFormat="1" applyFont="1" applyFill="1" applyBorder="1" applyAlignment="1" applyProtection="1">
      <alignment vertical="center"/>
      <protection/>
    </xf>
    <xf numFmtId="49" fontId="20" fillId="0" borderId="31" xfId="0" applyNumberFormat="1" applyFont="1" applyFill="1" applyBorder="1" applyAlignment="1" applyProtection="1">
      <alignment vertical="center"/>
      <protection locked="0"/>
    </xf>
    <xf numFmtId="3" fontId="20" fillId="0" borderId="33" xfId="0" applyNumberFormat="1" applyFont="1" applyFill="1" applyBorder="1" applyAlignment="1" applyProtection="1">
      <alignment vertical="center"/>
      <protection locked="0"/>
    </xf>
    <xf numFmtId="49" fontId="28" fillId="0" borderId="10" xfId="0" applyNumberFormat="1" applyFont="1" applyFill="1" applyBorder="1" applyAlignment="1" applyProtection="1">
      <alignment vertical="center"/>
      <protection/>
    </xf>
    <xf numFmtId="3" fontId="20" fillId="0" borderId="11" xfId="0" applyNumberFormat="1" applyFont="1" applyFill="1" applyBorder="1" applyAlignment="1" applyProtection="1">
      <alignment vertical="center"/>
      <protection/>
    </xf>
    <xf numFmtId="3" fontId="20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0" fillId="0" borderId="16" xfId="0" applyNumberFormat="1" applyFont="1" applyFill="1" applyBorder="1" applyAlignment="1" applyProtection="1">
      <alignment horizontal="left" vertical="center"/>
      <protection/>
    </xf>
    <xf numFmtId="49" fontId="28" fillId="0" borderId="0" xfId="0" applyNumberFormat="1" applyFont="1" applyFill="1" applyBorder="1" applyAlignment="1" applyProtection="1">
      <alignment vertical="center"/>
      <protection/>
    </xf>
    <xf numFmtId="3" fontId="2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164" fontId="25" fillId="0" borderId="0" xfId="0" applyNumberFormat="1" applyFont="1" applyFill="1" applyAlignment="1" applyProtection="1">
      <alignment horizontal="left" vertical="center" wrapText="1"/>
      <protection/>
    </xf>
    <xf numFmtId="164" fontId="25" fillId="0" borderId="0" xfId="0" applyNumberFormat="1" applyFont="1" applyFill="1" applyAlignment="1" applyProtection="1">
      <alignment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164" fontId="25" fillId="0" borderId="0" xfId="0" applyNumberFormat="1" applyFont="1" applyFill="1" applyAlignment="1">
      <alignment vertical="center" wrapText="1"/>
    </xf>
    <xf numFmtId="0" fontId="28" fillId="0" borderId="2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 quotePrefix="1">
      <alignment horizontal="right" vertical="center"/>
      <protection/>
    </xf>
    <xf numFmtId="0" fontId="22" fillId="0" borderId="0" xfId="0" applyFont="1" applyFill="1" applyAlignment="1">
      <alignment vertical="center"/>
    </xf>
    <xf numFmtId="0" fontId="28" fillId="0" borderId="47" xfId="0" applyFont="1" applyFill="1" applyBorder="1" applyAlignment="1" applyProtection="1">
      <alignment vertical="center"/>
      <protection/>
    </xf>
    <xf numFmtId="0" fontId="28" fillId="0" borderId="48" xfId="0" applyFont="1" applyFill="1" applyBorder="1" applyAlignment="1" applyProtection="1">
      <alignment vertical="center"/>
      <protection/>
    </xf>
    <xf numFmtId="0" fontId="28" fillId="0" borderId="35" xfId="0" applyFont="1" applyFill="1" applyBorder="1" applyAlignment="1" applyProtection="1">
      <alignment horizontal="center" vertical="center"/>
      <protection locked="0"/>
    </xf>
    <xf numFmtId="0" fontId="28" fillId="0" borderId="49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horizontal="right"/>
      <protection/>
    </xf>
    <xf numFmtId="0" fontId="36" fillId="0" borderId="0" xfId="0" applyFont="1" applyFill="1" applyAlignment="1">
      <alignment vertical="center"/>
    </xf>
    <xf numFmtId="0" fontId="28" fillId="0" borderId="14" xfId="0" applyFont="1" applyFill="1" applyBorder="1" applyAlignment="1" applyProtection="1">
      <alignment horizontal="center" vertical="center" wrapText="1"/>
      <protection/>
    </xf>
    <xf numFmtId="0" fontId="28" fillId="0" borderId="15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vertical="center" wrapText="1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8" fillId="0" borderId="50" xfId="0" applyFont="1" applyFill="1" applyBorder="1" applyAlignment="1" applyProtection="1">
      <alignment horizontal="center" vertical="center" wrapText="1"/>
      <protection/>
    </xf>
    <xf numFmtId="0" fontId="28" fillId="0" borderId="51" xfId="0" applyFont="1" applyFill="1" applyBorder="1" applyAlignment="1" applyProtection="1">
      <alignment horizontal="center" vertical="center" wrapText="1"/>
      <protection/>
    </xf>
    <xf numFmtId="164" fontId="28" fillId="0" borderId="52" xfId="0" applyNumberFormat="1" applyFont="1" applyFill="1" applyBorder="1" applyAlignment="1" applyProtection="1">
      <alignment horizontal="center" vertical="center" wrapText="1"/>
      <protection/>
    </xf>
    <xf numFmtId="0" fontId="32" fillId="0" borderId="11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left" vertical="center" wrapText="1" indent="1"/>
      <protection/>
    </xf>
    <xf numFmtId="0" fontId="41" fillId="0" borderId="0" xfId="0" applyFont="1" applyFill="1" applyAlignment="1">
      <alignment vertical="center" wrapText="1"/>
    </xf>
    <xf numFmtId="0" fontId="29" fillId="0" borderId="16" xfId="0" applyFont="1" applyFill="1" applyBorder="1" applyAlignment="1" applyProtection="1">
      <alignment horizontal="center" vertical="center" wrapText="1"/>
      <protection/>
    </xf>
    <xf numFmtId="49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Font="1" applyFill="1" applyBorder="1" applyAlignment="1" applyProtection="1">
      <alignment horizontal="left" vertical="center" wrapText="1" indent="1"/>
      <protection/>
    </xf>
    <xf numFmtId="0" fontId="39" fillId="0" borderId="0" xfId="0" applyFont="1" applyFill="1" applyAlignment="1">
      <alignment vertical="center" wrapText="1"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164" fontId="20" fillId="0" borderId="21" xfId="0" applyNumberFormat="1" applyFont="1" applyFill="1" applyBorder="1" applyAlignment="1" applyProtection="1">
      <alignment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/>
    </xf>
    <xf numFmtId="164" fontId="20" fillId="0" borderId="24" xfId="0" applyNumberFormat="1" applyFont="1" applyFill="1" applyBorder="1" applyAlignment="1" applyProtection="1">
      <alignment vertical="center" wrapText="1"/>
      <protection locked="0"/>
    </xf>
    <xf numFmtId="0" fontId="29" fillId="0" borderId="31" xfId="0" applyFont="1" applyFill="1" applyBorder="1" applyAlignment="1" applyProtection="1">
      <alignment horizontal="center" vertical="center" wrapText="1"/>
      <protection/>
    </xf>
    <xf numFmtId="49" fontId="20" fillId="0" borderId="33" xfId="0" applyNumberFormat="1" applyFont="1" applyFill="1" applyBorder="1" applyAlignment="1" applyProtection="1">
      <alignment horizontal="center" vertical="center" wrapText="1"/>
      <protection/>
    </xf>
    <xf numFmtId="49" fontId="20" fillId="0" borderId="11" xfId="0" applyNumberFormat="1" applyFont="1" applyFill="1" applyBorder="1" applyAlignment="1" applyProtection="1">
      <alignment horizontal="center" vertical="center" wrapText="1"/>
      <protection/>
    </xf>
    <xf numFmtId="164" fontId="29" fillId="0" borderId="12" xfId="0" applyNumberFormat="1" applyFont="1" applyFill="1" applyBorder="1" applyAlignment="1" applyProtection="1">
      <alignment vertical="center" wrapText="1"/>
      <protection locked="0"/>
    </xf>
    <xf numFmtId="164" fontId="20" fillId="0" borderId="18" xfId="0" applyNumberFormat="1" applyFont="1" applyFill="1" applyBorder="1" applyAlignment="1" applyProtection="1">
      <alignment vertical="center" wrapText="1"/>
      <protection locked="0"/>
    </xf>
    <xf numFmtId="164" fontId="20" fillId="0" borderId="32" xfId="0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49" fontId="20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30" fillId="0" borderId="20" xfId="58" applyFont="1" applyFill="1" applyBorder="1" applyAlignment="1" applyProtection="1">
      <alignment horizontal="left" vertical="center" wrapText="1" indent="1"/>
      <protection/>
    </xf>
    <xf numFmtId="49" fontId="20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30" fillId="0" borderId="17" xfId="58" applyFont="1" applyFill="1" applyBorder="1" applyAlignment="1" applyProtection="1">
      <alignment horizontal="left" vertical="center" wrapText="1" indent="1"/>
      <protection/>
    </xf>
    <xf numFmtId="0" fontId="29" fillId="0" borderId="34" xfId="0" applyFont="1" applyFill="1" applyBorder="1" applyAlignment="1" applyProtection="1">
      <alignment horizontal="center" vertical="center" wrapText="1"/>
      <protection/>
    </xf>
    <xf numFmtId="49" fontId="20" fillId="0" borderId="35" xfId="58" applyNumberFormat="1" applyFont="1" applyFill="1" applyBorder="1" applyAlignment="1" applyProtection="1">
      <alignment horizontal="left" vertical="center" wrapText="1" indent="1"/>
      <protection/>
    </xf>
    <xf numFmtId="164" fontId="20" fillId="0" borderId="36" xfId="0" applyNumberFormat="1" applyFont="1" applyFill="1" applyBorder="1" applyAlignment="1" applyProtection="1">
      <alignment vertical="center" wrapText="1"/>
      <protection locked="0"/>
    </xf>
    <xf numFmtId="0" fontId="29" fillId="0" borderId="28" xfId="0" applyFont="1" applyFill="1" applyBorder="1" applyAlignment="1" applyProtection="1">
      <alignment horizontal="center" vertical="center" wrapText="1"/>
      <protection/>
    </xf>
    <xf numFmtId="0" fontId="20" fillId="0" borderId="11" xfId="0" applyFont="1" applyFill="1" applyBorder="1" applyAlignment="1" applyProtection="1">
      <alignment horizontal="center" vertical="center" wrapText="1"/>
      <protection/>
    </xf>
    <xf numFmtId="0" fontId="42" fillId="0" borderId="53" xfId="0" applyFont="1" applyBorder="1" applyAlignment="1" applyProtection="1">
      <alignment horizontal="left" wrapText="1" indent="1"/>
      <protection/>
    </xf>
    <xf numFmtId="164" fontId="29" fillId="0" borderId="54" xfId="0" applyNumberFormat="1" applyFont="1" applyFill="1" applyBorder="1" applyAlignment="1" applyProtection="1">
      <alignment vertical="center" wrapText="1"/>
      <protection locked="0"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32" fillId="0" borderId="14" xfId="0" applyFont="1" applyFill="1" applyBorder="1" applyAlignment="1" applyProtection="1">
      <alignment horizontal="center" vertical="center" wrapText="1"/>
      <protection/>
    </xf>
    <xf numFmtId="0" fontId="43" fillId="0" borderId="55" xfId="0" applyFont="1" applyBorder="1" applyAlignment="1" applyProtection="1">
      <alignment horizontal="left" wrapText="1" indent="1"/>
      <protection/>
    </xf>
    <xf numFmtId="164" fontId="32" fillId="0" borderId="56" xfId="0" applyNumberFormat="1" applyFont="1" applyFill="1" applyBorder="1" applyAlignment="1" applyProtection="1">
      <alignment vertical="center" wrapText="1"/>
      <protection/>
    </xf>
    <xf numFmtId="49" fontId="29" fillId="0" borderId="11" xfId="58" applyNumberFormat="1" applyFont="1" applyFill="1" applyBorder="1" applyAlignment="1" applyProtection="1">
      <alignment horizontal="left" vertical="center" wrapText="1" indent="1"/>
      <protection/>
    </xf>
    <xf numFmtId="164" fontId="29" fillId="0" borderId="54" xfId="0" applyNumberFormat="1" applyFont="1" applyFill="1" applyBorder="1" applyAlignment="1" applyProtection="1">
      <alignment vertical="center" wrapText="1"/>
      <protection/>
    </xf>
    <xf numFmtId="164" fontId="20" fillId="0" borderId="56" xfId="0" applyNumberFormat="1" applyFont="1" applyFill="1" applyBorder="1" applyAlignment="1" applyProtection="1">
      <alignment vertical="center" wrapText="1"/>
      <protection locked="0"/>
    </xf>
    <xf numFmtId="164" fontId="20" fillId="0" borderId="36" xfId="0" applyNumberFormat="1" applyFont="1" applyFill="1" applyBorder="1" applyAlignment="1" applyProtection="1">
      <alignment vertical="center" wrapText="1"/>
      <protection locked="0"/>
    </xf>
    <xf numFmtId="0" fontId="42" fillId="0" borderId="10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wrapText="1"/>
      <protection/>
    </xf>
    <xf numFmtId="0" fontId="45" fillId="0" borderId="28" xfId="0" applyFont="1" applyBorder="1" applyAlignment="1" applyProtection="1">
      <alignment horizontal="center" wrapText="1"/>
      <protection/>
    </xf>
    <xf numFmtId="49" fontId="20" fillId="0" borderId="14" xfId="58" applyNumberFormat="1" applyFont="1" applyFill="1" applyBorder="1" applyAlignment="1" applyProtection="1">
      <alignment horizontal="left" vertical="center" wrapText="1" indent="1"/>
      <protection/>
    </xf>
    <xf numFmtId="164" fontId="20" fillId="0" borderId="30" xfId="0" applyNumberFormat="1" applyFont="1" applyFill="1" applyBorder="1" applyAlignment="1" applyProtection="1">
      <alignment vertical="center" wrapText="1"/>
      <protection locked="0"/>
    </xf>
    <xf numFmtId="0" fontId="45" fillId="0" borderId="31" xfId="0" applyFont="1" applyBorder="1" applyAlignment="1" applyProtection="1">
      <alignment horizontal="center" wrapText="1"/>
      <protection/>
    </xf>
    <xf numFmtId="49" fontId="20" fillId="0" borderId="33" xfId="58" applyNumberFormat="1" applyFont="1" applyFill="1" applyBorder="1" applyAlignment="1" applyProtection="1">
      <alignment horizontal="left" vertical="center" wrapText="1" indent="1"/>
      <protection/>
    </xf>
    <xf numFmtId="0" fontId="20" fillId="0" borderId="33" xfId="0" applyFont="1" applyFill="1" applyBorder="1" applyAlignment="1" applyProtection="1">
      <alignment horizontal="left" vertical="center" wrapText="1" indent="1"/>
      <protection/>
    </xf>
    <xf numFmtId="0" fontId="46" fillId="0" borderId="53" xfId="0" applyFont="1" applyBorder="1" applyAlignment="1" applyProtection="1">
      <alignment horizontal="center" wrapText="1"/>
      <protection/>
    </xf>
    <xf numFmtId="0" fontId="47" fillId="0" borderId="53" xfId="0" applyFont="1" applyBorder="1" applyAlignment="1" applyProtection="1">
      <alignment horizontal="left" wrapText="1" indent="1"/>
      <protection/>
    </xf>
    <xf numFmtId="164" fontId="29" fillId="0" borderId="54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 indent="1"/>
      <protection/>
    </xf>
    <xf numFmtId="164" fontId="29" fillId="0" borderId="0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Fill="1" applyAlignment="1" applyProtection="1">
      <alignment horizontal="left" vertical="center" wrapText="1"/>
      <protection/>
    </xf>
    <xf numFmtId="0" fontId="20" fillId="0" borderId="0" xfId="0" applyFont="1" applyFill="1" applyAlignment="1" applyProtection="1">
      <alignment vertical="center" wrapText="1"/>
      <protection/>
    </xf>
    <xf numFmtId="0" fontId="29" fillId="0" borderId="57" xfId="0" applyFont="1" applyFill="1" applyBorder="1" applyAlignment="1" applyProtection="1">
      <alignment horizontal="center" vertical="center" wrapText="1"/>
      <protection/>
    </xf>
    <xf numFmtId="0" fontId="29" fillId="0" borderId="58" xfId="0" applyFont="1" applyFill="1" applyBorder="1" applyAlignment="1" applyProtection="1">
      <alignment horizontal="center" vertical="center" wrapText="1"/>
      <protection/>
    </xf>
    <xf numFmtId="0" fontId="28" fillId="0" borderId="58" xfId="0" applyFont="1" applyFill="1" applyBorder="1" applyAlignment="1" applyProtection="1">
      <alignment horizontal="center" vertical="center" wrapText="1"/>
      <protection/>
    </xf>
    <xf numFmtId="164" fontId="29" fillId="0" borderId="54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Fill="1" applyAlignment="1">
      <alignment vertical="center" wrapText="1"/>
    </xf>
    <xf numFmtId="0" fontId="29" fillId="0" borderId="28" xfId="0" applyFont="1" applyFill="1" applyBorder="1" applyAlignment="1" applyProtection="1">
      <alignment horizontal="center" vertical="center" wrapText="1"/>
      <protection/>
    </xf>
    <xf numFmtId="49" fontId="20" fillId="0" borderId="29" xfId="58" applyNumberFormat="1" applyFont="1" applyFill="1" applyBorder="1" applyAlignment="1" applyProtection="1">
      <alignment horizontal="left" vertical="center" wrapText="1" indent="1"/>
      <protection/>
    </xf>
    <xf numFmtId="0" fontId="29" fillId="0" borderId="16" xfId="0" applyFont="1" applyFill="1" applyBorder="1" applyAlignment="1" applyProtection="1">
      <alignment horizontal="center" vertical="center" wrapText="1"/>
      <protection/>
    </xf>
    <xf numFmtId="0" fontId="29" fillId="0" borderId="31" xfId="0" applyFont="1" applyFill="1" applyBorder="1" applyAlignment="1" applyProtection="1">
      <alignment horizontal="center" vertical="center" wrapText="1"/>
      <protection/>
    </xf>
    <xf numFmtId="16" fontId="0" fillId="0" borderId="0" xfId="0" applyNumberFormat="1" applyFill="1" applyAlignment="1">
      <alignment vertical="center" wrapText="1"/>
    </xf>
    <xf numFmtId="0" fontId="20" fillId="0" borderId="33" xfId="58" applyFont="1" applyFill="1" applyBorder="1" applyAlignment="1" applyProtection="1">
      <alignment horizontal="left" indent="6"/>
      <protection/>
    </xf>
    <xf numFmtId="49" fontId="20" fillId="0" borderId="11" xfId="58" applyNumberFormat="1" applyFont="1" applyFill="1" applyBorder="1" applyAlignment="1" applyProtection="1">
      <alignment horizontal="left" vertical="center" wrapText="1" indent="1"/>
      <protection/>
    </xf>
    <xf numFmtId="164" fontId="32" fillId="0" borderId="12" xfId="0" applyNumberFormat="1" applyFont="1" applyFill="1" applyBorder="1" applyAlignment="1" applyProtection="1">
      <alignment vertical="center" wrapText="1"/>
      <protection/>
    </xf>
    <xf numFmtId="0" fontId="28" fillId="0" borderId="11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6" fillId="0" borderId="10" xfId="0" applyFont="1" applyFill="1" applyBorder="1" applyAlignment="1" applyProtection="1">
      <alignment horizontal="left" vertical="center"/>
      <protection/>
    </xf>
    <xf numFmtId="0" fontId="0" fillId="0" borderId="58" xfId="0" applyFont="1" applyFill="1" applyBorder="1" applyAlignment="1" applyProtection="1">
      <alignment vertical="center" wrapText="1"/>
      <protection/>
    </xf>
    <xf numFmtId="0" fontId="36" fillId="0" borderId="53" xfId="0" applyFont="1" applyFill="1" applyBorder="1" applyAlignment="1" applyProtection="1">
      <alignment vertical="center" wrapText="1"/>
      <protection/>
    </xf>
    <xf numFmtId="3" fontId="36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left" vertical="center" wrapText="1"/>
    </xf>
    <xf numFmtId="164" fontId="21" fillId="0" borderId="0" xfId="0" applyNumberFormat="1" applyFont="1" applyFill="1" applyAlignment="1" applyProtection="1">
      <alignment vertical="center" wrapText="1"/>
      <protection locked="0"/>
    </xf>
    <xf numFmtId="49" fontId="28" fillId="0" borderId="21" xfId="0" applyNumberFormat="1" applyFont="1" applyFill="1" applyBorder="1" applyAlignment="1" applyProtection="1">
      <alignment horizontal="right" vertical="center"/>
      <protection locked="0"/>
    </xf>
    <xf numFmtId="49" fontId="28" fillId="0" borderId="49" xfId="0" applyNumberFormat="1" applyFont="1" applyFill="1" applyBorder="1" applyAlignment="1" applyProtection="1">
      <alignment horizontal="right" vertical="center"/>
      <protection locked="0"/>
    </xf>
    <xf numFmtId="164" fontId="20" fillId="0" borderId="12" xfId="0" applyNumberFormat="1" applyFont="1" applyFill="1" applyBorder="1" applyAlignment="1" applyProtection="1">
      <alignment vertical="center" wrapText="1"/>
      <protection/>
    </xf>
    <xf numFmtId="164" fontId="20" fillId="0" borderId="21" xfId="0" applyNumberFormat="1" applyFont="1" applyFill="1" applyBorder="1" applyAlignment="1" applyProtection="1">
      <alignment vertical="center" wrapText="1"/>
      <protection locked="0"/>
    </xf>
    <xf numFmtId="164" fontId="20" fillId="0" borderId="24" xfId="0" applyNumberFormat="1" applyFont="1" applyFill="1" applyBorder="1" applyAlignment="1" applyProtection="1">
      <alignment vertical="center" wrapText="1"/>
      <protection locked="0"/>
    </xf>
    <xf numFmtId="164" fontId="29" fillId="0" borderId="56" xfId="0" applyNumberFormat="1" applyFont="1" applyFill="1" applyBorder="1" applyAlignment="1" applyProtection="1">
      <alignment vertical="center" wrapText="1"/>
      <protection locked="0"/>
    </xf>
    <xf numFmtId="164" fontId="29" fillId="0" borderId="36" xfId="0" applyNumberFormat="1" applyFont="1" applyFill="1" applyBorder="1" applyAlignment="1" applyProtection="1">
      <alignment vertical="center" wrapText="1"/>
      <protection locked="0"/>
    </xf>
    <xf numFmtId="164" fontId="41" fillId="0" borderId="0" xfId="0" applyNumberFormat="1" applyFont="1" applyFill="1" applyAlignment="1">
      <alignment horizontal="center" vertical="center" wrapText="1"/>
    </xf>
    <xf numFmtId="164" fontId="41" fillId="0" borderId="0" xfId="0" applyNumberFormat="1" applyFont="1" applyFill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49" fillId="0" borderId="59" xfId="0" applyFont="1" applyFill="1" applyBorder="1" applyAlignment="1" applyProtection="1">
      <alignment horizontal="left" vertical="center" wrapText="1" indent="1"/>
      <protection/>
    </xf>
    <xf numFmtId="164" fontId="20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>
      <alignment horizontal="center" vertical="center" wrapText="1"/>
    </xf>
    <xf numFmtId="0" fontId="49" fillId="0" borderId="38" xfId="0" applyFont="1" applyFill="1" applyBorder="1" applyAlignment="1" applyProtection="1">
      <alignment horizontal="left" vertical="center" wrapText="1" indent="1"/>
      <protection/>
    </xf>
    <xf numFmtId="164" fontId="2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49" fillId="0" borderId="38" xfId="0" applyFont="1" applyFill="1" applyBorder="1" applyAlignment="1" applyProtection="1">
      <alignment horizontal="left" vertical="center" wrapText="1" indent="8"/>
      <protection/>
    </xf>
    <xf numFmtId="0" fontId="20" fillId="0" borderId="29" xfId="0" applyFont="1" applyFill="1" applyBorder="1" applyAlignment="1" applyProtection="1">
      <alignment vertical="center" wrapText="1"/>
      <protection locked="0"/>
    </xf>
    <xf numFmtId="164" fontId="2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7" xfId="0" applyFont="1" applyFill="1" applyBorder="1" applyAlignment="1" applyProtection="1">
      <alignment vertical="center" wrapText="1"/>
      <protection locked="0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5" xfId="0" applyFont="1" applyFill="1" applyBorder="1" applyAlignment="1" applyProtection="1">
      <alignment vertical="center" wrapText="1"/>
      <protection locked="0"/>
    </xf>
    <xf numFmtId="164" fontId="2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0" xfId="0" applyFont="1" applyFill="1" applyBorder="1" applyAlignment="1">
      <alignment horizontal="center" vertical="center" wrapText="1"/>
    </xf>
    <xf numFmtId="0" fontId="28" fillId="0" borderId="26" xfId="0" applyFont="1" applyFill="1" applyBorder="1" applyAlignment="1" applyProtection="1">
      <alignment vertical="center" wrapText="1"/>
      <protection/>
    </xf>
    <xf numFmtId="164" fontId="29" fillId="0" borderId="26" xfId="0" applyNumberFormat="1" applyFont="1" applyFill="1" applyBorder="1" applyAlignment="1" applyProtection="1">
      <alignment vertical="center" wrapText="1"/>
      <protection/>
    </xf>
    <xf numFmtId="164" fontId="29" fillId="0" borderId="27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25" fillId="0" borderId="0" xfId="59" applyFill="1" applyProtection="1">
      <alignment/>
      <protection locked="0"/>
    </xf>
    <xf numFmtId="0" fontId="25" fillId="0" borderId="0" xfId="59" applyFill="1" applyProtection="1">
      <alignment/>
      <protection/>
    </xf>
    <xf numFmtId="0" fontId="27" fillId="0" borderId="0" xfId="0" applyFont="1" applyFill="1" applyAlignment="1">
      <alignment horizontal="right"/>
    </xf>
    <xf numFmtId="0" fontId="28" fillId="0" borderId="13" xfId="59" applyFont="1" applyFill="1" applyBorder="1" applyAlignment="1" applyProtection="1">
      <alignment horizontal="center" vertical="center" wrapText="1"/>
      <protection/>
    </xf>
    <xf numFmtId="0" fontId="28" fillId="0" borderId="14" xfId="59" applyFont="1" applyFill="1" applyBorder="1" applyAlignment="1" applyProtection="1">
      <alignment horizontal="center" vertical="center"/>
      <protection/>
    </xf>
    <xf numFmtId="0" fontId="28" fillId="0" borderId="15" xfId="59" applyFont="1" applyFill="1" applyBorder="1" applyAlignment="1" applyProtection="1">
      <alignment horizontal="center" vertical="center"/>
      <protection/>
    </xf>
    <xf numFmtId="0" fontId="20" fillId="0" borderId="10" xfId="59" applyFont="1" applyFill="1" applyBorder="1" applyAlignment="1" applyProtection="1">
      <alignment horizontal="left" vertical="center" indent="1"/>
      <protection/>
    </xf>
    <xf numFmtId="0" fontId="25" fillId="0" borderId="0" xfId="59" applyFill="1" applyAlignment="1" applyProtection="1">
      <alignment vertical="center"/>
      <protection/>
    </xf>
    <xf numFmtId="0" fontId="20" fillId="0" borderId="22" xfId="59" applyFont="1" applyFill="1" applyBorder="1" applyAlignment="1" applyProtection="1">
      <alignment horizontal="left" vertical="center" indent="1"/>
      <protection/>
    </xf>
    <xf numFmtId="164" fontId="20" fillId="0" borderId="23" xfId="59" applyNumberFormat="1" applyFont="1" applyFill="1" applyBorder="1" applyAlignment="1" applyProtection="1">
      <alignment vertical="center"/>
      <protection locked="0"/>
    </xf>
    <xf numFmtId="164" fontId="20" fillId="0" borderId="24" xfId="59" applyNumberFormat="1" applyFont="1" applyFill="1" applyBorder="1" applyAlignment="1" applyProtection="1">
      <alignment vertical="center"/>
      <protection/>
    </xf>
    <xf numFmtId="0" fontId="20" fillId="0" borderId="16" xfId="59" applyFont="1" applyFill="1" applyBorder="1" applyAlignment="1" applyProtection="1">
      <alignment horizontal="left" vertical="center" indent="1"/>
      <protection/>
    </xf>
    <xf numFmtId="0" fontId="20" fillId="0" borderId="17" xfId="59" applyFont="1" applyFill="1" applyBorder="1" applyAlignment="1" applyProtection="1">
      <alignment horizontal="left" vertical="center" indent="1"/>
      <protection/>
    </xf>
    <xf numFmtId="164" fontId="20" fillId="0" borderId="17" xfId="59" applyNumberFormat="1" applyFont="1" applyFill="1" applyBorder="1" applyAlignment="1" applyProtection="1">
      <alignment vertical="center"/>
      <protection locked="0"/>
    </xf>
    <xf numFmtId="164" fontId="20" fillId="0" borderId="18" xfId="59" applyNumberFormat="1" applyFont="1" applyFill="1" applyBorder="1" applyAlignment="1" applyProtection="1">
      <alignment vertical="center"/>
      <protection/>
    </xf>
    <xf numFmtId="0" fontId="25" fillId="0" borderId="0" xfId="59" applyFill="1" applyAlignment="1" applyProtection="1">
      <alignment vertical="center"/>
      <protection locked="0"/>
    </xf>
    <xf numFmtId="0" fontId="20" fillId="0" borderId="29" xfId="59" applyFont="1" applyFill="1" applyBorder="1" applyAlignment="1" applyProtection="1">
      <alignment horizontal="left" vertical="center" wrapText="1" indent="1"/>
      <protection/>
    </xf>
    <xf numFmtId="164" fontId="20" fillId="0" borderId="29" xfId="59" applyNumberFormat="1" applyFont="1" applyFill="1" applyBorder="1" applyAlignment="1" applyProtection="1">
      <alignment vertical="center"/>
      <protection locked="0"/>
    </xf>
    <xf numFmtId="164" fontId="20" fillId="0" borderId="30" xfId="59" applyNumberFormat="1" applyFont="1" applyFill="1" applyBorder="1" applyAlignment="1" applyProtection="1">
      <alignment vertical="center"/>
      <protection/>
    </xf>
    <xf numFmtId="0" fontId="20" fillId="0" borderId="17" xfId="59" applyFont="1" applyFill="1" applyBorder="1" applyAlignment="1" applyProtection="1">
      <alignment horizontal="left" vertical="center" wrapText="1" indent="1"/>
      <protection/>
    </xf>
    <xf numFmtId="0" fontId="28" fillId="0" borderId="11" xfId="59" applyFont="1" applyFill="1" applyBorder="1" applyAlignment="1" applyProtection="1">
      <alignment horizontal="left" vertical="center" indent="1"/>
      <protection/>
    </xf>
    <xf numFmtId="164" fontId="29" fillId="0" borderId="11" xfId="59" applyNumberFormat="1" applyFont="1" applyFill="1" applyBorder="1" applyAlignment="1" applyProtection="1">
      <alignment vertical="center"/>
      <protection/>
    </xf>
    <xf numFmtId="164" fontId="29" fillId="0" borderId="12" xfId="59" applyNumberFormat="1" applyFont="1" applyFill="1" applyBorder="1" applyAlignment="1" applyProtection="1">
      <alignment vertical="center"/>
      <protection/>
    </xf>
    <xf numFmtId="0" fontId="20" fillId="0" borderId="28" xfId="59" applyFont="1" applyFill="1" applyBorder="1" applyAlignment="1" applyProtection="1">
      <alignment horizontal="left" vertical="center" indent="1"/>
      <protection/>
    </xf>
    <xf numFmtId="0" fontId="29" fillId="0" borderId="10" xfId="59" applyFont="1" applyFill="1" applyBorder="1" applyAlignment="1" applyProtection="1">
      <alignment horizontal="left" vertical="center" indent="1"/>
      <protection/>
    </xf>
    <xf numFmtId="0" fontId="28" fillId="0" borderId="11" xfId="59" applyFont="1" applyFill="1" applyBorder="1" applyAlignment="1" applyProtection="1">
      <alignment horizontal="left" indent="1"/>
      <protection/>
    </xf>
    <xf numFmtId="164" fontId="29" fillId="0" borderId="11" xfId="59" applyNumberFormat="1" applyFont="1" applyFill="1" applyBorder="1" applyProtection="1">
      <alignment/>
      <protection/>
    </xf>
    <xf numFmtId="164" fontId="29" fillId="0" borderId="12" xfId="59" applyNumberFormat="1" applyFont="1" applyFill="1" applyBorder="1" applyProtection="1">
      <alignment/>
      <protection/>
    </xf>
    <xf numFmtId="0" fontId="0" fillId="0" borderId="0" xfId="59" applyFont="1" applyFill="1" applyProtection="1">
      <alignment/>
      <protection/>
    </xf>
    <xf numFmtId="0" fontId="38" fillId="0" borderId="0" xfId="59" applyFont="1" applyFill="1" applyProtection="1">
      <alignment/>
      <protection locked="0"/>
    </xf>
    <xf numFmtId="0" fontId="22" fillId="0" borderId="0" xfId="59" applyFont="1" applyFill="1" applyProtection="1">
      <alignment/>
      <protection locked="0"/>
    </xf>
    <xf numFmtId="164" fontId="2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37" xfId="0" applyFill="1" applyBorder="1" applyAlignment="1">
      <alignment vertical="center" wrapText="1"/>
    </xf>
    <xf numFmtId="164" fontId="20" fillId="0" borderId="37" xfId="0" applyNumberFormat="1" applyFont="1" applyFill="1" applyBorder="1" applyAlignment="1" applyProtection="1">
      <alignment vertical="center" wrapText="1"/>
      <protection locked="0"/>
    </xf>
    <xf numFmtId="164" fontId="26" fillId="0" borderId="0" xfId="58" applyNumberFormat="1" applyFont="1" applyFill="1" applyBorder="1" applyAlignment="1" applyProtection="1">
      <alignment vertical="center"/>
      <protection/>
    </xf>
    <xf numFmtId="164" fontId="40" fillId="0" borderId="0" xfId="58" applyNumberFormat="1" applyFont="1" applyFill="1" applyBorder="1" applyAlignment="1" applyProtection="1">
      <alignment vertical="center"/>
      <protection/>
    </xf>
    <xf numFmtId="0" fontId="40" fillId="0" borderId="60" xfId="0" applyFont="1" applyFill="1" applyBorder="1" applyAlignment="1" applyProtection="1">
      <alignment horizontal="right"/>
      <protection/>
    </xf>
    <xf numFmtId="0" fontId="56" fillId="0" borderId="0" xfId="0" applyFont="1" applyAlignment="1" applyProtection="1">
      <alignment horizontal="right" vertical="top"/>
      <protection locked="0"/>
    </xf>
    <xf numFmtId="0" fontId="52" fillId="0" borderId="0" xfId="56" applyFont="1" applyFill="1" applyAlignment="1" applyProtection="1">
      <alignment horizontal="centerContinuous" vertical="center"/>
      <protection/>
    </xf>
    <xf numFmtId="0" fontId="52" fillId="0" borderId="0" xfId="56" applyFont="1" applyFill="1" applyAlignment="1" applyProtection="1">
      <alignment horizontal="centerContinuous"/>
      <protection/>
    </xf>
    <xf numFmtId="0" fontId="50" fillId="0" borderId="0" xfId="56">
      <alignment/>
      <protection/>
    </xf>
    <xf numFmtId="0" fontId="53" fillId="0" borderId="26" xfId="56" applyFont="1" applyFill="1" applyBorder="1" applyAlignment="1" applyProtection="1">
      <alignment horizontal="center" vertical="center" wrapText="1"/>
      <protection/>
    </xf>
    <xf numFmtId="0" fontId="53" fillId="0" borderId="27" xfId="56" applyFont="1" applyFill="1" applyBorder="1" applyAlignment="1" applyProtection="1">
      <alignment horizontal="center" vertical="center" wrapText="1"/>
      <protection/>
    </xf>
    <xf numFmtId="0" fontId="42" fillId="0" borderId="10" xfId="56" applyFont="1" applyFill="1" applyBorder="1" applyAlignment="1" applyProtection="1">
      <alignment horizontal="center" vertical="center" wrapText="1"/>
      <protection/>
    </xf>
    <xf numFmtId="0" fontId="42" fillId="0" borderId="11" xfId="56" applyFont="1" applyFill="1" applyBorder="1" applyAlignment="1" applyProtection="1">
      <alignment horizontal="center" vertical="center" wrapText="1"/>
      <protection/>
    </xf>
    <xf numFmtId="0" fontId="42" fillId="0" borderId="12" xfId="56" applyFont="1" applyFill="1" applyBorder="1" applyAlignment="1" applyProtection="1">
      <alignment horizontal="center" vertical="center" wrapText="1"/>
      <protection/>
    </xf>
    <xf numFmtId="0" fontId="54" fillId="0" borderId="61" xfId="56" applyFont="1" applyBorder="1" applyAlignment="1">
      <alignment vertical="top" wrapText="1"/>
      <protection/>
    </xf>
    <xf numFmtId="3" fontId="55" fillId="0" borderId="62" xfId="56" applyNumberFormat="1" applyFont="1" applyFill="1" applyBorder="1" applyAlignment="1" applyProtection="1">
      <alignment horizontal="right" vertical="center" wrapText="1"/>
      <protection locked="0"/>
    </xf>
    <xf numFmtId="164" fontId="55" fillId="0" borderId="63" xfId="56" applyNumberFormat="1" applyFont="1" applyFill="1" applyBorder="1" applyAlignment="1" applyProtection="1">
      <alignment horizontal="right" vertical="center" wrapText="1"/>
      <protection/>
    </xf>
    <xf numFmtId="3" fontId="55" fillId="0" borderId="64" xfId="56" applyNumberFormat="1" applyFont="1" applyFill="1" applyBorder="1" applyAlignment="1" applyProtection="1">
      <alignment horizontal="right" vertical="center" wrapText="1"/>
      <protection locked="0"/>
    </xf>
    <xf numFmtId="177" fontId="55" fillId="0" borderId="64" xfId="56" applyNumberFormat="1" applyFont="1" applyFill="1" applyBorder="1" applyAlignment="1" applyProtection="1">
      <alignment horizontal="right" vertical="center" wrapText="1"/>
      <protection locked="0"/>
    </xf>
    <xf numFmtId="164" fontId="50" fillId="0" borderId="0" xfId="56" applyNumberFormat="1">
      <alignment/>
      <protection/>
    </xf>
    <xf numFmtId="0" fontId="54" fillId="0" borderId="61" xfId="56" applyFont="1" applyFill="1" applyBorder="1" applyAlignment="1">
      <alignment vertical="top" wrapText="1"/>
      <protection/>
    </xf>
    <xf numFmtId="0" fontId="57" fillId="0" borderId="61" xfId="56" applyFont="1" applyBorder="1" applyAlignment="1">
      <alignment vertical="top" wrapText="1"/>
      <protection/>
    </xf>
    <xf numFmtId="0" fontId="57" fillId="0" borderId="61" xfId="56" applyFont="1" applyBorder="1" applyAlignment="1">
      <alignment horizontal="left" vertical="top" wrapText="1" indent="1"/>
      <protection/>
    </xf>
    <xf numFmtId="3" fontId="58" fillId="0" borderId="64" xfId="56" applyNumberFormat="1" applyFont="1" applyFill="1" applyBorder="1" applyAlignment="1" applyProtection="1">
      <alignment horizontal="right" vertical="center" wrapText="1"/>
      <protection locked="0"/>
    </xf>
    <xf numFmtId="164" fontId="58" fillId="0" borderId="63" xfId="56" applyNumberFormat="1" applyFont="1" applyFill="1" applyBorder="1" applyAlignment="1" applyProtection="1">
      <alignment horizontal="right" vertical="center" wrapText="1"/>
      <protection/>
    </xf>
    <xf numFmtId="0" fontId="53" fillId="0" borderId="10" xfId="56" applyFont="1" applyFill="1" applyBorder="1" applyAlignment="1" applyProtection="1">
      <alignment vertical="center" wrapText="1"/>
      <protection/>
    </xf>
    <xf numFmtId="3" fontId="48" fillId="19" borderId="11" xfId="56" applyNumberFormat="1" applyFont="1" applyFill="1" applyBorder="1" applyAlignment="1" applyProtection="1">
      <alignment horizontal="right" vertical="center" wrapText="1"/>
      <protection/>
    </xf>
    <xf numFmtId="164" fontId="48" fillId="0" borderId="12" xfId="56" applyNumberFormat="1" applyFont="1" applyFill="1" applyBorder="1" applyAlignment="1" applyProtection="1">
      <alignment horizontal="right" vertical="center" wrapText="1"/>
      <protection/>
    </xf>
    <xf numFmtId="0" fontId="53" fillId="0" borderId="0" xfId="56" applyFont="1" applyFill="1" applyBorder="1" applyAlignment="1" applyProtection="1">
      <alignment vertical="center" wrapText="1"/>
      <protection/>
    </xf>
    <xf numFmtId="3" fontId="48" fillId="0" borderId="0" xfId="56" applyNumberFormat="1" applyFont="1" applyFill="1" applyBorder="1" applyAlignment="1" applyProtection="1">
      <alignment horizontal="right" vertical="center" wrapText="1"/>
      <protection/>
    </xf>
    <xf numFmtId="164" fontId="48" fillId="0" borderId="0" xfId="56" applyNumberFormat="1" applyFont="1" applyFill="1" applyBorder="1" applyAlignment="1" applyProtection="1">
      <alignment horizontal="right" vertical="center" wrapText="1"/>
      <protection/>
    </xf>
    <xf numFmtId="3" fontId="48" fillId="0" borderId="0" xfId="56" applyNumberFormat="1" applyFont="1" applyFill="1" applyBorder="1" applyAlignment="1" applyProtection="1">
      <alignment horizontal="left" vertical="center" wrapText="1"/>
      <protection/>
    </xf>
    <xf numFmtId="164" fontId="30" fillId="0" borderId="18" xfId="58" applyNumberFormat="1" applyFont="1" applyFill="1" applyBorder="1" applyAlignment="1" applyProtection="1">
      <alignment horizontal="right" vertical="center" wrapText="1"/>
      <protection/>
    </xf>
    <xf numFmtId="164" fontId="30" fillId="0" borderId="30" xfId="58" applyNumberFormat="1" applyFont="1" applyFill="1" applyBorder="1" applyAlignment="1" applyProtection="1">
      <alignment horizontal="right" vertical="center" wrapText="1"/>
      <protection/>
    </xf>
    <xf numFmtId="0" fontId="20" fillId="0" borderId="23" xfId="59" applyFont="1" applyFill="1" applyBorder="1" applyAlignment="1" applyProtection="1">
      <alignment horizontal="left" vertical="center" wrapText="1" indent="1"/>
      <protection/>
    </xf>
    <xf numFmtId="0" fontId="28" fillId="0" borderId="11" xfId="59" applyFont="1" applyFill="1" applyBorder="1" applyAlignment="1" applyProtection="1">
      <alignment horizontal="left" vertical="center" wrapText="1" indent="1"/>
      <protection/>
    </xf>
    <xf numFmtId="0" fontId="54" fillId="0" borderId="61" xfId="0" applyFont="1" applyBorder="1" applyAlignment="1">
      <alignment vertical="top" wrapText="1"/>
    </xf>
    <xf numFmtId="0" fontId="50" fillId="0" borderId="0" xfId="57">
      <alignment/>
      <protection/>
    </xf>
    <xf numFmtId="0" fontId="58" fillId="0" borderId="0" xfId="57" applyFont="1">
      <alignment/>
      <protection/>
    </xf>
    <xf numFmtId="0" fontId="59" fillId="0" borderId="17" xfId="57" applyFont="1" applyBorder="1" applyAlignment="1">
      <alignment horizontal="center"/>
      <protection/>
    </xf>
    <xf numFmtId="0" fontId="59" fillId="0" borderId="0" xfId="57" applyFont="1">
      <alignment/>
      <protection/>
    </xf>
    <xf numFmtId="0" fontId="59" fillId="0" borderId="17" xfId="57" applyFont="1" applyBorder="1">
      <alignment/>
      <protection/>
    </xf>
    <xf numFmtId="0" fontId="48" fillId="0" borderId="65" xfId="0" applyFont="1" applyBorder="1" applyAlignment="1">
      <alignment horizontal="center" vertical="center"/>
    </xf>
    <xf numFmtId="164" fontId="30" fillId="0" borderId="21" xfId="0" applyNumberFormat="1" applyFont="1" applyFill="1" applyBorder="1" applyAlignment="1" applyProtection="1">
      <alignment vertical="center" wrapText="1"/>
      <protection/>
    </xf>
    <xf numFmtId="164" fontId="30" fillId="0" borderId="18" xfId="0" applyNumberFormat="1" applyFont="1" applyFill="1" applyBorder="1" applyAlignment="1" applyProtection="1">
      <alignment vertical="center" wrapText="1"/>
      <protection/>
    </xf>
    <xf numFmtId="3" fontId="59" fillId="0" borderId="17" xfId="57" applyNumberFormat="1" applyFont="1" applyBorder="1">
      <alignment/>
      <protection/>
    </xf>
    <xf numFmtId="0" fontId="50" fillId="0" borderId="17" xfId="57" applyBorder="1">
      <alignment/>
      <protection/>
    </xf>
    <xf numFmtId="3" fontId="50" fillId="0" borderId="17" xfId="57" applyNumberFormat="1" applyBorder="1">
      <alignment/>
      <protection/>
    </xf>
    <xf numFmtId="0" fontId="50" fillId="0" borderId="17" xfId="57" applyFont="1" applyBorder="1">
      <alignment/>
      <protection/>
    </xf>
    <xf numFmtId="0" fontId="50" fillId="0" borderId="17" xfId="57" applyFont="1" applyBorder="1" applyAlignment="1">
      <alignment wrapText="1"/>
      <protection/>
    </xf>
    <xf numFmtId="0" fontId="50" fillId="0" borderId="17" xfId="57" applyBorder="1" applyAlignment="1">
      <alignment horizontal="left" indent="3"/>
      <protection/>
    </xf>
    <xf numFmtId="0" fontId="50" fillId="0" borderId="17" xfId="57" applyFont="1" applyBorder="1" applyAlignment="1">
      <alignment horizontal="left" indent="3"/>
      <protection/>
    </xf>
    <xf numFmtId="0" fontId="59" fillId="0" borderId="17" xfId="57" applyFont="1" applyBorder="1" applyAlignment="1">
      <alignment horizontal="left" indent="3"/>
      <protection/>
    </xf>
    <xf numFmtId="0" fontId="50" fillId="0" borderId="17" xfId="57" applyFont="1" applyBorder="1" applyAlignment="1">
      <alignment horizontal="left" wrapText="1" indent="3"/>
      <protection/>
    </xf>
    <xf numFmtId="0" fontId="33" fillId="0" borderId="66" xfId="58" applyFont="1" applyFill="1" applyBorder="1" applyAlignment="1" applyProtection="1">
      <alignment horizontal="left" vertical="center" wrapText="1"/>
      <protection/>
    </xf>
    <xf numFmtId="164" fontId="26" fillId="0" borderId="60" xfId="58" applyNumberFormat="1" applyFont="1" applyFill="1" applyBorder="1" applyAlignment="1" applyProtection="1">
      <alignment horizontal="left" vertical="center"/>
      <protection/>
    </xf>
    <xf numFmtId="0" fontId="22" fillId="0" borderId="0" xfId="58" applyFont="1" applyFill="1" applyAlignment="1">
      <alignment horizontal="center"/>
      <protection/>
    </xf>
    <xf numFmtId="0" fontId="22" fillId="0" borderId="0" xfId="58" applyFont="1" applyFill="1" applyAlignment="1">
      <alignment horizontal="center" wrapText="1"/>
      <protection/>
    </xf>
    <xf numFmtId="164" fontId="22" fillId="0" borderId="0" xfId="58" applyNumberFormat="1" applyFont="1" applyFill="1" applyBorder="1" applyAlignment="1" applyProtection="1">
      <alignment horizontal="center" vertical="center"/>
      <protection/>
    </xf>
    <xf numFmtId="0" fontId="53" fillId="0" borderId="13" xfId="56" applyFont="1" applyFill="1" applyBorder="1" applyAlignment="1" applyProtection="1">
      <alignment horizontal="center" vertical="center" wrapText="1"/>
      <protection/>
    </xf>
    <xf numFmtId="0" fontId="53" fillId="0" borderId="22" xfId="56" applyFont="1" applyFill="1" applyBorder="1" applyAlignment="1" applyProtection="1">
      <alignment horizontal="center" vertical="center" wrapText="1"/>
      <protection/>
    </xf>
    <xf numFmtId="0" fontId="53" fillId="0" borderId="25" xfId="56" applyFont="1" applyFill="1" applyBorder="1" applyAlignment="1" applyProtection="1">
      <alignment horizontal="center" vertical="center" wrapText="1"/>
      <protection/>
    </xf>
    <xf numFmtId="0" fontId="53" fillId="0" borderId="14" xfId="56" applyFont="1" applyFill="1" applyBorder="1" applyAlignment="1" applyProtection="1">
      <alignment horizontal="center" vertical="center" wrapText="1"/>
      <protection/>
    </xf>
    <xf numFmtId="0" fontId="53" fillId="0" borderId="23" xfId="56" applyFont="1" applyFill="1" applyBorder="1" applyAlignment="1" applyProtection="1">
      <alignment horizontal="center" vertical="center" wrapText="1"/>
      <protection/>
    </xf>
    <xf numFmtId="0" fontId="53" fillId="0" borderId="15" xfId="56" applyFont="1" applyFill="1" applyBorder="1" applyAlignment="1" applyProtection="1">
      <alignment horizontal="center" vertical="center" wrapText="1"/>
      <protection/>
    </xf>
    <xf numFmtId="0" fontId="53" fillId="0" borderId="24" xfId="56" applyFont="1" applyFill="1" applyBorder="1" applyAlignment="1" applyProtection="1">
      <alignment horizontal="center" vertical="center" wrapText="1"/>
      <protection/>
    </xf>
    <xf numFmtId="164" fontId="28" fillId="0" borderId="67" xfId="0" applyNumberFormat="1" applyFont="1" applyFill="1" applyBorder="1" applyAlignment="1">
      <alignment horizontal="center" vertical="center" wrapText="1"/>
    </xf>
    <xf numFmtId="164" fontId="28" fillId="0" borderId="68" xfId="0" applyNumberFormat="1" applyFont="1" applyFill="1" applyBorder="1" applyAlignment="1">
      <alignment horizontal="center" vertical="center" wrapText="1"/>
    </xf>
    <xf numFmtId="164" fontId="27" fillId="0" borderId="0" xfId="0" applyNumberFormat="1" applyFont="1" applyFill="1" applyAlignment="1">
      <alignment horizontal="center" textRotation="180" wrapText="1"/>
    </xf>
    <xf numFmtId="164" fontId="28" fillId="0" borderId="69" xfId="0" applyNumberFormat="1" applyFont="1" applyFill="1" applyBorder="1" applyAlignment="1">
      <alignment horizontal="center" vertical="center" wrapText="1"/>
    </xf>
    <xf numFmtId="164" fontId="28" fillId="0" borderId="46" xfId="0" applyNumberFormat="1" applyFont="1" applyFill="1" applyBorder="1" applyAlignment="1">
      <alignment horizontal="center" vertical="center" wrapText="1"/>
    </xf>
    <xf numFmtId="0" fontId="26" fillId="0" borderId="39" xfId="59" applyFont="1" applyFill="1" applyBorder="1" applyAlignment="1" applyProtection="1">
      <alignment horizontal="left" vertical="center" indent="1"/>
      <protection/>
    </xf>
    <xf numFmtId="0" fontId="26" fillId="0" borderId="58" xfId="59" applyFont="1" applyFill="1" applyBorder="1" applyAlignment="1" applyProtection="1">
      <alignment horizontal="left" vertical="center" indent="1"/>
      <protection/>
    </xf>
    <xf numFmtId="0" fontId="26" fillId="0" borderId="54" xfId="59" applyFont="1" applyFill="1" applyBorder="1" applyAlignment="1" applyProtection="1">
      <alignment horizontal="left" vertical="center" indent="1"/>
      <protection/>
    </xf>
    <xf numFmtId="0" fontId="22" fillId="0" borderId="0" xfId="59" applyFont="1" applyFill="1" applyAlignment="1" applyProtection="1">
      <alignment horizontal="center" wrapText="1"/>
      <protection/>
    </xf>
    <xf numFmtId="0" fontId="22" fillId="0" borderId="0" xfId="59" applyFont="1" applyFill="1" applyAlignment="1" applyProtection="1">
      <alignment horizontal="center"/>
      <protection/>
    </xf>
    <xf numFmtId="0" fontId="27" fillId="0" borderId="0" xfId="59" applyFont="1" applyFill="1" applyAlignment="1" applyProtection="1">
      <alignment horizontal="center" textRotation="180"/>
      <protection locked="0"/>
    </xf>
    <xf numFmtId="0" fontId="39" fillId="0" borderId="0" xfId="58" applyFont="1" applyFill="1" applyAlignment="1">
      <alignment horizontal="left"/>
      <protection/>
    </xf>
    <xf numFmtId="164" fontId="38" fillId="0" borderId="0" xfId="58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right"/>
      <protection/>
    </xf>
    <xf numFmtId="0" fontId="36" fillId="0" borderId="21" xfId="58" applyFont="1" applyFill="1" applyBorder="1" applyAlignment="1">
      <alignment horizontal="center" vertical="center" wrapText="1"/>
      <protection/>
    </xf>
    <xf numFmtId="0" fontId="36" fillId="0" borderId="32" xfId="58" applyFont="1" applyFill="1" applyBorder="1" applyAlignment="1">
      <alignment horizontal="center" vertical="center" wrapText="1"/>
      <protection/>
    </xf>
    <xf numFmtId="0" fontId="36" fillId="0" borderId="19" xfId="58" applyFont="1" applyFill="1" applyBorder="1" applyAlignment="1">
      <alignment horizontal="center" vertical="center" wrapText="1"/>
      <protection/>
    </xf>
    <xf numFmtId="0" fontId="36" fillId="0" borderId="31" xfId="58" applyFont="1" applyFill="1" applyBorder="1" applyAlignment="1">
      <alignment horizontal="center" vertical="center" wrapText="1"/>
      <protection/>
    </xf>
    <xf numFmtId="0" fontId="36" fillId="0" borderId="20" xfId="58" applyFont="1" applyFill="1" applyBorder="1" applyAlignment="1">
      <alignment horizontal="center" vertical="center" wrapText="1"/>
      <protection/>
    </xf>
    <xf numFmtId="0" fontId="36" fillId="0" borderId="33" xfId="58" applyFont="1" applyFill="1" applyBorder="1" applyAlignment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right"/>
      <protection/>
    </xf>
    <xf numFmtId="0" fontId="28" fillId="0" borderId="10" xfId="58" applyFont="1" applyFill="1" applyBorder="1" applyAlignment="1" applyProtection="1">
      <alignment horizontal="left"/>
      <protection/>
    </xf>
    <xf numFmtId="0" fontId="28" fillId="0" borderId="11" xfId="58" applyFont="1" applyFill="1" applyBorder="1" applyAlignment="1" applyProtection="1">
      <alignment horizontal="left"/>
      <protection/>
    </xf>
    <xf numFmtId="0" fontId="20" fillId="0" borderId="66" xfId="58" applyFont="1" applyFill="1" applyBorder="1" applyAlignment="1">
      <alignment horizontal="justify" vertical="center" wrapText="1"/>
      <protection/>
    </xf>
    <xf numFmtId="0" fontId="36" fillId="0" borderId="0" xfId="0" applyFont="1" applyFill="1" applyAlignment="1" applyProtection="1">
      <alignment horizontal="left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0" fillId="0" borderId="66" xfId="0" applyFont="1" applyFill="1" applyBorder="1" applyAlignment="1">
      <alignment horizontal="justify" vertical="center" wrapText="1"/>
    </xf>
    <xf numFmtId="0" fontId="59" fillId="0" borderId="0" xfId="57" applyFont="1" applyAlignment="1">
      <alignment horizontal="center"/>
      <protection/>
    </xf>
    <xf numFmtId="0" fontId="59" fillId="0" borderId="70" xfId="57" applyFont="1" applyBorder="1" applyAlignment="1">
      <alignment horizontal="center"/>
      <protection/>
    </xf>
    <xf numFmtId="0" fontId="60" fillId="0" borderId="71" xfId="57" applyFont="1" applyBorder="1" applyAlignment="1">
      <alignment horizontal="center" textRotation="180"/>
      <protection/>
    </xf>
    <xf numFmtId="0" fontId="28" fillId="0" borderId="72" xfId="0" applyFont="1" applyFill="1" applyBorder="1" applyAlignment="1" applyProtection="1">
      <alignment horizontal="center" vertical="center" wrapText="1"/>
      <protection/>
    </xf>
    <xf numFmtId="0" fontId="28" fillId="0" borderId="73" xfId="0" applyFont="1" applyFill="1" applyBorder="1" applyAlignment="1" applyProtection="1">
      <alignment horizontal="center" vertical="center" wrapText="1"/>
      <protection/>
    </xf>
    <xf numFmtId="0" fontId="28" fillId="0" borderId="57" xfId="0" applyFont="1" applyFill="1" applyBorder="1" applyAlignment="1" applyProtection="1">
      <alignment horizontal="center" vertical="center" wrapText="1"/>
      <protection/>
    </xf>
    <xf numFmtId="0" fontId="28" fillId="0" borderId="53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. olvasat-1" xfId="56"/>
    <cellStyle name="Normál_köteleő,önként vállalt feladat megoszlása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rgb="FFFF0000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%20k&#246;lts&#233;gvet&#233;s\rendelet\KVIREND(1)mell&#233;kletek%20kit&#246;lt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sz.mell."/>
      <sheetName val="2.1.sz.mell  "/>
      <sheetName val="2.2.sz.mell  "/>
      <sheetName val="ELLENŐRZÉS-1.sz.2.a.sz.2.b.sz."/>
      <sheetName val="3.sz.mell.  "/>
      <sheetName val="4.sz.mell."/>
      <sheetName val="5.sz.mell."/>
      <sheetName val="6.sz.mell."/>
      <sheetName val="7.sz.mell."/>
      <sheetName val="8.sz.mell."/>
      <sheetName val="9. sz. mell. "/>
      <sheetName val="10. sz. mell. "/>
      <sheetName val="11. sz. mell"/>
      <sheetName val="11.1. sz. mell"/>
      <sheetName val="11.2. sz. mell"/>
      <sheetName val="11.3. sz. mell"/>
      <sheetName val="11.4. sz. mell"/>
      <sheetName val="11.5. sz. mell"/>
      <sheetName val="12. sz. mell"/>
      <sheetName val="13. sz. mell."/>
      <sheetName val="14. sz. mell."/>
      <sheetName val="15.sz.mell"/>
      <sheetName val="1. sz tájékoztató t."/>
      <sheetName val="2. sz tájékoztató t"/>
      <sheetName val="3. sz tájékoztató t."/>
      <sheetName val="4.sz tájékoztató t."/>
    </sheetNames>
    <sheetDataSet>
      <sheetData sheetId="1">
        <row r="53">
          <cell r="C53">
            <v>666564</v>
          </cell>
        </row>
        <row r="57">
          <cell r="C57">
            <v>73959</v>
          </cell>
        </row>
        <row r="73">
          <cell r="C73">
            <v>779128</v>
          </cell>
        </row>
        <row r="110">
          <cell r="C110">
            <v>755128</v>
          </cell>
        </row>
        <row r="111">
          <cell r="C111">
            <v>24000</v>
          </cell>
        </row>
        <row r="130">
          <cell r="C130">
            <v>779128</v>
          </cell>
        </row>
      </sheetData>
      <sheetData sheetId="2">
        <row r="18">
          <cell r="C18">
            <v>603156</v>
          </cell>
          <cell r="E18">
            <v>704588</v>
          </cell>
        </row>
        <row r="30">
          <cell r="C30">
            <v>73959</v>
          </cell>
          <cell r="E30">
            <v>0</v>
          </cell>
        </row>
        <row r="31">
          <cell r="C31">
            <v>691720</v>
          </cell>
          <cell r="E31">
            <v>704588</v>
          </cell>
        </row>
      </sheetData>
      <sheetData sheetId="3">
        <row r="16">
          <cell r="C16">
            <v>63408</v>
          </cell>
          <cell r="E16">
            <v>50540</v>
          </cell>
        </row>
        <row r="27">
          <cell r="C27">
            <v>0</v>
          </cell>
          <cell r="E27">
            <v>24000</v>
          </cell>
        </row>
        <row r="28">
          <cell r="C28">
            <v>87408</v>
          </cell>
          <cell r="E28">
            <v>74540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6"/>
  <sheetViews>
    <sheetView workbookViewId="0" topLeftCell="A1">
      <selection activeCell="J39" sqref="J39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.75">
      <c r="A5" s="2" t="s">
        <v>1</v>
      </c>
      <c r="B5" s="3"/>
    </row>
    <row r="6" spans="1:2" ht="12.75">
      <c r="A6" s="1"/>
      <c r="B6" s="1"/>
    </row>
    <row r="7" spans="1:2" ht="12.75">
      <c r="A7" s="1" t="s">
        <v>2</v>
      </c>
      <c r="B7" s="1" t="s">
        <v>3</v>
      </c>
    </row>
    <row r="8" spans="1:2" ht="12.75">
      <c r="A8" s="1" t="s">
        <v>4</v>
      </c>
      <c r="B8" s="1" t="s">
        <v>5</v>
      </c>
    </row>
    <row r="9" spans="1:2" ht="12.75">
      <c r="A9" s="1" t="s">
        <v>6</v>
      </c>
      <c r="B9" s="1" t="s">
        <v>7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.75">
      <c r="A12" s="2" t="s">
        <v>8</v>
      </c>
      <c r="B12" s="3"/>
    </row>
    <row r="13" spans="1:2" ht="12.75">
      <c r="A13" s="1"/>
      <c r="B13" s="1"/>
    </row>
    <row r="14" spans="1:2" ht="12.75">
      <c r="A14" s="1" t="s">
        <v>9</v>
      </c>
      <c r="B14" s="1" t="s">
        <v>10</v>
      </c>
    </row>
    <row r="15" spans="1:2" ht="12.75">
      <c r="A15" s="1" t="s">
        <v>11</v>
      </c>
      <c r="B15" s="1" t="s">
        <v>12</v>
      </c>
    </row>
    <row r="16" spans="1:2" ht="12.75">
      <c r="A16" s="1" t="s">
        <v>13</v>
      </c>
      <c r="B16" s="1" t="s">
        <v>14</v>
      </c>
    </row>
  </sheetData>
  <sheetProtection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7"/>
  <sheetViews>
    <sheetView workbookViewId="0" topLeftCell="A1">
      <selection activeCell="D50" sqref="D50"/>
    </sheetView>
  </sheetViews>
  <sheetFormatPr defaultColWidth="9.00390625" defaultRowHeight="12.75"/>
  <cols>
    <col min="1" max="1" width="38.625" style="244" customWidth="1"/>
    <col min="2" max="5" width="13.875" style="244" customWidth="1"/>
    <col min="6" max="16384" width="9.375" style="244" customWidth="1"/>
  </cols>
  <sheetData>
    <row r="1" spans="1:5" ht="12.75">
      <c r="A1" s="245"/>
      <c r="B1" s="245"/>
      <c r="C1" s="245"/>
      <c r="D1" s="245"/>
      <c r="E1" s="245"/>
    </row>
    <row r="2" spans="1:5" ht="15.75">
      <c r="A2" s="243" t="s">
        <v>322</v>
      </c>
      <c r="B2" s="524" t="s">
        <v>340</v>
      </c>
      <c r="C2" s="524"/>
      <c r="D2" s="524"/>
      <c r="E2" s="524"/>
    </row>
    <row r="3" spans="1:5" ht="15" customHeight="1" thickBot="1">
      <c r="A3" s="245"/>
      <c r="B3" s="245"/>
      <c r="C3" s="245"/>
      <c r="D3" s="525" t="s">
        <v>323</v>
      </c>
      <c r="E3" s="525"/>
    </row>
    <row r="4" spans="1:5" ht="13.5" thickBot="1">
      <c r="A4" s="246" t="s">
        <v>324</v>
      </c>
      <c r="B4" s="247" t="s">
        <v>304</v>
      </c>
      <c r="C4" s="247" t="s">
        <v>305</v>
      </c>
      <c r="D4" s="247" t="s">
        <v>508</v>
      </c>
      <c r="E4" s="248" t="s">
        <v>326</v>
      </c>
    </row>
    <row r="5" spans="1:5" ht="12.75">
      <c r="A5" s="249" t="s">
        <v>327</v>
      </c>
      <c r="B5" s="250"/>
      <c r="C5" s="250"/>
      <c r="D5" s="250"/>
      <c r="E5" s="251">
        <f aca="true" t="shared" si="0" ref="E5:E11">SUM(B5:D5)</f>
        <v>0</v>
      </c>
    </row>
    <row r="6" spans="1:5" ht="12.75">
      <c r="A6" s="252" t="s">
        <v>328</v>
      </c>
      <c r="B6" s="253"/>
      <c r="C6" s="253"/>
      <c r="D6" s="253"/>
      <c r="E6" s="254">
        <f t="shared" si="0"/>
        <v>0</v>
      </c>
    </row>
    <row r="7" spans="1:5" ht="12.75">
      <c r="A7" s="255" t="s">
        <v>329</v>
      </c>
      <c r="B7" s="256">
        <v>36830</v>
      </c>
      <c r="C7" s="256"/>
      <c r="D7" s="256"/>
      <c r="E7" s="257">
        <f t="shared" si="0"/>
        <v>36830</v>
      </c>
    </row>
    <row r="8" spans="1:5" ht="12.75">
      <c r="A8" s="255" t="s">
        <v>330</v>
      </c>
      <c r="B8" s="256"/>
      <c r="C8" s="256"/>
      <c r="D8" s="256"/>
      <c r="E8" s="257">
        <f t="shared" si="0"/>
        <v>0</v>
      </c>
    </row>
    <row r="9" spans="1:5" ht="12.75">
      <c r="A9" s="255" t="s">
        <v>331</v>
      </c>
      <c r="B9" s="256"/>
      <c r="C9" s="256"/>
      <c r="D9" s="256"/>
      <c r="E9" s="257">
        <f t="shared" si="0"/>
        <v>0</v>
      </c>
    </row>
    <row r="10" spans="1:5" ht="12.75">
      <c r="A10" s="255" t="s">
        <v>332</v>
      </c>
      <c r="B10" s="256"/>
      <c r="C10" s="256"/>
      <c r="D10" s="256"/>
      <c r="E10" s="257">
        <f t="shared" si="0"/>
        <v>0</v>
      </c>
    </row>
    <row r="11" spans="1:5" ht="13.5" thickBot="1">
      <c r="A11" s="258"/>
      <c r="B11" s="259"/>
      <c r="C11" s="259"/>
      <c r="D11" s="259"/>
      <c r="E11" s="257">
        <f t="shared" si="0"/>
        <v>0</v>
      </c>
    </row>
    <row r="12" spans="1:5" ht="13.5" thickBot="1">
      <c r="A12" s="260" t="s">
        <v>333</v>
      </c>
      <c r="B12" s="261">
        <f>B5+SUM(B7:B11)</f>
        <v>36830</v>
      </c>
      <c r="C12" s="261">
        <f>C5+SUM(C7:C11)</f>
        <v>0</v>
      </c>
      <c r="D12" s="261">
        <f>D5+SUM(D7:D11)</f>
        <v>0</v>
      </c>
      <c r="E12" s="262">
        <f>E5+SUM(E7:E11)</f>
        <v>36830</v>
      </c>
    </row>
    <row r="13" spans="1:5" ht="15" customHeight="1" thickBot="1">
      <c r="A13" s="263"/>
      <c r="B13" s="263"/>
      <c r="C13" s="263"/>
      <c r="D13" s="263"/>
      <c r="E13" s="263"/>
    </row>
    <row r="14" spans="1:5" ht="13.5" thickBot="1">
      <c r="A14" s="246" t="s">
        <v>334</v>
      </c>
      <c r="B14" s="247" t="s">
        <v>304</v>
      </c>
      <c r="C14" s="247" t="s">
        <v>305</v>
      </c>
      <c r="D14" s="247" t="s">
        <v>508</v>
      </c>
      <c r="E14" s="248" t="s">
        <v>326</v>
      </c>
    </row>
    <row r="15" spans="1:5" ht="12.75">
      <c r="A15" s="249" t="s">
        <v>335</v>
      </c>
      <c r="B15" s="250"/>
      <c r="C15" s="250"/>
      <c r="D15" s="250"/>
      <c r="E15" s="251">
        <f>SUM(B15:D15)</f>
        <v>0</v>
      </c>
    </row>
    <row r="16" spans="1:5" ht="12.75">
      <c r="A16" s="264" t="s">
        <v>336</v>
      </c>
      <c r="B16" s="256">
        <v>36830</v>
      </c>
      <c r="C16" s="256"/>
      <c r="D16" s="256"/>
      <c r="E16" s="257">
        <f>SUM(B16:D16)</f>
        <v>36830</v>
      </c>
    </row>
    <row r="17" spans="1:5" ht="12.75">
      <c r="A17" s="255" t="s">
        <v>337</v>
      </c>
      <c r="B17" s="256"/>
      <c r="C17" s="256"/>
      <c r="D17" s="256"/>
      <c r="E17" s="257">
        <f>SUM(B17:D17)</f>
        <v>0</v>
      </c>
    </row>
    <row r="18" spans="1:5" ht="12.75">
      <c r="A18" s="255" t="s">
        <v>338</v>
      </c>
      <c r="B18" s="256"/>
      <c r="C18" s="256"/>
      <c r="D18" s="256"/>
      <c r="E18" s="257">
        <f>SUM(B18:D18)</f>
        <v>0</v>
      </c>
    </row>
    <row r="19" spans="1:5" ht="13.5" thickBot="1">
      <c r="A19" s="258"/>
      <c r="B19" s="259"/>
      <c r="C19" s="259"/>
      <c r="D19" s="259"/>
      <c r="E19" s="257">
        <f>SUM(B19:D19)</f>
        <v>0</v>
      </c>
    </row>
    <row r="20" spans="1:5" ht="13.5" thickBot="1">
      <c r="A20" s="260" t="s">
        <v>339</v>
      </c>
      <c r="B20" s="261">
        <f>SUM(B15:B19)</f>
        <v>36830</v>
      </c>
      <c r="C20" s="261">
        <f>SUM(C15:C19)</f>
        <v>0</v>
      </c>
      <c r="D20" s="261">
        <f>SUM(D15:D19)</f>
        <v>0</v>
      </c>
      <c r="E20" s="262">
        <f>SUM(E15:E19)</f>
        <v>36830</v>
      </c>
    </row>
    <row r="21" spans="1:5" ht="12.75">
      <c r="A21" s="245"/>
      <c r="B21" s="245"/>
      <c r="C21" s="245"/>
      <c r="D21" s="245"/>
      <c r="E21" s="245"/>
    </row>
    <row r="22" spans="1:5" ht="15.75">
      <c r="A22" s="243" t="s">
        <v>322</v>
      </c>
      <c r="B22" s="524" t="s">
        <v>509</v>
      </c>
      <c r="C22" s="524"/>
      <c r="D22" s="524"/>
      <c r="E22" s="524"/>
    </row>
    <row r="23" spans="1:5" ht="14.25" thickBot="1">
      <c r="A23" s="245"/>
      <c r="B23" s="245"/>
      <c r="C23" s="245"/>
      <c r="D23" s="525" t="s">
        <v>323</v>
      </c>
      <c r="E23" s="525"/>
    </row>
    <row r="24" spans="1:5" ht="13.5" thickBot="1">
      <c r="A24" s="246" t="s">
        <v>324</v>
      </c>
      <c r="B24" s="247" t="s">
        <v>304</v>
      </c>
      <c r="C24" s="247" t="s">
        <v>305</v>
      </c>
      <c r="D24" s="247" t="s">
        <v>508</v>
      </c>
      <c r="E24" s="248" t="s">
        <v>326</v>
      </c>
    </row>
    <row r="25" spans="1:5" ht="12.75">
      <c r="A25" s="249" t="s">
        <v>327</v>
      </c>
      <c r="B25" s="250"/>
      <c r="C25" s="250"/>
      <c r="D25" s="250"/>
      <c r="E25" s="251">
        <f aca="true" t="shared" si="1" ref="E25:E31">SUM(B25:D25)</f>
        <v>0</v>
      </c>
    </row>
    <row r="26" spans="1:5" ht="12.75">
      <c r="A26" s="252" t="s">
        <v>328</v>
      </c>
      <c r="B26" s="253"/>
      <c r="C26" s="253"/>
      <c r="D26" s="253"/>
      <c r="E26" s="254">
        <f t="shared" si="1"/>
        <v>0</v>
      </c>
    </row>
    <row r="27" spans="1:5" ht="12.75">
      <c r="A27" s="255" t="s">
        <v>329</v>
      </c>
      <c r="B27" s="256">
        <v>13213</v>
      </c>
      <c r="C27" s="256"/>
      <c r="D27" s="256"/>
      <c r="E27" s="257">
        <f t="shared" si="1"/>
        <v>13213</v>
      </c>
    </row>
    <row r="28" spans="1:5" ht="12.75">
      <c r="A28" s="255" t="s">
        <v>330</v>
      </c>
      <c r="B28" s="256"/>
      <c r="C28" s="256"/>
      <c r="D28" s="256"/>
      <c r="E28" s="257">
        <f t="shared" si="1"/>
        <v>0</v>
      </c>
    </row>
    <row r="29" spans="1:5" ht="12.75">
      <c r="A29" s="255" t="s">
        <v>331</v>
      </c>
      <c r="B29" s="256"/>
      <c r="C29" s="256"/>
      <c r="D29" s="256"/>
      <c r="E29" s="257">
        <f t="shared" si="1"/>
        <v>0</v>
      </c>
    </row>
    <row r="30" spans="1:5" ht="12.75">
      <c r="A30" s="255" t="s">
        <v>332</v>
      </c>
      <c r="B30" s="256"/>
      <c r="C30" s="256"/>
      <c r="D30" s="256"/>
      <c r="E30" s="257">
        <f t="shared" si="1"/>
        <v>0</v>
      </c>
    </row>
    <row r="31" spans="1:5" ht="13.5" thickBot="1">
      <c r="A31" s="258"/>
      <c r="B31" s="259"/>
      <c r="C31" s="259"/>
      <c r="D31" s="259"/>
      <c r="E31" s="257">
        <f t="shared" si="1"/>
        <v>0</v>
      </c>
    </row>
    <row r="32" spans="1:5" ht="13.5" thickBot="1">
      <c r="A32" s="260" t="s">
        <v>333</v>
      </c>
      <c r="B32" s="261">
        <f>B25+SUM(B27:B31)</f>
        <v>13213</v>
      </c>
      <c r="C32" s="261">
        <f>C25+SUM(C27:C31)</f>
        <v>0</v>
      </c>
      <c r="D32" s="261">
        <f>D25+SUM(D27:D31)</f>
        <v>0</v>
      </c>
      <c r="E32" s="262">
        <f>E25+SUM(E27:E31)</f>
        <v>13213</v>
      </c>
    </row>
    <row r="33" spans="1:5" ht="13.5" thickBot="1">
      <c r="A33" s="263"/>
      <c r="B33" s="263"/>
      <c r="C33" s="263"/>
      <c r="D33" s="263"/>
      <c r="E33" s="263"/>
    </row>
    <row r="34" spans="1:5" ht="13.5" thickBot="1">
      <c r="A34" s="246" t="s">
        <v>334</v>
      </c>
      <c r="B34" s="247" t="s">
        <v>303</v>
      </c>
      <c r="C34" s="247" t="s">
        <v>304</v>
      </c>
      <c r="D34" s="247" t="s">
        <v>325</v>
      </c>
      <c r="E34" s="248" t="s">
        <v>326</v>
      </c>
    </row>
    <row r="35" spans="1:5" ht="12.75">
      <c r="A35" s="249" t="s">
        <v>335</v>
      </c>
      <c r="B35" s="250">
        <v>2453</v>
      </c>
      <c r="C35" s="250"/>
      <c r="D35" s="250"/>
      <c r="E35" s="251">
        <f>SUM(B35:D35)</f>
        <v>2453</v>
      </c>
    </row>
    <row r="36" spans="1:5" ht="12.75">
      <c r="A36" s="264" t="s">
        <v>336</v>
      </c>
      <c r="B36" s="256"/>
      <c r="C36" s="256"/>
      <c r="D36" s="256"/>
      <c r="E36" s="257">
        <f>SUM(B36:D36)</f>
        <v>0</v>
      </c>
    </row>
    <row r="37" spans="1:5" ht="12.75">
      <c r="A37" s="255" t="s">
        <v>337</v>
      </c>
      <c r="B37" s="256">
        <v>10760</v>
      </c>
      <c r="C37" s="256"/>
      <c r="D37" s="256"/>
      <c r="E37" s="257">
        <f>SUM(B37:D37)</f>
        <v>10760</v>
      </c>
    </row>
    <row r="38" spans="1:5" ht="12.75">
      <c r="A38" s="255" t="s">
        <v>338</v>
      </c>
      <c r="B38" s="256"/>
      <c r="C38" s="256"/>
      <c r="D38" s="256"/>
      <c r="E38" s="257">
        <f>SUM(B38:D38)</f>
        <v>0</v>
      </c>
    </row>
    <row r="39" spans="1:5" ht="13.5" thickBot="1">
      <c r="A39" s="258"/>
      <c r="B39" s="259"/>
      <c r="C39" s="259"/>
      <c r="D39" s="259"/>
      <c r="E39" s="257">
        <f>SUM(B39:D39)</f>
        <v>0</v>
      </c>
    </row>
    <row r="40" spans="1:5" ht="13.5" thickBot="1">
      <c r="A40" s="260" t="s">
        <v>339</v>
      </c>
      <c r="B40" s="261">
        <f>SUM(B35:B39)</f>
        <v>13213</v>
      </c>
      <c r="C40" s="261">
        <f>SUM(C35:C39)</f>
        <v>0</v>
      </c>
      <c r="D40" s="261">
        <f>SUM(D35:D39)</f>
        <v>0</v>
      </c>
      <c r="E40" s="262">
        <f>SUM(E35:E39)</f>
        <v>13213</v>
      </c>
    </row>
    <row r="41" spans="1:5" ht="12.75">
      <c r="A41" s="265"/>
      <c r="B41" s="266"/>
      <c r="C41" s="266"/>
      <c r="D41" s="266"/>
      <c r="E41" s="266"/>
    </row>
    <row r="48" ht="15" customHeight="1"/>
    <row r="57" ht="12.75">
      <c r="H57" s="267"/>
    </row>
  </sheetData>
  <sheetProtection/>
  <mergeCells count="4">
    <mergeCell ref="B2:E2"/>
    <mergeCell ref="D3:E3"/>
    <mergeCell ref="B22:E22"/>
    <mergeCell ref="D23:E23"/>
  </mergeCells>
  <conditionalFormatting sqref="B40:E41 E25:E32 B32:D32 E35:E39 B20:D20 E5:E12 B12:D12 E15:E20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9. melléklet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B1">
      <selection activeCell="B13" sqref="B13"/>
    </sheetView>
  </sheetViews>
  <sheetFormatPr defaultColWidth="9.00390625" defaultRowHeight="12.75"/>
  <cols>
    <col min="1" max="1" width="5.875" style="400" customWidth="1"/>
    <col min="2" max="2" width="54.875" style="284" customWidth="1"/>
    <col min="3" max="3" width="17.625" style="284" customWidth="1"/>
    <col min="4" max="4" width="16.00390625" style="284" customWidth="1"/>
    <col min="5" max="16384" width="9.375" style="284" customWidth="1"/>
  </cols>
  <sheetData>
    <row r="1" spans="1:4" s="375" customFormat="1" ht="15.75" thickBot="1">
      <c r="A1" s="374"/>
      <c r="D1" s="110" t="s">
        <v>241</v>
      </c>
    </row>
    <row r="2" spans="1:4" s="379" customFormat="1" ht="48" customHeight="1" thickBot="1">
      <c r="A2" s="376" t="s">
        <v>143</v>
      </c>
      <c r="B2" s="377" t="s">
        <v>17</v>
      </c>
      <c r="C2" s="377" t="s">
        <v>407</v>
      </c>
      <c r="D2" s="378" t="s">
        <v>408</v>
      </c>
    </row>
    <row r="3" spans="1:4" s="379" customFormat="1" ht="13.5" customHeight="1" thickBot="1">
      <c r="A3" s="380">
        <v>1</v>
      </c>
      <c r="B3" s="286">
        <v>2</v>
      </c>
      <c r="C3" s="286">
        <v>3</v>
      </c>
      <c r="D3" s="287">
        <v>4</v>
      </c>
    </row>
    <row r="4" spans="1:4" ht="18" customHeight="1">
      <c r="A4" s="381" t="s">
        <v>18</v>
      </c>
      <c r="B4" s="382" t="s">
        <v>409</v>
      </c>
      <c r="C4" s="383" t="s">
        <v>468</v>
      </c>
      <c r="D4" s="432" t="s">
        <v>468</v>
      </c>
    </row>
    <row r="5" spans="1:4" ht="18" customHeight="1">
      <c r="A5" s="384" t="s">
        <v>20</v>
      </c>
      <c r="B5" s="385" t="s">
        <v>410</v>
      </c>
      <c r="C5" s="383" t="s">
        <v>468</v>
      </c>
      <c r="D5" s="433" t="s">
        <v>468</v>
      </c>
    </row>
    <row r="6" spans="1:4" ht="18" customHeight="1">
      <c r="A6" s="384" t="s">
        <v>32</v>
      </c>
      <c r="B6" s="385" t="s">
        <v>411</v>
      </c>
      <c r="C6" s="383" t="s">
        <v>468</v>
      </c>
      <c r="D6" s="433" t="s">
        <v>468</v>
      </c>
    </row>
    <row r="7" spans="1:4" ht="18" customHeight="1">
      <c r="A7" s="384" t="s">
        <v>188</v>
      </c>
      <c r="B7" s="385" t="s">
        <v>412</v>
      </c>
      <c r="C7" s="383" t="s">
        <v>468</v>
      </c>
      <c r="D7" s="433" t="s">
        <v>468</v>
      </c>
    </row>
    <row r="8" spans="1:4" ht="18" customHeight="1">
      <c r="A8" s="384" t="s">
        <v>52</v>
      </c>
      <c r="B8" s="385" t="s">
        <v>413</v>
      </c>
      <c r="C8" s="383" t="s">
        <v>468</v>
      </c>
      <c r="D8" s="433" t="s">
        <v>468</v>
      </c>
    </row>
    <row r="9" spans="1:4" ht="18" customHeight="1">
      <c r="A9" s="384" t="s">
        <v>69</v>
      </c>
      <c r="B9" s="385" t="s">
        <v>414</v>
      </c>
      <c r="C9" s="383" t="s">
        <v>468</v>
      </c>
      <c r="D9" s="433" t="s">
        <v>468</v>
      </c>
    </row>
    <row r="10" spans="1:4" ht="18" customHeight="1">
      <c r="A10" s="384" t="s">
        <v>215</v>
      </c>
      <c r="B10" s="387" t="s">
        <v>415</v>
      </c>
      <c r="C10" s="383" t="s">
        <v>468</v>
      </c>
      <c r="D10" s="433" t="s">
        <v>468</v>
      </c>
    </row>
    <row r="11" spans="1:4" ht="18" customHeight="1">
      <c r="A11" s="384" t="s">
        <v>96</v>
      </c>
      <c r="B11" s="387" t="s">
        <v>416</v>
      </c>
      <c r="C11" s="383" t="s">
        <v>468</v>
      </c>
      <c r="D11" s="433" t="s">
        <v>468</v>
      </c>
    </row>
    <row r="12" spans="1:4" ht="18" customHeight="1">
      <c r="A12" s="384" t="s">
        <v>252</v>
      </c>
      <c r="B12" s="387" t="s">
        <v>417</v>
      </c>
      <c r="C12" s="383" t="s">
        <v>468</v>
      </c>
      <c r="D12" s="433" t="s">
        <v>468</v>
      </c>
    </row>
    <row r="13" spans="1:4" ht="18" customHeight="1">
      <c r="A13" s="384" t="s">
        <v>103</v>
      </c>
      <c r="B13" s="387" t="s">
        <v>418</v>
      </c>
      <c r="C13" s="383" t="s">
        <v>468</v>
      </c>
      <c r="D13" s="433" t="s">
        <v>468</v>
      </c>
    </row>
    <row r="14" spans="1:4" ht="18" customHeight="1">
      <c r="A14" s="384" t="s">
        <v>105</v>
      </c>
      <c r="B14" s="387" t="s">
        <v>419</v>
      </c>
      <c r="C14" s="383" t="s">
        <v>468</v>
      </c>
      <c r="D14" s="433" t="s">
        <v>468</v>
      </c>
    </row>
    <row r="15" spans="1:4" ht="22.5" customHeight="1">
      <c r="A15" s="384" t="s">
        <v>111</v>
      </c>
      <c r="B15" s="387" t="s">
        <v>420</v>
      </c>
      <c r="C15" s="383" t="s">
        <v>468</v>
      </c>
      <c r="D15" s="433" t="s">
        <v>468</v>
      </c>
    </row>
    <row r="16" spans="1:4" ht="18" customHeight="1">
      <c r="A16" s="384" t="s">
        <v>140</v>
      </c>
      <c r="B16" s="385" t="s">
        <v>421</v>
      </c>
      <c r="C16" s="383" t="s">
        <v>468</v>
      </c>
      <c r="D16" s="433" t="s">
        <v>468</v>
      </c>
    </row>
    <row r="17" spans="1:4" ht="18" customHeight="1">
      <c r="A17" s="384" t="s">
        <v>255</v>
      </c>
      <c r="B17" s="385" t="s">
        <v>422</v>
      </c>
      <c r="C17" s="383" t="s">
        <v>468</v>
      </c>
      <c r="D17" s="433" t="s">
        <v>468</v>
      </c>
    </row>
    <row r="18" spans="1:4" ht="18" customHeight="1">
      <c r="A18" s="384" t="s">
        <v>257</v>
      </c>
      <c r="B18" s="385" t="s">
        <v>423</v>
      </c>
      <c r="C18" s="383" t="s">
        <v>468</v>
      </c>
      <c r="D18" s="433" t="s">
        <v>468</v>
      </c>
    </row>
    <row r="19" spans="1:4" ht="18" customHeight="1">
      <c r="A19" s="384" t="s">
        <v>259</v>
      </c>
      <c r="B19" s="385" t="s">
        <v>424</v>
      </c>
      <c r="C19" s="383" t="s">
        <v>468</v>
      </c>
      <c r="D19" s="433" t="s">
        <v>468</v>
      </c>
    </row>
    <row r="20" spans="1:4" ht="18" customHeight="1">
      <c r="A20" s="384" t="s">
        <v>261</v>
      </c>
      <c r="B20" s="385" t="s">
        <v>425</v>
      </c>
      <c r="C20" s="383" t="s">
        <v>468</v>
      </c>
      <c r="D20" s="433" t="s">
        <v>468</v>
      </c>
    </row>
    <row r="21" spans="1:4" ht="18" customHeight="1">
      <c r="A21" s="384" t="s">
        <v>262</v>
      </c>
      <c r="B21" s="388"/>
      <c r="C21" s="389"/>
      <c r="D21" s="386"/>
    </row>
    <row r="22" spans="1:4" ht="18" customHeight="1">
      <c r="A22" s="384" t="s">
        <v>264</v>
      </c>
      <c r="B22" s="390"/>
      <c r="C22" s="389"/>
      <c r="D22" s="386"/>
    </row>
    <row r="23" spans="1:4" ht="18" customHeight="1">
      <c r="A23" s="384" t="s">
        <v>267</v>
      </c>
      <c r="B23" s="390"/>
      <c r="C23" s="389"/>
      <c r="D23" s="386"/>
    </row>
    <row r="24" spans="1:4" ht="18" customHeight="1">
      <c r="A24" s="384" t="s">
        <v>268</v>
      </c>
      <c r="B24" s="390"/>
      <c r="C24" s="389"/>
      <c r="D24" s="386"/>
    </row>
    <row r="25" spans="1:4" ht="18" customHeight="1">
      <c r="A25" s="384" t="s">
        <v>270</v>
      </c>
      <c r="B25" s="390"/>
      <c r="C25" s="389"/>
      <c r="D25" s="386"/>
    </row>
    <row r="26" spans="1:4" ht="18" customHeight="1">
      <c r="A26" s="384" t="s">
        <v>272</v>
      </c>
      <c r="B26" s="390"/>
      <c r="C26" s="389"/>
      <c r="D26" s="386"/>
    </row>
    <row r="27" spans="1:4" ht="18" customHeight="1">
      <c r="A27" s="384" t="s">
        <v>273</v>
      </c>
      <c r="B27" s="390"/>
      <c r="C27" s="389"/>
      <c r="D27" s="386"/>
    </row>
    <row r="28" spans="1:4" ht="18" customHeight="1">
      <c r="A28" s="384" t="s">
        <v>274</v>
      </c>
      <c r="B28" s="390"/>
      <c r="C28" s="389"/>
      <c r="D28" s="386"/>
    </row>
    <row r="29" spans="1:4" ht="18" customHeight="1" thickBot="1">
      <c r="A29" s="391" t="s">
        <v>277</v>
      </c>
      <c r="B29" s="392"/>
      <c r="C29" s="393"/>
      <c r="D29" s="394"/>
    </row>
    <row r="30" spans="1:4" ht="18" customHeight="1" thickBot="1">
      <c r="A30" s="395" t="s">
        <v>280</v>
      </c>
      <c r="B30" s="396" t="s">
        <v>339</v>
      </c>
      <c r="C30" s="397">
        <f>SUM(C4:C29)</f>
        <v>0</v>
      </c>
      <c r="D30" s="398">
        <f>SUM(D4:D29)</f>
        <v>0</v>
      </c>
    </row>
    <row r="31" spans="1:4" ht="8.25" customHeight="1">
      <c r="A31" s="399"/>
      <c r="B31" s="526"/>
      <c r="C31" s="526"/>
      <c r="D31" s="526"/>
    </row>
  </sheetData>
  <sheetProtection/>
  <mergeCells count="1">
    <mergeCell ref="B31:D31"/>
  </mergeCells>
  <printOptions horizontalCentered="1"/>
  <pageMargins left="0.7874015748031497" right="0.7874015748031497" top="1.63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Az önkormányzat által adott közvetett támogatások
(kedvezmények)
&amp;R&amp;"Times New Roman CE,Dőlt"&amp;11 &amp;"Times New Roman CE,Félkövér dőlt"10. melléklet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E9" sqref="E9"/>
    </sheetView>
  </sheetViews>
  <sheetFormatPr defaultColWidth="9.00390625" defaultRowHeight="12.75"/>
  <cols>
    <col min="1" max="1" width="47.125" style="109" customWidth="1"/>
    <col min="2" max="2" width="15.625" style="106" customWidth="1"/>
    <col min="3" max="3" width="13.875" style="106" customWidth="1"/>
    <col min="4" max="4" width="15.00390625" style="106" customWidth="1"/>
    <col min="5" max="5" width="13.625" style="106" customWidth="1"/>
    <col min="6" max="6" width="18.875" style="225" customWidth="1"/>
    <col min="7" max="8" width="12.875" style="106" customWidth="1"/>
    <col min="9" max="9" width="13.875" style="106" customWidth="1"/>
    <col min="10" max="16384" width="9.375" style="106" customWidth="1"/>
  </cols>
  <sheetData>
    <row r="1" spans="1:7" ht="35.25" customHeight="1" thickBot="1">
      <c r="A1" s="224"/>
      <c r="B1" s="225"/>
      <c r="C1" s="225"/>
      <c r="D1" s="225"/>
      <c r="E1" s="225"/>
      <c r="F1" s="226" t="s">
        <v>241</v>
      </c>
      <c r="G1" s="502" t="s">
        <v>475</v>
      </c>
    </row>
    <row r="2" spans="1:7" s="117" customFormat="1" ht="44.25" customHeight="1" thickBot="1">
      <c r="A2" s="227" t="s">
        <v>317</v>
      </c>
      <c r="B2" s="228" t="s">
        <v>318</v>
      </c>
      <c r="C2" s="228" t="s">
        <v>319</v>
      </c>
      <c r="D2" s="228" t="s">
        <v>513</v>
      </c>
      <c r="E2" s="228" t="s">
        <v>478</v>
      </c>
      <c r="F2" s="229" t="s">
        <v>514</v>
      </c>
      <c r="G2" s="502"/>
    </row>
    <row r="3" spans="1:7" s="225" customFormat="1" ht="12" customHeight="1" thickBot="1">
      <c r="A3" s="230">
        <v>1</v>
      </c>
      <c r="B3" s="231">
        <v>2</v>
      </c>
      <c r="C3" s="231">
        <v>3</v>
      </c>
      <c r="D3" s="231">
        <v>4</v>
      </c>
      <c r="E3" s="231">
        <v>5</v>
      </c>
      <c r="F3" s="232" t="s">
        <v>320</v>
      </c>
      <c r="G3" s="502"/>
    </row>
    <row r="4" spans="1:7" ht="15.75" customHeight="1">
      <c r="A4" s="128" t="s">
        <v>477</v>
      </c>
      <c r="B4" s="129">
        <v>36830</v>
      </c>
      <c r="C4" s="233" t="s">
        <v>304</v>
      </c>
      <c r="D4" s="129">
        <v>0</v>
      </c>
      <c r="E4" s="129">
        <v>36830</v>
      </c>
      <c r="F4" s="234">
        <f aca="true" t="shared" si="0" ref="F4:F22">B4-D4-E4</f>
        <v>0</v>
      </c>
      <c r="G4" s="502"/>
    </row>
    <row r="5" spans="1:7" ht="15.75" customHeight="1">
      <c r="A5" s="128" t="s">
        <v>510</v>
      </c>
      <c r="B5" s="129">
        <v>49200</v>
      </c>
      <c r="C5" s="233" t="s">
        <v>304</v>
      </c>
      <c r="D5" s="129"/>
      <c r="E5" s="129">
        <v>49200</v>
      </c>
      <c r="F5" s="234">
        <f t="shared" si="0"/>
        <v>0</v>
      </c>
      <c r="G5" s="502"/>
    </row>
    <row r="6" spans="1:7" ht="15.75" customHeight="1">
      <c r="A6" s="128" t="s">
        <v>511</v>
      </c>
      <c r="B6" s="129">
        <v>1334</v>
      </c>
      <c r="C6" s="233" t="s">
        <v>304</v>
      </c>
      <c r="D6" s="129"/>
      <c r="E6" s="129">
        <v>1334</v>
      </c>
      <c r="F6" s="234">
        <f t="shared" si="0"/>
        <v>0</v>
      </c>
      <c r="G6" s="502"/>
    </row>
    <row r="7" spans="1:7" ht="15.75" customHeight="1">
      <c r="A7" s="128" t="s">
        <v>512</v>
      </c>
      <c r="B7" s="129">
        <v>4978</v>
      </c>
      <c r="C7" s="233" t="s">
        <v>304</v>
      </c>
      <c r="D7" s="129"/>
      <c r="E7" s="129">
        <v>4978</v>
      </c>
      <c r="F7" s="234">
        <f t="shared" si="0"/>
        <v>0</v>
      </c>
      <c r="G7" s="502"/>
    </row>
    <row r="8" spans="1:7" ht="15.75" customHeight="1">
      <c r="A8" s="128" t="s">
        <v>515</v>
      </c>
      <c r="B8" s="129">
        <v>4140</v>
      </c>
      <c r="C8" s="233" t="s">
        <v>304</v>
      </c>
      <c r="D8" s="129"/>
      <c r="E8" s="129">
        <v>4140</v>
      </c>
      <c r="F8" s="234">
        <f t="shared" si="0"/>
        <v>0</v>
      </c>
      <c r="G8" s="502"/>
    </row>
    <row r="9" spans="1:7" ht="15.75" customHeight="1">
      <c r="A9" s="235"/>
      <c r="B9" s="129"/>
      <c r="C9" s="233"/>
      <c r="D9" s="129"/>
      <c r="E9" s="129"/>
      <c r="F9" s="234">
        <f t="shared" si="0"/>
        <v>0</v>
      </c>
      <c r="G9" s="502"/>
    </row>
    <row r="10" spans="1:7" ht="15.75" customHeight="1">
      <c r="A10" s="128"/>
      <c r="B10" s="129"/>
      <c r="C10" s="233"/>
      <c r="D10" s="129"/>
      <c r="E10" s="129"/>
      <c r="F10" s="234">
        <f t="shared" si="0"/>
        <v>0</v>
      </c>
      <c r="G10" s="502"/>
    </row>
    <row r="11" spans="1:7" ht="15.75" customHeight="1">
      <c r="A11" s="128"/>
      <c r="B11" s="129"/>
      <c r="C11" s="233"/>
      <c r="D11" s="129"/>
      <c r="E11" s="129"/>
      <c r="F11" s="234">
        <f t="shared" si="0"/>
        <v>0</v>
      </c>
      <c r="G11" s="502"/>
    </row>
    <row r="12" spans="1:7" ht="15.75" customHeight="1">
      <c r="A12" s="128"/>
      <c r="B12" s="129"/>
      <c r="C12" s="233"/>
      <c r="D12" s="129"/>
      <c r="E12" s="129"/>
      <c r="F12" s="234">
        <f t="shared" si="0"/>
        <v>0</v>
      </c>
      <c r="G12" s="502"/>
    </row>
    <row r="13" spans="1:7" ht="15.75" customHeight="1">
      <c r="A13" s="128"/>
      <c r="B13" s="129"/>
      <c r="C13" s="233"/>
      <c r="D13" s="129"/>
      <c r="E13" s="129"/>
      <c r="F13" s="234">
        <f t="shared" si="0"/>
        <v>0</v>
      </c>
      <c r="G13" s="502"/>
    </row>
    <row r="14" spans="1:7" ht="15.75" customHeight="1">
      <c r="A14" s="128"/>
      <c r="B14" s="129"/>
      <c r="C14" s="233"/>
      <c r="D14" s="129"/>
      <c r="E14" s="129"/>
      <c r="F14" s="234">
        <f t="shared" si="0"/>
        <v>0</v>
      </c>
      <c r="G14" s="502"/>
    </row>
    <row r="15" spans="1:7" ht="15.75" customHeight="1">
      <c r="A15" s="128"/>
      <c r="B15" s="129"/>
      <c r="C15" s="233"/>
      <c r="D15" s="129"/>
      <c r="E15" s="129"/>
      <c r="F15" s="234">
        <f t="shared" si="0"/>
        <v>0</v>
      </c>
      <c r="G15" s="502"/>
    </row>
    <row r="16" spans="1:7" ht="15.75" customHeight="1">
      <c r="A16" s="128"/>
      <c r="B16" s="129"/>
      <c r="C16" s="233"/>
      <c r="D16" s="129"/>
      <c r="E16" s="129"/>
      <c r="F16" s="234">
        <f t="shared" si="0"/>
        <v>0</v>
      </c>
      <c r="G16" s="502"/>
    </row>
    <row r="17" spans="1:7" ht="15.75" customHeight="1">
      <c r="A17" s="128"/>
      <c r="B17" s="129"/>
      <c r="C17" s="233"/>
      <c r="D17" s="129"/>
      <c r="E17" s="129"/>
      <c r="F17" s="234">
        <f t="shared" si="0"/>
        <v>0</v>
      </c>
      <c r="G17" s="502"/>
    </row>
    <row r="18" spans="1:7" ht="15.75" customHeight="1">
      <c r="A18" s="128"/>
      <c r="B18" s="129"/>
      <c r="C18" s="233"/>
      <c r="D18" s="129"/>
      <c r="E18" s="129"/>
      <c r="F18" s="234">
        <f t="shared" si="0"/>
        <v>0</v>
      </c>
      <c r="G18" s="502"/>
    </row>
    <row r="19" spans="1:7" ht="15.75" customHeight="1">
      <c r="A19" s="128"/>
      <c r="B19" s="129"/>
      <c r="C19" s="233"/>
      <c r="D19" s="129"/>
      <c r="E19" s="129"/>
      <c r="F19" s="234">
        <f t="shared" si="0"/>
        <v>0</v>
      </c>
      <c r="G19" s="502"/>
    </row>
    <row r="20" spans="1:7" ht="15.75" customHeight="1">
      <c r="A20" s="128"/>
      <c r="B20" s="129"/>
      <c r="C20" s="233"/>
      <c r="D20" s="129"/>
      <c r="E20" s="129"/>
      <c r="F20" s="234">
        <f t="shared" si="0"/>
        <v>0</v>
      </c>
      <c r="G20" s="502"/>
    </row>
    <row r="21" spans="1:7" ht="15.75" customHeight="1">
      <c r="A21" s="128"/>
      <c r="B21" s="129"/>
      <c r="C21" s="233"/>
      <c r="D21" s="129"/>
      <c r="E21" s="129"/>
      <c r="F21" s="234">
        <f t="shared" si="0"/>
        <v>0</v>
      </c>
      <c r="G21" s="502"/>
    </row>
    <row r="22" spans="1:7" ht="15.75" customHeight="1" thickBot="1">
      <c r="A22" s="133"/>
      <c r="B22" s="134"/>
      <c r="C22" s="236"/>
      <c r="D22" s="134"/>
      <c r="E22" s="134"/>
      <c r="F22" s="237">
        <f t="shared" si="0"/>
        <v>0</v>
      </c>
      <c r="G22" s="502"/>
    </row>
    <row r="23" spans="1:7" s="242" customFormat="1" ht="18" customHeight="1" thickBot="1">
      <c r="A23" s="238" t="s">
        <v>321</v>
      </c>
      <c r="B23" s="239">
        <f>SUM(B4:B22)</f>
        <v>96482</v>
      </c>
      <c r="C23" s="240"/>
      <c r="D23" s="239">
        <f>SUM(D4:D22)</f>
        <v>0</v>
      </c>
      <c r="E23" s="239">
        <f>SUM(E4:E22)</f>
        <v>96482</v>
      </c>
      <c r="F23" s="241">
        <f>SUM(F4:F22)</f>
        <v>0</v>
      </c>
      <c r="G23" s="502"/>
    </row>
  </sheetData>
  <sheetProtection/>
  <mergeCells count="1">
    <mergeCell ref="G1:G23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105" r:id="rId1"/>
  <headerFooter alignWithMargins="0">
    <oddHeader xml:space="preserve">&amp;C&amp;"Times New Roman CE,Félkövér"&amp;12
Beruházási (felhalmozási) kiadások
előirányzata beruházásonként 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B2:H19"/>
  <sheetViews>
    <sheetView tabSelected="1" workbookViewId="0" topLeftCell="A1">
      <selection activeCell="C24" sqref="C24"/>
    </sheetView>
  </sheetViews>
  <sheetFormatPr defaultColWidth="9.00390625" defaultRowHeight="12.75"/>
  <cols>
    <col min="1" max="1" width="2.625" style="471" customWidth="1"/>
    <col min="2" max="2" width="68.375" style="471" customWidth="1"/>
    <col min="3" max="3" width="16.375" style="471" customWidth="1"/>
    <col min="4" max="7" width="13.125" style="471" customWidth="1"/>
    <col min="8" max="8" width="4.125" style="471" customWidth="1"/>
    <col min="9" max="16384" width="10.625" style="471" customWidth="1"/>
  </cols>
  <sheetData>
    <row r="2" spans="2:7" ht="12.75">
      <c r="B2" s="527" t="s">
        <v>545</v>
      </c>
      <c r="C2" s="527"/>
      <c r="D2" s="527"/>
      <c r="E2" s="527"/>
      <c r="F2" s="527"/>
      <c r="G2" s="527"/>
    </row>
    <row r="3" spans="2:7" ht="19.5" customHeight="1">
      <c r="B3" s="528" t="s">
        <v>544</v>
      </c>
      <c r="C3" s="528"/>
      <c r="D3" s="528"/>
      <c r="E3" s="528"/>
      <c r="F3" s="528"/>
      <c r="G3" s="472" t="s">
        <v>531</v>
      </c>
    </row>
    <row r="4" spans="2:7" s="474" customFormat="1" ht="22.5" customHeight="1">
      <c r="B4" s="473" t="s">
        <v>243</v>
      </c>
      <c r="C4" s="473" t="s">
        <v>532</v>
      </c>
      <c r="D4" s="473" t="s">
        <v>533</v>
      </c>
      <c r="E4" s="473" t="s">
        <v>534</v>
      </c>
      <c r="F4" s="473" t="s">
        <v>535</v>
      </c>
      <c r="G4" s="473" t="s">
        <v>326</v>
      </c>
    </row>
    <row r="5" spans="2:7" ht="24.75" customHeight="1">
      <c r="B5" s="483" t="s">
        <v>555</v>
      </c>
      <c r="C5" s="480"/>
      <c r="D5" s="480"/>
      <c r="E5" s="480"/>
      <c r="F5" s="480"/>
      <c r="G5" s="480"/>
    </row>
    <row r="6" spans="2:7" ht="24.75" customHeight="1">
      <c r="B6" s="484" t="s">
        <v>536</v>
      </c>
      <c r="C6" s="481">
        <v>202249</v>
      </c>
      <c r="D6" s="481">
        <v>60085</v>
      </c>
      <c r="E6" s="481">
        <v>32167</v>
      </c>
      <c r="F6" s="481">
        <v>96426</v>
      </c>
      <c r="G6" s="481">
        <f>SUM(C6:F6)</f>
        <v>390927</v>
      </c>
    </row>
    <row r="7" spans="2:7" ht="24.75" customHeight="1">
      <c r="B7" s="485" t="s">
        <v>537</v>
      </c>
      <c r="C7" s="481">
        <v>96482</v>
      </c>
      <c r="D7" s="481">
        <v>0</v>
      </c>
      <c r="E7" s="481">
        <v>0</v>
      </c>
      <c r="F7" s="481">
        <v>0</v>
      </c>
      <c r="G7" s="481">
        <f>SUM(C7:F7)</f>
        <v>96482</v>
      </c>
    </row>
    <row r="8" spans="2:7" s="474" customFormat="1" ht="24.75" customHeight="1">
      <c r="B8" s="486" t="s">
        <v>548</v>
      </c>
      <c r="C8" s="479">
        <f>SUM(C6:C7)</f>
        <v>298731</v>
      </c>
      <c r="D8" s="479">
        <f>SUM(D6:D7)</f>
        <v>60085</v>
      </c>
      <c r="E8" s="479">
        <f>SUM(E6:E7)</f>
        <v>32167</v>
      </c>
      <c r="F8" s="479">
        <f>SUM(F6:F7)</f>
        <v>96426</v>
      </c>
      <c r="G8" s="479">
        <f>SUM(G6:G7)</f>
        <v>487409</v>
      </c>
    </row>
    <row r="9" spans="2:7" ht="24.75" customHeight="1">
      <c r="B9" s="482" t="s">
        <v>552</v>
      </c>
      <c r="C9" s="481"/>
      <c r="D9" s="481"/>
      <c r="E9" s="481"/>
      <c r="F9" s="481"/>
      <c r="G9" s="481"/>
    </row>
    <row r="10" spans="2:7" ht="24.75" customHeight="1">
      <c r="B10" s="487" t="s">
        <v>557</v>
      </c>
      <c r="C10" s="481">
        <v>5700</v>
      </c>
      <c r="D10" s="481">
        <v>3983</v>
      </c>
      <c r="E10" s="481">
        <v>15331</v>
      </c>
      <c r="F10" s="481">
        <v>0</v>
      </c>
      <c r="G10" s="481">
        <f>SUM(C10:F10)</f>
        <v>25014</v>
      </c>
    </row>
    <row r="11" spans="2:7" ht="24.75" customHeight="1">
      <c r="B11" s="485" t="s">
        <v>537</v>
      </c>
      <c r="C11" s="481">
        <v>0</v>
      </c>
      <c r="D11" s="481">
        <v>0</v>
      </c>
      <c r="E11" s="481">
        <v>0</v>
      </c>
      <c r="F11" s="481">
        <v>0</v>
      </c>
      <c r="G11" s="481">
        <f>SUM(C11:F11)</f>
        <v>0</v>
      </c>
    </row>
    <row r="12" spans="2:7" s="474" customFormat="1" ht="24.75" customHeight="1">
      <c r="B12" s="486" t="s">
        <v>549</v>
      </c>
      <c r="C12" s="479">
        <f>SUM(C10:C11)</f>
        <v>5700</v>
      </c>
      <c r="D12" s="479">
        <f>SUM(D10:D11)</f>
        <v>3983</v>
      </c>
      <c r="E12" s="479">
        <f>SUM(E10:E11)</f>
        <v>15331</v>
      </c>
      <c r="F12" s="479">
        <f>SUM(F10:F11)</f>
        <v>0</v>
      </c>
      <c r="G12" s="479">
        <f>SUM(G10:G11)</f>
        <v>25014</v>
      </c>
    </row>
    <row r="13" spans="2:7" ht="24.75" customHeight="1">
      <c r="B13" s="482" t="s">
        <v>553</v>
      </c>
      <c r="C13" s="481"/>
      <c r="D13" s="481"/>
      <c r="E13" s="481"/>
      <c r="F13" s="481"/>
      <c r="G13" s="481"/>
    </row>
    <row r="14" spans="2:8" ht="24.75" customHeight="1">
      <c r="B14" s="487" t="s">
        <v>554</v>
      </c>
      <c r="C14" s="481">
        <v>11640</v>
      </c>
      <c r="D14" s="481">
        <v>59988</v>
      </c>
      <c r="E14" s="481">
        <v>0</v>
      </c>
      <c r="F14" s="481">
        <v>0</v>
      </c>
      <c r="G14" s="481">
        <f>SUM(C14:F14)</f>
        <v>71628</v>
      </c>
      <c r="H14" s="529" t="s">
        <v>551</v>
      </c>
    </row>
    <row r="15" spans="2:8" ht="24.75" customHeight="1">
      <c r="B15" s="485" t="s">
        <v>537</v>
      </c>
      <c r="C15" s="481">
        <v>0</v>
      </c>
      <c r="D15" s="481">
        <v>0</v>
      </c>
      <c r="E15" s="481">
        <v>0</v>
      </c>
      <c r="F15" s="481">
        <v>0</v>
      </c>
      <c r="G15" s="481">
        <f>SUM(C15:F15)</f>
        <v>0</v>
      </c>
      <c r="H15" s="529"/>
    </row>
    <row r="16" spans="2:8" s="474" customFormat="1" ht="24.75" customHeight="1">
      <c r="B16" s="486" t="s">
        <v>550</v>
      </c>
      <c r="C16" s="479">
        <f>SUM(C14:C15)</f>
        <v>11640</v>
      </c>
      <c r="D16" s="479">
        <f>SUM(D14:D15)</f>
        <v>59988</v>
      </c>
      <c r="E16" s="479">
        <f>SUM(E14:E15)</f>
        <v>0</v>
      </c>
      <c r="F16" s="479">
        <f>SUM(F14:F15)</f>
        <v>0</v>
      </c>
      <c r="G16" s="479">
        <f>SUM(G14:G15)</f>
        <v>71628</v>
      </c>
      <c r="H16" s="529"/>
    </row>
    <row r="17" spans="2:8" s="474" customFormat="1" ht="24.75" customHeight="1">
      <c r="B17" s="475" t="s">
        <v>547</v>
      </c>
      <c r="C17" s="479">
        <f>C8+C12+C16</f>
        <v>316071</v>
      </c>
      <c r="D17" s="479">
        <f>D8+D12+D16</f>
        <v>124056</v>
      </c>
      <c r="E17" s="479">
        <f>E8+E12+E16</f>
        <v>47498</v>
      </c>
      <c r="F17" s="479">
        <f>F8+F12+F16</f>
        <v>96426</v>
      </c>
      <c r="G17" s="479">
        <f>G8+G12+G16</f>
        <v>584051</v>
      </c>
      <c r="H17" s="529"/>
    </row>
    <row r="18" spans="2:8" s="474" customFormat="1" ht="24.75" customHeight="1">
      <c r="B18" s="475" t="s">
        <v>546</v>
      </c>
      <c r="C18" s="479">
        <v>254530</v>
      </c>
      <c r="D18" s="479">
        <v>0</v>
      </c>
      <c r="E18" s="479">
        <v>0</v>
      </c>
      <c r="F18" s="479">
        <v>0</v>
      </c>
      <c r="G18" s="479">
        <f>SUM(C18:F18)</f>
        <v>254530</v>
      </c>
      <c r="H18" s="529"/>
    </row>
    <row r="19" spans="2:8" s="474" customFormat="1" ht="24.75" customHeight="1">
      <c r="B19" s="475" t="s">
        <v>326</v>
      </c>
      <c r="C19" s="479">
        <f>SUM(C17:C18)</f>
        <v>570601</v>
      </c>
      <c r="D19" s="479">
        <f>SUM(D17:D18)</f>
        <v>124056</v>
      </c>
      <c r="E19" s="479">
        <f>SUM(E17:E18)</f>
        <v>47498</v>
      </c>
      <c r="F19" s="479">
        <f>SUM(F17:F18)</f>
        <v>96426</v>
      </c>
      <c r="G19" s="479">
        <f>SUM(G17:G18)</f>
        <v>838581</v>
      </c>
      <c r="H19" s="529"/>
    </row>
  </sheetData>
  <mergeCells count="3">
    <mergeCell ref="B2:G2"/>
    <mergeCell ref="B3:F3"/>
    <mergeCell ref="H14:H1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05"/>
  <sheetViews>
    <sheetView workbookViewId="0" topLeftCell="A61">
      <selection activeCell="D97" sqref="D97"/>
    </sheetView>
  </sheetViews>
  <sheetFormatPr defaultColWidth="9.00390625" defaultRowHeight="12.75"/>
  <cols>
    <col min="1" max="1" width="9.625" style="365" customWidth="1"/>
    <col min="2" max="2" width="9.625" style="284" customWidth="1"/>
    <col min="3" max="3" width="72.00390625" style="284" customWidth="1"/>
    <col min="4" max="4" width="25.00390625" style="284" customWidth="1"/>
    <col min="5" max="16384" width="9.375" style="284" customWidth="1"/>
  </cols>
  <sheetData>
    <row r="1" spans="1:4" s="271" customFormat="1" ht="21" customHeight="1" thickBot="1">
      <c r="A1" s="268"/>
      <c r="B1" s="269"/>
      <c r="C1" s="270"/>
      <c r="D1" s="439" t="s">
        <v>469</v>
      </c>
    </row>
    <row r="2" spans="1:4" s="274" customFormat="1" ht="25.5" customHeight="1">
      <c r="A2" s="530" t="s">
        <v>341</v>
      </c>
      <c r="B2" s="531"/>
      <c r="C2" s="272" t="s">
        <v>541</v>
      </c>
      <c r="D2" s="273" t="s">
        <v>342</v>
      </c>
    </row>
    <row r="3" spans="1:4" s="274" customFormat="1" ht="16.5" thickBot="1">
      <c r="A3" s="275" t="s">
        <v>343</v>
      </c>
      <c r="B3" s="276"/>
      <c r="C3" s="277" t="s">
        <v>344</v>
      </c>
      <c r="D3" s="278" t="s">
        <v>345</v>
      </c>
    </row>
    <row r="4" spans="1:4" s="281" customFormat="1" ht="15.75" customHeight="1" thickBot="1">
      <c r="A4" s="279"/>
      <c r="B4" s="279"/>
      <c r="C4" s="279"/>
      <c r="D4" s="280" t="s">
        <v>299</v>
      </c>
    </row>
    <row r="5" spans="1:4" ht="13.5" thickBot="1">
      <c r="A5" s="532" t="s">
        <v>346</v>
      </c>
      <c r="B5" s="533"/>
      <c r="C5" s="282" t="s">
        <v>347</v>
      </c>
      <c r="D5" s="283" t="s">
        <v>348</v>
      </c>
    </row>
    <row r="6" spans="1:4" s="288" customFormat="1" ht="12.75" customHeight="1" thickBot="1">
      <c r="A6" s="285">
        <v>1</v>
      </c>
      <c r="B6" s="286">
        <v>2</v>
      </c>
      <c r="C6" s="286">
        <v>3</v>
      </c>
      <c r="D6" s="287">
        <v>4</v>
      </c>
    </row>
    <row r="7" spans="1:4" s="288" customFormat="1" ht="15.75" customHeight="1" thickBot="1">
      <c r="A7" s="289"/>
      <c r="B7" s="290"/>
      <c r="C7" s="290" t="s">
        <v>242</v>
      </c>
      <c r="D7" s="291"/>
    </row>
    <row r="8" spans="1:4" s="288" customFormat="1" ht="12" customHeight="1" thickBot="1">
      <c r="A8" s="285" t="s">
        <v>18</v>
      </c>
      <c r="B8" s="292"/>
      <c r="C8" s="293" t="s">
        <v>349</v>
      </c>
      <c r="D8" s="140">
        <f>+D9+D16</f>
        <v>34000</v>
      </c>
    </row>
    <row r="9" spans="1:4" s="294" customFormat="1" ht="12" customHeight="1" thickBot="1">
      <c r="A9" s="285" t="s">
        <v>20</v>
      </c>
      <c r="B9" s="292"/>
      <c r="C9" s="293" t="s">
        <v>350</v>
      </c>
      <c r="D9" s="140">
        <f>SUM(D10:D15)</f>
        <v>25600</v>
      </c>
    </row>
    <row r="10" spans="1:4" s="298" customFormat="1" ht="12" customHeight="1">
      <c r="A10" s="295"/>
      <c r="B10" s="296" t="s">
        <v>21</v>
      </c>
      <c r="C10" s="297" t="s">
        <v>22</v>
      </c>
      <c r="D10" s="130">
        <v>17000</v>
      </c>
    </row>
    <row r="11" spans="1:4" s="298" customFormat="1" ht="12" customHeight="1">
      <c r="A11" s="295"/>
      <c r="B11" s="296" t="s">
        <v>23</v>
      </c>
      <c r="C11" s="297" t="s">
        <v>24</v>
      </c>
      <c r="D11" s="130"/>
    </row>
    <row r="12" spans="1:4" s="298" customFormat="1" ht="12" customHeight="1">
      <c r="A12" s="295"/>
      <c r="B12" s="296" t="s">
        <v>25</v>
      </c>
      <c r="C12" s="297" t="s">
        <v>26</v>
      </c>
      <c r="D12" s="23">
        <v>5600</v>
      </c>
    </row>
    <row r="13" spans="1:4" s="298" customFormat="1" ht="12" customHeight="1">
      <c r="A13" s="295"/>
      <c r="B13" s="296" t="s">
        <v>27</v>
      </c>
      <c r="C13" s="297" t="s">
        <v>28</v>
      </c>
      <c r="D13" s="23">
        <v>500</v>
      </c>
    </row>
    <row r="14" spans="1:4" s="298" customFormat="1" ht="12" customHeight="1">
      <c r="A14" s="295"/>
      <c r="B14" s="296" t="s">
        <v>29</v>
      </c>
      <c r="C14" s="297" t="s">
        <v>494</v>
      </c>
      <c r="D14" s="130">
        <v>500</v>
      </c>
    </row>
    <row r="15" spans="1:4" s="298" customFormat="1" ht="12" customHeight="1" thickBot="1">
      <c r="A15" s="295"/>
      <c r="B15" s="296" t="s">
        <v>30</v>
      </c>
      <c r="C15" s="297" t="s">
        <v>31</v>
      </c>
      <c r="D15" s="130">
        <v>2000</v>
      </c>
    </row>
    <row r="16" spans="1:4" s="294" customFormat="1" ht="12" customHeight="1" thickBot="1">
      <c r="A16" s="285" t="s">
        <v>32</v>
      </c>
      <c r="B16" s="292"/>
      <c r="C16" s="293" t="s">
        <v>33</v>
      </c>
      <c r="D16" s="140">
        <f>SUM(D17:D24)</f>
        <v>8400</v>
      </c>
    </row>
    <row r="17" spans="1:4" s="294" customFormat="1" ht="12" customHeight="1">
      <c r="A17" s="299"/>
      <c r="B17" s="296" t="s">
        <v>34</v>
      </c>
      <c r="C17" s="26" t="s">
        <v>35</v>
      </c>
      <c r="D17" s="300"/>
    </row>
    <row r="18" spans="1:4" s="294" customFormat="1" ht="12" customHeight="1">
      <c r="A18" s="295"/>
      <c r="B18" s="296" t="s">
        <v>36</v>
      </c>
      <c r="C18" s="22" t="s">
        <v>37</v>
      </c>
      <c r="D18" s="130"/>
    </row>
    <row r="19" spans="1:4" s="294" customFormat="1" ht="12" customHeight="1">
      <c r="A19" s="295"/>
      <c r="B19" s="296" t="s">
        <v>38</v>
      </c>
      <c r="C19" s="22" t="s">
        <v>39</v>
      </c>
      <c r="D19" s="130">
        <v>3300</v>
      </c>
    </row>
    <row r="20" spans="1:4" s="294" customFormat="1" ht="12" customHeight="1">
      <c r="A20" s="295"/>
      <c r="B20" s="296" t="s">
        <v>40</v>
      </c>
      <c r="C20" s="22" t="s">
        <v>41</v>
      </c>
      <c r="D20" s="130">
        <v>4000</v>
      </c>
    </row>
    <row r="21" spans="1:4" s="294" customFormat="1" ht="12" customHeight="1">
      <c r="A21" s="295"/>
      <c r="B21" s="296" t="s">
        <v>42</v>
      </c>
      <c r="C21" s="29" t="s">
        <v>43</v>
      </c>
      <c r="D21" s="130"/>
    </row>
    <row r="22" spans="1:4" s="294" customFormat="1" ht="12" customHeight="1">
      <c r="A22" s="301"/>
      <c r="B22" s="296" t="s">
        <v>44</v>
      </c>
      <c r="C22" s="22" t="s">
        <v>45</v>
      </c>
      <c r="D22" s="302">
        <v>1100</v>
      </c>
    </row>
    <row r="23" spans="1:4" s="298" customFormat="1" ht="12" customHeight="1">
      <c r="A23" s="295"/>
      <c r="B23" s="296" t="s">
        <v>46</v>
      </c>
      <c r="C23" s="22" t="s">
        <v>47</v>
      </c>
      <c r="D23" s="130"/>
    </row>
    <row r="24" spans="1:4" s="298" customFormat="1" ht="12" customHeight="1" thickBot="1">
      <c r="A24" s="303"/>
      <c r="B24" s="304" t="s">
        <v>48</v>
      </c>
      <c r="C24" s="29" t="s">
        <v>49</v>
      </c>
      <c r="D24" s="33"/>
    </row>
    <row r="25" spans="1:4" s="298" customFormat="1" ht="12" customHeight="1" thickBot="1">
      <c r="A25" s="285" t="s">
        <v>188</v>
      </c>
      <c r="B25" s="305"/>
      <c r="C25" s="293" t="s">
        <v>51</v>
      </c>
      <c r="D25" s="306"/>
    </row>
    <row r="26" spans="1:4" s="294" customFormat="1" ht="12" customHeight="1" thickBot="1">
      <c r="A26" s="285" t="s">
        <v>52</v>
      </c>
      <c r="B26" s="292"/>
      <c r="C26" s="293" t="s">
        <v>351</v>
      </c>
      <c r="D26" s="140">
        <f>SUM(D27:D34)</f>
        <v>303289</v>
      </c>
    </row>
    <row r="27" spans="1:4" s="298" customFormat="1" ht="12" customHeight="1">
      <c r="A27" s="295"/>
      <c r="B27" s="296" t="s">
        <v>53</v>
      </c>
      <c r="C27" s="36" t="s">
        <v>54</v>
      </c>
      <c r="D27" s="37">
        <v>220289</v>
      </c>
    </row>
    <row r="28" spans="1:4" s="298" customFormat="1" ht="12" customHeight="1">
      <c r="A28" s="295"/>
      <c r="B28" s="296" t="s">
        <v>55</v>
      </c>
      <c r="C28" s="22" t="s">
        <v>56</v>
      </c>
      <c r="D28" s="23">
        <v>58000</v>
      </c>
    </row>
    <row r="29" spans="1:4" s="298" customFormat="1" ht="12" customHeight="1">
      <c r="A29" s="295"/>
      <c r="B29" s="296" t="s">
        <v>57</v>
      </c>
      <c r="C29" s="22" t="s">
        <v>58</v>
      </c>
      <c r="D29" s="307"/>
    </row>
    <row r="30" spans="1:4" s="298" customFormat="1" ht="12" customHeight="1">
      <c r="A30" s="295"/>
      <c r="B30" s="296" t="s">
        <v>59</v>
      </c>
      <c r="C30" s="22" t="s">
        <v>60</v>
      </c>
      <c r="D30" s="307"/>
    </row>
    <row r="31" spans="1:4" s="298" customFormat="1" ht="12" customHeight="1">
      <c r="A31" s="295"/>
      <c r="B31" s="296" t="s">
        <v>61</v>
      </c>
      <c r="C31" s="22" t="s">
        <v>62</v>
      </c>
      <c r="D31" s="307"/>
    </row>
    <row r="32" spans="1:4" s="298" customFormat="1" ht="12" customHeight="1">
      <c r="A32" s="295"/>
      <c r="B32" s="296" t="s">
        <v>63</v>
      </c>
      <c r="C32" s="22" t="s">
        <v>64</v>
      </c>
      <c r="D32" s="307"/>
    </row>
    <row r="33" spans="1:4" s="298" customFormat="1" ht="12" customHeight="1">
      <c r="A33" s="295"/>
      <c r="B33" s="296" t="s">
        <v>65</v>
      </c>
      <c r="C33" s="22" t="s">
        <v>66</v>
      </c>
      <c r="D33" s="307"/>
    </row>
    <row r="34" spans="1:4" s="298" customFormat="1" ht="12" customHeight="1" thickBot="1">
      <c r="A34" s="303"/>
      <c r="B34" s="304" t="s">
        <v>67</v>
      </c>
      <c r="C34" s="102" t="s">
        <v>352</v>
      </c>
      <c r="D34" s="308">
        <v>25000</v>
      </c>
    </row>
    <row r="35" spans="1:4" s="298" customFormat="1" ht="12" customHeight="1" thickBot="1">
      <c r="A35" s="309" t="s">
        <v>69</v>
      </c>
      <c r="B35" s="53"/>
      <c r="C35" s="53" t="s">
        <v>353</v>
      </c>
      <c r="D35" s="140">
        <f>SUM(D36,D42)</f>
        <v>208144</v>
      </c>
    </row>
    <row r="36" spans="1:4" s="298" customFormat="1" ht="12" customHeight="1">
      <c r="A36" s="299"/>
      <c r="B36" s="310" t="s">
        <v>70</v>
      </c>
      <c r="C36" s="311" t="s">
        <v>71</v>
      </c>
      <c r="D36" s="477">
        <f>SUM(D37:D41)</f>
        <v>111662</v>
      </c>
    </row>
    <row r="37" spans="1:4" s="298" customFormat="1" ht="12" customHeight="1">
      <c r="A37" s="295"/>
      <c r="B37" s="312" t="s">
        <v>72</v>
      </c>
      <c r="C37" s="42" t="s">
        <v>73</v>
      </c>
      <c r="D37" s="130">
        <v>8000</v>
      </c>
    </row>
    <row r="38" spans="1:4" s="298" customFormat="1" ht="12" customHeight="1">
      <c r="A38" s="295"/>
      <c r="B38" s="312" t="s">
        <v>74</v>
      </c>
      <c r="C38" s="42" t="s">
        <v>75</v>
      </c>
      <c r="D38" s="130">
        <v>3315</v>
      </c>
    </row>
    <row r="39" spans="1:4" s="298" customFormat="1" ht="12" customHeight="1">
      <c r="A39" s="295"/>
      <c r="B39" s="312" t="s">
        <v>76</v>
      </c>
      <c r="C39" s="42" t="s">
        <v>542</v>
      </c>
      <c r="D39" s="130">
        <v>76804</v>
      </c>
    </row>
    <row r="40" spans="1:4" s="298" customFormat="1" ht="12" customHeight="1">
      <c r="A40" s="295"/>
      <c r="B40" s="312" t="s">
        <v>78</v>
      </c>
      <c r="C40" s="42" t="s">
        <v>79</v>
      </c>
      <c r="D40" s="130">
        <v>14410</v>
      </c>
    </row>
    <row r="41" spans="1:4" s="298" customFormat="1" ht="12" customHeight="1">
      <c r="A41" s="295"/>
      <c r="B41" s="312" t="s">
        <v>80</v>
      </c>
      <c r="C41" s="42" t="s">
        <v>543</v>
      </c>
      <c r="D41" s="130">
        <v>9133</v>
      </c>
    </row>
    <row r="42" spans="1:4" s="298" customFormat="1" ht="12" customHeight="1">
      <c r="A42" s="295"/>
      <c r="B42" s="312" t="s">
        <v>81</v>
      </c>
      <c r="C42" s="313" t="s">
        <v>82</v>
      </c>
      <c r="D42" s="478">
        <f>SUM(D43:D47)</f>
        <v>96482</v>
      </c>
    </row>
    <row r="43" spans="1:4" s="298" customFormat="1" ht="12" customHeight="1">
      <c r="A43" s="295"/>
      <c r="B43" s="312" t="s">
        <v>83</v>
      </c>
      <c r="C43" s="42" t="s">
        <v>73</v>
      </c>
      <c r="D43" s="130"/>
    </row>
    <row r="44" spans="1:4" s="298" customFormat="1" ht="12" customHeight="1">
      <c r="A44" s="295"/>
      <c r="B44" s="312" t="s">
        <v>84</v>
      </c>
      <c r="C44" s="42" t="s">
        <v>75</v>
      </c>
      <c r="D44" s="130"/>
    </row>
    <row r="45" spans="1:4" s="298" customFormat="1" ht="12" customHeight="1">
      <c r="A45" s="295"/>
      <c r="B45" s="312" t="s">
        <v>85</v>
      </c>
      <c r="C45" s="42" t="s">
        <v>516</v>
      </c>
      <c r="D45" s="130">
        <v>6312</v>
      </c>
    </row>
    <row r="46" spans="1:4" s="298" customFormat="1" ht="12" customHeight="1">
      <c r="A46" s="295"/>
      <c r="B46" s="312" t="s">
        <v>86</v>
      </c>
      <c r="C46" s="42" t="s">
        <v>79</v>
      </c>
      <c r="D46" s="130">
        <v>90170</v>
      </c>
    </row>
    <row r="47" spans="1:4" s="298" customFormat="1" ht="12" customHeight="1" thickBot="1">
      <c r="A47" s="314"/>
      <c r="B47" s="315" t="s">
        <v>87</v>
      </c>
      <c r="C47" s="65" t="s">
        <v>88</v>
      </c>
      <c r="D47" s="316"/>
    </row>
    <row r="48" spans="1:4" s="294" customFormat="1" ht="12" customHeight="1" thickBot="1">
      <c r="A48" s="309" t="s">
        <v>215</v>
      </c>
      <c r="B48" s="292"/>
      <c r="C48" s="53" t="s">
        <v>354</v>
      </c>
      <c r="D48" s="140">
        <f>SUM(D49:D51)</f>
        <v>0</v>
      </c>
    </row>
    <row r="49" spans="1:4" s="298" customFormat="1" ht="12" customHeight="1">
      <c r="A49" s="295"/>
      <c r="B49" s="312" t="s">
        <v>90</v>
      </c>
      <c r="C49" s="36" t="s">
        <v>91</v>
      </c>
      <c r="D49" s="130"/>
    </row>
    <row r="50" spans="1:4" s="298" customFormat="1" ht="12" customHeight="1">
      <c r="A50" s="295"/>
      <c r="B50" s="312" t="s">
        <v>92</v>
      </c>
      <c r="C50" s="22" t="s">
        <v>93</v>
      </c>
      <c r="D50" s="130"/>
    </row>
    <row r="51" spans="1:4" s="298" customFormat="1" ht="12" customHeight="1" thickBot="1">
      <c r="A51" s="295"/>
      <c r="B51" s="312" t="s">
        <v>94</v>
      </c>
      <c r="C51" s="45" t="s">
        <v>95</v>
      </c>
      <c r="D51" s="130"/>
    </row>
    <row r="52" spans="1:4" s="298" customFormat="1" ht="12" customHeight="1" thickBot="1">
      <c r="A52" s="285" t="s">
        <v>96</v>
      </c>
      <c r="B52" s="292"/>
      <c r="C52" s="53" t="s">
        <v>355</v>
      </c>
      <c r="D52" s="140">
        <f>SUM(D53:D54)</f>
        <v>0</v>
      </c>
    </row>
    <row r="53" spans="1:4" s="298" customFormat="1" ht="12" customHeight="1">
      <c r="A53" s="317"/>
      <c r="B53" s="312" t="s">
        <v>97</v>
      </c>
      <c r="C53" s="22" t="s">
        <v>98</v>
      </c>
      <c r="D53" s="126"/>
    </row>
    <row r="54" spans="1:4" s="298" customFormat="1" ht="12" customHeight="1" thickBot="1">
      <c r="A54" s="295"/>
      <c r="B54" s="312" t="s">
        <v>99</v>
      </c>
      <c r="C54" s="22" t="s">
        <v>100</v>
      </c>
      <c r="D54" s="130"/>
    </row>
    <row r="55" spans="1:4" s="298" customFormat="1" ht="12" customHeight="1" thickBot="1">
      <c r="A55" s="309" t="s">
        <v>252</v>
      </c>
      <c r="B55" s="318"/>
      <c r="C55" s="319" t="s">
        <v>356</v>
      </c>
      <c r="D55" s="320"/>
    </row>
    <row r="56" spans="1:4" s="294" customFormat="1" ht="12" customHeight="1" thickBot="1">
      <c r="A56" s="321" t="s">
        <v>103</v>
      </c>
      <c r="B56" s="322"/>
      <c r="C56" s="323" t="s">
        <v>357</v>
      </c>
      <c r="D56" s="324">
        <f>+D9+D16+D25+D26+D35+D48+D52+D55</f>
        <v>545433</v>
      </c>
    </row>
    <row r="57" spans="1:4" s="294" customFormat="1" ht="12" customHeight="1" thickBot="1">
      <c r="A57" s="285" t="s">
        <v>105</v>
      </c>
      <c r="B57" s="325"/>
      <c r="C57" s="53" t="s">
        <v>358</v>
      </c>
      <c r="D57" s="326">
        <f>+D58+D59</f>
        <v>25168</v>
      </c>
    </row>
    <row r="58" spans="1:4" s="294" customFormat="1" ht="12" customHeight="1">
      <c r="A58" s="299"/>
      <c r="B58" s="310" t="s">
        <v>107</v>
      </c>
      <c r="C58" s="56" t="s">
        <v>108</v>
      </c>
      <c r="D58" s="327">
        <v>25168</v>
      </c>
    </row>
    <row r="59" spans="1:4" s="294" customFormat="1" ht="12" customHeight="1" thickBot="1">
      <c r="A59" s="314"/>
      <c r="B59" s="315" t="s">
        <v>109</v>
      </c>
      <c r="C59" s="59" t="s">
        <v>110</v>
      </c>
      <c r="D59" s="328"/>
    </row>
    <row r="60" spans="1:4" s="298" customFormat="1" ht="12" customHeight="1" thickBot="1">
      <c r="A60" s="329" t="s">
        <v>111</v>
      </c>
      <c r="B60" s="330"/>
      <c r="C60" s="53" t="s">
        <v>359</v>
      </c>
      <c r="D60" s="140">
        <f>+D61+D62</f>
        <v>0</v>
      </c>
    </row>
    <row r="61" spans="1:4" s="298" customFormat="1" ht="12" customHeight="1">
      <c r="A61" s="331"/>
      <c r="B61" s="332" t="s">
        <v>113</v>
      </c>
      <c r="C61" s="297" t="s">
        <v>360</v>
      </c>
      <c r="D61" s="333"/>
    </row>
    <row r="62" spans="1:4" s="298" customFormat="1" ht="12" customHeight="1" thickBot="1">
      <c r="A62" s="334"/>
      <c r="B62" s="335" t="s">
        <v>127</v>
      </c>
      <c r="C62" s="336" t="s">
        <v>361</v>
      </c>
      <c r="D62" s="308"/>
    </row>
    <row r="63" spans="1:4" s="298" customFormat="1" ht="15" customHeight="1" thickBot="1">
      <c r="A63" s="329" t="s">
        <v>140</v>
      </c>
      <c r="B63" s="337"/>
      <c r="C63" s="338" t="s">
        <v>362</v>
      </c>
      <c r="D63" s="339">
        <f>+D56+D57+D60</f>
        <v>570601</v>
      </c>
    </row>
    <row r="64" spans="1:4" s="298" customFormat="1" ht="15" customHeight="1">
      <c r="A64" s="340"/>
      <c r="B64" s="340"/>
      <c r="C64" s="341"/>
      <c r="D64" s="342"/>
    </row>
    <row r="65" spans="1:4" ht="13.5" thickBot="1">
      <c r="A65" s="343"/>
      <c r="B65" s="344"/>
      <c r="C65" s="344"/>
      <c r="D65" s="344"/>
    </row>
    <row r="66" spans="1:4" s="288" customFormat="1" ht="16.5" customHeight="1" thickBot="1">
      <c r="A66" s="345"/>
      <c r="B66" s="346"/>
      <c r="C66" s="347" t="s">
        <v>243</v>
      </c>
      <c r="D66" s="348"/>
    </row>
    <row r="67" spans="1:4" s="349" customFormat="1" ht="12" customHeight="1" thickBot="1">
      <c r="A67" s="309" t="s">
        <v>18</v>
      </c>
      <c r="B67" s="19"/>
      <c r="C67" s="84" t="s">
        <v>236</v>
      </c>
      <c r="D67" s="140">
        <f>SUM(D68:D72)</f>
        <v>471119</v>
      </c>
    </row>
    <row r="68" spans="1:4" ht="12" customHeight="1">
      <c r="A68" s="350"/>
      <c r="B68" s="351" t="s">
        <v>145</v>
      </c>
      <c r="C68" s="36" t="s">
        <v>146</v>
      </c>
      <c r="D68" s="126">
        <v>91799</v>
      </c>
    </row>
    <row r="69" spans="1:4" ht="12" customHeight="1">
      <c r="A69" s="352"/>
      <c r="B69" s="312" t="s">
        <v>147</v>
      </c>
      <c r="C69" s="22" t="s">
        <v>148</v>
      </c>
      <c r="D69" s="307">
        <v>16432</v>
      </c>
    </row>
    <row r="70" spans="1:4" ht="12" customHeight="1">
      <c r="A70" s="352"/>
      <c r="B70" s="312" t="s">
        <v>149</v>
      </c>
      <c r="C70" s="22" t="s">
        <v>150</v>
      </c>
      <c r="D70" s="130">
        <v>89518</v>
      </c>
    </row>
    <row r="71" spans="1:4" ht="12" customHeight="1">
      <c r="A71" s="352"/>
      <c r="B71" s="312" t="s">
        <v>151</v>
      </c>
      <c r="C71" s="22" t="s">
        <v>152</v>
      </c>
      <c r="D71" s="130"/>
    </row>
    <row r="72" spans="1:4" ht="12" customHeight="1">
      <c r="A72" s="352"/>
      <c r="B72" s="312" t="s">
        <v>153</v>
      </c>
      <c r="C72" s="22" t="s">
        <v>154</v>
      </c>
      <c r="D72" s="130">
        <f>SUM(D73:D80)</f>
        <v>273370</v>
      </c>
    </row>
    <row r="73" spans="1:4" ht="12" customHeight="1">
      <c r="A73" s="352"/>
      <c r="B73" s="312" t="s">
        <v>155</v>
      </c>
      <c r="C73" s="22" t="s">
        <v>156</v>
      </c>
      <c r="D73" s="307"/>
    </row>
    <row r="74" spans="1:4" ht="12" customHeight="1">
      <c r="A74" s="352"/>
      <c r="B74" s="312" t="s">
        <v>157</v>
      </c>
      <c r="C74" s="79" t="s">
        <v>158</v>
      </c>
      <c r="D74" s="130">
        <v>1420</v>
      </c>
    </row>
    <row r="75" spans="1:5" ht="12" customHeight="1">
      <c r="A75" s="352"/>
      <c r="B75" s="312" t="s">
        <v>159</v>
      </c>
      <c r="C75" s="79" t="s">
        <v>363</v>
      </c>
      <c r="D75" s="130">
        <v>254530</v>
      </c>
      <c r="E75" s="435"/>
    </row>
    <row r="76" spans="1:5" ht="12" customHeight="1">
      <c r="A76" s="352"/>
      <c r="B76" s="312" t="s">
        <v>161</v>
      </c>
      <c r="C76" s="80" t="s">
        <v>162</v>
      </c>
      <c r="D76" s="130">
        <v>5780</v>
      </c>
      <c r="E76" s="434"/>
    </row>
    <row r="77" spans="1:4" ht="12" customHeight="1">
      <c r="A77" s="352"/>
      <c r="B77" s="312" t="s">
        <v>163</v>
      </c>
      <c r="C77" s="80" t="s">
        <v>164</v>
      </c>
      <c r="D77" s="130"/>
    </row>
    <row r="78" spans="1:4" ht="12" customHeight="1">
      <c r="A78" s="352"/>
      <c r="B78" s="312" t="s">
        <v>165</v>
      </c>
      <c r="C78" s="80" t="s">
        <v>166</v>
      </c>
      <c r="D78" s="130"/>
    </row>
    <row r="79" spans="1:4" ht="12" customHeight="1">
      <c r="A79" s="352"/>
      <c r="B79" s="312" t="s">
        <v>167</v>
      </c>
      <c r="C79" s="80" t="s">
        <v>168</v>
      </c>
      <c r="D79" s="130"/>
    </row>
    <row r="80" spans="1:4" ht="12" customHeight="1" thickBot="1">
      <c r="A80" s="353"/>
      <c r="B80" s="335" t="s">
        <v>169</v>
      </c>
      <c r="C80" s="81" t="s">
        <v>517</v>
      </c>
      <c r="D80" s="135">
        <v>11640</v>
      </c>
    </row>
    <row r="81" spans="1:4" ht="12" customHeight="1" thickBot="1">
      <c r="A81" s="309" t="s">
        <v>20</v>
      </c>
      <c r="B81" s="19"/>
      <c r="C81" s="84" t="s">
        <v>237</v>
      </c>
      <c r="D81" s="140">
        <f>SUM(D82:D88)</f>
        <v>96482</v>
      </c>
    </row>
    <row r="82" spans="1:4" s="349" customFormat="1" ht="12" customHeight="1">
      <c r="A82" s="350"/>
      <c r="B82" s="351" t="s">
        <v>21</v>
      </c>
      <c r="C82" s="36" t="s">
        <v>171</v>
      </c>
      <c r="D82" s="333"/>
    </row>
    <row r="83" spans="1:4" ht="12" customHeight="1">
      <c r="A83" s="352"/>
      <c r="B83" s="312" t="s">
        <v>23</v>
      </c>
      <c r="C83" s="22" t="s">
        <v>172</v>
      </c>
      <c r="D83" s="307">
        <v>6312</v>
      </c>
    </row>
    <row r="84" spans="1:4" ht="12" customHeight="1">
      <c r="A84" s="352"/>
      <c r="B84" s="312" t="s">
        <v>25</v>
      </c>
      <c r="C84" s="22" t="s">
        <v>173</v>
      </c>
      <c r="D84" s="307"/>
    </row>
    <row r="85" spans="1:4" ht="12" customHeight="1">
      <c r="A85" s="352"/>
      <c r="B85" s="312" t="s">
        <v>27</v>
      </c>
      <c r="C85" s="22" t="s">
        <v>174</v>
      </c>
      <c r="D85" s="307"/>
    </row>
    <row r="86" spans="1:4" ht="12" customHeight="1">
      <c r="A86" s="352"/>
      <c r="B86" s="312" t="s">
        <v>29</v>
      </c>
      <c r="C86" s="22" t="s">
        <v>175</v>
      </c>
      <c r="D86" s="307">
        <v>90170</v>
      </c>
    </row>
    <row r="87" spans="1:4" ht="12" customHeight="1">
      <c r="A87" s="352"/>
      <c r="B87" s="312" t="s">
        <v>30</v>
      </c>
      <c r="C87" s="22" t="s">
        <v>364</v>
      </c>
      <c r="D87" s="307"/>
    </row>
    <row r="88" spans="1:4" ht="12" customHeight="1">
      <c r="A88" s="352"/>
      <c r="B88" s="312" t="s">
        <v>177</v>
      </c>
      <c r="C88" s="22" t="s">
        <v>178</v>
      </c>
      <c r="D88" s="307"/>
    </row>
    <row r="89" spans="1:4" s="349" customFormat="1" ht="12" customHeight="1">
      <c r="A89" s="352"/>
      <c r="B89" s="312" t="s">
        <v>179</v>
      </c>
      <c r="C89" s="22" t="s">
        <v>180</v>
      </c>
      <c r="D89" s="307"/>
    </row>
    <row r="90" spans="1:12" ht="12" customHeight="1">
      <c r="A90" s="352"/>
      <c r="B90" s="312" t="s">
        <v>181</v>
      </c>
      <c r="C90" s="79" t="s">
        <v>182</v>
      </c>
      <c r="D90" s="307"/>
      <c r="L90" s="354"/>
    </row>
    <row r="91" spans="1:4" ht="12" customHeight="1">
      <c r="A91" s="352"/>
      <c r="B91" s="312" t="s">
        <v>183</v>
      </c>
      <c r="C91" s="79" t="s">
        <v>184</v>
      </c>
      <c r="D91" s="307"/>
    </row>
    <row r="92" spans="1:4" ht="12" customHeight="1" thickBot="1">
      <c r="A92" s="353"/>
      <c r="B92" s="335" t="s">
        <v>185</v>
      </c>
      <c r="C92" s="355" t="s">
        <v>186</v>
      </c>
      <c r="D92" s="308"/>
    </row>
    <row r="93" spans="1:4" ht="12" customHeight="1" thickBot="1">
      <c r="A93" s="309" t="s">
        <v>32</v>
      </c>
      <c r="B93" s="19"/>
      <c r="C93" s="84" t="s">
        <v>187</v>
      </c>
      <c r="D93" s="306"/>
    </row>
    <row r="94" spans="1:4" s="349" customFormat="1" ht="12" customHeight="1" thickBot="1">
      <c r="A94" s="309" t="s">
        <v>188</v>
      </c>
      <c r="B94" s="19"/>
      <c r="C94" s="84" t="s">
        <v>238</v>
      </c>
      <c r="D94" s="140">
        <f>+D95+D96</f>
        <v>3000</v>
      </c>
    </row>
    <row r="95" spans="1:4" s="349" customFormat="1" ht="12" customHeight="1">
      <c r="A95" s="350"/>
      <c r="B95" s="351" t="s">
        <v>189</v>
      </c>
      <c r="C95" s="36" t="s">
        <v>190</v>
      </c>
      <c r="D95" s="126">
        <v>0</v>
      </c>
    </row>
    <row r="96" spans="1:4" s="349" customFormat="1" ht="12" customHeight="1" thickBot="1">
      <c r="A96" s="353"/>
      <c r="B96" s="335" t="s">
        <v>191</v>
      </c>
      <c r="C96" s="102" t="s">
        <v>192</v>
      </c>
      <c r="D96" s="135">
        <v>3000</v>
      </c>
    </row>
    <row r="97" spans="1:4" s="349" customFormat="1" ht="12" customHeight="1" thickBot="1">
      <c r="A97" s="309" t="s">
        <v>52</v>
      </c>
      <c r="B97" s="356"/>
      <c r="C97" s="84" t="s">
        <v>365</v>
      </c>
      <c r="D97" s="306"/>
    </row>
    <row r="98" spans="1:4" s="349" customFormat="1" ht="12" customHeight="1" thickBot="1">
      <c r="A98" s="309" t="s">
        <v>69</v>
      </c>
      <c r="B98" s="19"/>
      <c r="C98" s="88" t="s">
        <v>366</v>
      </c>
      <c r="D98" s="357">
        <f>+D67+D81+D93+D94+D97</f>
        <v>570601</v>
      </c>
    </row>
    <row r="99" spans="1:4" s="349" customFormat="1" ht="12" customHeight="1" thickBot="1">
      <c r="A99" s="309" t="s">
        <v>215</v>
      </c>
      <c r="B99" s="19"/>
      <c r="C99" s="84" t="s">
        <v>367</v>
      </c>
      <c r="D99" s="140">
        <f>+D100+D101</f>
        <v>0</v>
      </c>
    </row>
    <row r="100" spans="1:4" ht="18" customHeight="1">
      <c r="A100" s="350"/>
      <c r="B100" s="312" t="s">
        <v>368</v>
      </c>
      <c r="C100" s="36" t="s">
        <v>369</v>
      </c>
      <c r="D100" s="126"/>
    </row>
    <row r="101" spans="1:4" ht="12" customHeight="1" thickBot="1">
      <c r="A101" s="353"/>
      <c r="B101" s="335" t="s">
        <v>92</v>
      </c>
      <c r="C101" s="102" t="s">
        <v>370</v>
      </c>
      <c r="D101" s="135"/>
    </row>
    <row r="102" spans="1:4" ht="15" customHeight="1" thickBot="1">
      <c r="A102" s="309" t="s">
        <v>96</v>
      </c>
      <c r="B102" s="318"/>
      <c r="C102" s="358" t="s">
        <v>371</v>
      </c>
      <c r="D102" s="241">
        <f>+D98+D99</f>
        <v>570601</v>
      </c>
    </row>
    <row r="103" spans="1:4" ht="13.5" thickBot="1">
      <c r="A103" s="359"/>
      <c r="B103" s="360"/>
      <c r="C103" s="360"/>
      <c r="D103" s="360"/>
    </row>
    <row r="104" spans="1:4" ht="15" customHeight="1" thickBot="1">
      <c r="A104" s="361" t="s">
        <v>372</v>
      </c>
      <c r="B104" s="362"/>
      <c r="C104" s="363"/>
      <c r="D104" s="364">
        <v>13</v>
      </c>
    </row>
    <row r="105" spans="1:4" ht="14.25" customHeight="1" thickBot="1">
      <c r="A105" s="361" t="s">
        <v>373</v>
      </c>
      <c r="B105" s="362"/>
      <c r="C105" s="363"/>
      <c r="D105" s="364">
        <v>81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rowBreaks count="1" manualBreakCount="1">
    <brk id="63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48"/>
  <sheetViews>
    <sheetView workbookViewId="0" topLeftCell="A1">
      <selection activeCell="C6" sqref="C6"/>
    </sheetView>
  </sheetViews>
  <sheetFormatPr defaultColWidth="9.00390625" defaultRowHeight="12.75"/>
  <cols>
    <col min="1" max="1" width="9.625" style="365" customWidth="1"/>
    <col min="2" max="2" width="9.625" style="284" customWidth="1"/>
    <col min="3" max="3" width="72.00390625" style="284" customWidth="1"/>
    <col min="4" max="4" width="25.00390625" style="284" customWidth="1"/>
    <col min="5" max="16384" width="9.375" style="284" customWidth="1"/>
  </cols>
  <sheetData>
    <row r="1" spans="1:4" s="271" customFormat="1" ht="21" customHeight="1" thickBot="1">
      <c r="A1" s="268"/>
      <c r="B1" s="269"/>
      <c r="C1" s="366"/>
      <c r="D1" s="439" t="s">
        <v>470</v>
      </c>
    </row>
    <row r="2" spans="1:4" s="274" customFormat="1" ht="25.5" customHeight="1">
      <c r="A2" s="530" t="s">
        <v>374</v>
      </c>
      <c r="B2" s="531"/>
      <c r="C2" s="272" t="s">
        <v>540</v>
      </c>
      <c r="D2" s="367" t="s">
        <v>375</v>
      </c>
    </row>
    <row r="3" spans="1:4" s="274" customFormat="1" ht="16.5" thickBot="1">
      <c r="A3" s="275" t="s">
        <v>343</v>
      </c>
      <c r="B3" s="276"/>
      <c r="C3" s="277" t="s">
        <v>376</v>
      </c>
      <c r="D3" s="368" t="s">
        <v>377</v>
      </c>
    </row>
    <row r="4" spans="1:4" s="281" customFormat="1" ht="15.75" customHeight="1" thickBot="1">
      <c r="A4" s="279"/>
      <c r="B4" s="279"/>
      <c r="C4" s="279"/>
      <c r="D4" s="280" t="s">
        <v>299</v>
      </c>
    </row>
    <row r="5" spans="1:4" ht="13.5" thickBot="1">
      <c r="A5" s="532" t="s">
        <v>346</v>
      </c>
      <c r="B5" s="533"/>
      <c r="C5" s="282" t="s">
        <v>347</v>
      </c>
      <c r="D5" s="283" t="s">
        <v>348</v>
      </c>
    </row>
    <row r="6" spans="1:4" s="288" customFormat="1" ht="12.75" customHeight="1" thickBot="1">
      <c r="A6" s="285">
        <v>1</v>
      </c>
      <c r="B6" s="286">
        <v>2</v>
      </c>
      <c r="C6" s="286">
        <v>3</v>
      </c>
      <c r="D6" s="287">
        <v>4</v>
      </c>
    </row>
    <row r="7" spans="1:4" s="288" customFormat="1" ht="15.75" customHeight="1" thickBot="1">
      <c r="A7" s="289"/>
      <c r="B7" s="290"/>
      <c r="C7" s="290" t="s">
        <v>242</v>
      </c>
      <c r="D7" s="291"/>
    </row>
    <row r="8" spans="1:4" s="294" customFormat="1" ht="12" customHeight="1" thickBot="1">
      <c r="A8" s="285" t="s">
        <v>18</v>
      </c>
      <c r="B8" s="292"/>
      <c r="C8" s="293" t="s">
        <v>378</v>
      </c>
      <c r="D8" s="140">
        <f>SUM(D9:D16)</f>
        <v>0</v>
      </c>
    </row>
    <row r="9" spans="1:4" s="294" customFormat="1" ht="12" customHeight="1">
      <c r="A9" s="299"/>
      <c r="B9" s="296" t="s">
        <v>145</v>
      </c>
      <c r="C9" s="26" t="s">
        <v>35</v>
      </c>
      <c r="D9" s="300"/>
    </row>
    <row r="10" spans="1:4" s="294" customFormat="1" ht="12" customHeight="1">
      <c r="A10" s="295"/>
      <c r="B10" s="296" t="s">
        <v>147</v>
      </c>
      <c r="C10" s="22" t="s">
        <v>37</v>
      </c>
      <c r="D10" s="130"/>
    </row>
    <row r="11" spans="1:4" s="294" customFormat="1" ht="12" customHeight="1">
      <c r="A11" s="295"/>
      <c r="B11" s="296" t="s">
        <v>149</v>
      </c>
      <c r="C11" s="22" t="s">
        <v>39</v>
      </c>
      <c r="D11" s="130"/>
    </row>
    <row r="12" spans="1:4" s="294" customFormat="1" ht="12" customHeight="1">
      <c r="A12" s="295"/>
      <c r="B12" s="296" t="s">
        <v>151</v>
      </c>
      <c r="C12" s="22" t="s">
        <v>41</v>
      </c>
      <c r="D12" s="130"/>
    </row>
    <row r="13" spans="1:4" s="294" customFormat="1" ht="12" customHeight="1">
      <c r="A13" s="295"/>
      <c r="B13" s="296" t="s">
        <v>379</v>
      </c>
      <c r="C13" s="29" t="s">
        <v>43</v>
      </c>
      <c r="D13" s="130"/>
    </row>
    <row r="14" spans="1:4" s="294" customFormat="1" ht="12" customHeight="1">
      <c r="A14" s="301"/>
      <c r="B14" s="296" t="s">
        <v>155</v>
      </c>
      <c r="C14" s="22" t="s">
        <v>45</v>
      </c>
      <c r="D14" s="302"/>
    </row>
    <row r="15" spans="1:4" s="298" customFormat="1" ht="12" customHeight="1">
      <c r="A15" s="295"/>
      <c r="B15" s="296" t="s">
        <v>157</v>
      </c>
      <c r="C15" s="22" t="s">
        <v>380</v>
      </c>
      <c r="D15" s="130"/>
    </row>
    <row r="16" spans="1:4" s="298" customFormat="1" ht="12" customHeight="1" thickBot="1">
      <c r="A16" s="303"/>
      <c r="B16" s="304" t="s">
        <v>159</v>
      </c>
      <c r="C16" s="29" t="s">
        <v>381</v>
      </c>
      <c r="D16" s="135"/>
    </row>
    <row r="17" spans="1:4" s="294" customFormat="1" ht="12" customHeight="1" thickBot="1">
      <c r="A17" s="285" t="s">
        <v>20</v>
      </c>
      <c r="B17" s="292"/>
      <c r="C17" s="293" t="s">
        <v>382</v>
      </c>
      <c r="D17" s="140">
        <f>SUM(D18:D21)</f>
        <v>0</v>
      </c>
    </row>
    <row r="18" spans="1:4" s="298" customFormat="1" ht="12" customHeight="1">
      <c r="A18" s="295"/>
      <c r="B18" s="296" t="s">
        <v>21</v>
      </c>
      <c r="C18" s="36" t="s">
        <v>383</v>
      </c>
      <c r="D18" s="130"/>
    </row>
    <row r="19" spans="1:4" s="298" customFormat="1" ht="12" customHeight="1">
      <c r="A19" s="295"/>
      <c r="B19" s="296" t="s">
        <v>23</v>
      </c>
      <c r="C19" s="22" t="s">
        <v>384</v>
      </c>
      <c r="D19" s="130"/>
    </row>
    <row r="20" spans="1:4" s="298" customFormat="1" ht="12" customHeight="1">
      <c r="A20" s="295"/>
      <c r="B20" s="296" t="s">
        <v>25</v>
      </c>
      <c r="C20" s="22" t="s">
        <v>385</v>
      </c>
      <c r="D20" s="130"/>
    </row>
    <row r="21" spans="1:4" s="298" customFormat="1" ht="12" customHeight="1" thickBot="1">
      <c r="A21" s="295"/>
      <c r="B21" s="296" t="s">
        <v>27</v>
      </c>
      <c r="C21" s="22" t="s">
        <v>250</v>
      </c>
      <c r="D21" s="130"/>
    </row>
    <row r="22" spans="1:4" s="298" customFormat="1" ht="12" customHeight="1" thickBot="1">
      <c r="A22" s="309" t="s">
        <v>32</v>
      </c>
      <c r="B22" s="53"/>
      <c r="C22" s="53" t="s">
        <v>386</v>
      </c>
      <c r="D22" s="306"/>
    </row>
    <row r="23" spans="1:4" s="298" customFormat="1" ht="12" customHeight="1" thickBot="1">
      <c r="A23" s="309" t="s">
        <v>188</v>
      </c>
      <c r="B23" s="53"/>
      <c r="C23" s="53" t="s">
        <v>387</v>
      </c>
      <c r="D23" s="306"/>
    </row>
    <row r="24" spans="1:4" s="294" customFormat="1" ht="12" customHeight="1" thickBot="1">
      <c r="A24" s="309" t="s">
        <v>52</v>
      </c>
      <c r="B24" s="292"/>
      <c r="C24" s="53" t="s">
        <v>388</v>
      </c>
      <c r="D24" s="306"/>
    </row>
    <row r="25" spans="1:4" s="294" customFormat="1" ht="12" customHeight="1" thickBot="1">
      <c r="A25" s="285" t="s">
        <v>69</v>
      </c>
      <c r="B25" s="325"/>
      <c r="C25" s="53" t="s">
        <v>389</v>
      </c>
      <c r="D25" s="326">
        <f>+D26+D27</f>
        <v>0</v>
      </c>
    </row>
    <row r="26" spans="1:4" s="294" customFormat="1" ht="12" customHeight="1">
      <c r="A26" s="299"/>
      <c r="B26" s="310" t="s">
        <v>70</v>
      </c>
      <c r="C26" s="56" t="s">
        <v>390</v>
      </c>
      <c r="D26" s="327"/>
    </row>
    <row r="27" spans="1:4" s="294" customFormat="1" ht="12" customHeight="1" thickBot="1">
      <c r="A27" s="314"/>
      <c r="B27" s="315" t="s">
        <v>81</v>
      </c>
      <c r="C27" s="59" t="s">
        <v>391</v>
      </c>
      <c r="D27" s="328"/>
    </row>
    <row r="28" spans="1:4" s="298" customFormat="1" ht="12" customHeight="1" thickBot="1">
      <c r="A28" s="329" t="s">
        <v>215</v>
      </c>
      <c r="B28" s="330"/>
      <c r="C28" s="53" t="s">
        <v>392</v>
      </c>
      <c r="D28" s="306">
        <v>124056</v>
      </c>
    </row>
    <row r="29" spans="1:4" s="298" customFormat="1" ht="15" customHeight="1" thickBot="1">
      <c r="A29" s="329" t="s">
        <v>96</v>
      </c>
      <c r="B29" s="337"/>
      <c r="C29" s="338" t="s">
        <v>393</v>
      </c>
      <c r="D29" s="339">
        <f>SUM(D8,D17,D22,D23,D24,D25,D28)</f>
        <v>124056</v>
      </c>
    </row>
    <row r="30" spans="1:4" s="298" customFormat="1" ht="15" customHeight="1">
      <c r="A30" s="340"/>
      <c r="B30" s="340"/>
      <c r="C30" s="341"/>
      <c r="D30" s="342"/>
    </row>
    <row r="31" spans="1:4" ht="13.5" thickBot="1">
      <c r="A31" s="343"/>
      <c r="B31" s="344"/>
      <c r="C31" s="344"/>
      <c r="D31" s="344"/>
    </row>
    <row r="32" spans="1:4" s="288" customFormat="1" ht="16.5" customHeight="1" thickBot="1">
      <c r="A32" s="345"/>
      <c r="B32" s="346"/>
      <c r="C32" s="347" t="s">
        <v>243</v>
      </c>
      <c r="D32" s="348"/>
    </row>
    <row r="33" spans="1:4" s="349" customFormat="1" ht="12" customHeight="1" thickBot="1">
      <c r="A33" s="309" t="s">
        <v>18</v>
      </c>
      <c r="B33" s="19"/>
      <c r="C33" s="84" t="s">
        <v>236</v>
      </c>
      <c r="D33" s="140">
        <f>SUM(D34:D38)</f>
        <v>124056</v>
      </c>
    </row>
    <row r="34" spans="1:4" ht="12" customHeight="1">
      <c r="A34" s="350"/>
      <c r="B34" s="351" t="s">
        <v>145</v>
      </c>
      <c r="C34" s="36" t="s">
        <v>146</v>
      </c>
      <c r="D34" s="333">
        <v>41873</v>
      </c>
    </row>
    <row r="35" spans="1:4" ht="12" customHeight="1">
      <c r="A35" s="352"/>
      <c r="B35" s="312" t="s">
        <v>147</v>
      </c>
      <c r="C35" s="22" t="s">
        <v>148</v>
      </c>
      <c r="D35" s="307">
        <v>10123</v>
      </c>
    </row>
    <row r="36" spans="1:4" ht="12" customHeight="1">
      <c r="A36" s="352"/>
      <c r="B36" s="312" t="s">
        <v>149</v>
      </c>
      <c r="C36" s="22" t="s">
        <v>150</v>
      </c>
      <c r="D36" s="307">
        <v>12072</v>
      </c>
    </row>
    <row r="37" spans="1:4" ht="12" customHeight="1">
      <c r="A37" s="352"/>
      <c r="B37" s="312" t="s">
        <v>151</v>
      </c>
      <c r="C37" s="22" t="s">
        <v>152</v>
      </c>
      <c r="D37" s="307"/>
    </row>
    <row r="38" spans="1:4" ht="12" customHeight="1" thickBot="1">
      <c r="A38" s="352"/>
      <c r="B38" s="312" t="s">
        <v>153</v>
      </c>
      <c r="C38" s="22" t="s">
        <v>518</v>
      </c>
      <c r="D38" s="307">
        <v>59988</v>
      </c>
    </row>
    <row r="39" spans="1:4" ht="12" customHeight="1" thickBot="1">
      <c r="A39" s="309" t="s">
        <v>20</v>
      </c>
      <c r="B39" s="19"/>
      <c r="C39" s="84" t="s">
        <v>397</v>
      </c>
      <c r="D39" s="369">
        <f>SUM(D40:D43)</f>
        <v>0</v>
      </c>
    </row>
    <row r="40" spans="1:4" s="349" customFormat="1" ht="12" customHeight="1">
      <c r="A40" s="350"/>
      <c r="B40" s="351" t="s">
        <v>21</v>
      </c>
      <c r="C40" s="36" t="s">
        <v>171</v>
      </c>
      <c r="D40" s="333"/>
    </row>
    <row r="41" spans="1:4" ht="12" customHeight="1">
      <c r="A41" s="352"/>
      <c r="B41" s="312" t="s">
        <v>23</v>
      </c>
      <c r="C41" s="22" t="s">
        <v>172</v>
      </c>
      <c r="D41" s="307"/>
    </row>
    <row r="42" spans="1:4" ht="12" customHeight="1">
      <c r="A42" s="352"/>
      <c r="B42" s="312" t="s">
        <v>29</v>
      </c>
      <c r="C42" s="22" t="s">
        <v>175</v>
      </c>
      <c r="D42" s="307"/>
    </row>
    <row r="43" spans="1:4" ht="12" customHeight="1" thickBot="1">
      <c r="A43" s="352"/>
      <c r="B43" s="312" t="s">
        <v>177</v>
      </c>
      <c r="C43" s="22" t="s">
        <v>394</v>
      </c>
      <c r="D43" s="307"/>
    </row>
    <row r="44" spans="1:4" ht="12" customHeight="1" thickBot="1">
      <c r="A44" s="309" t="s">
        <v>32</v>
      </c>
      <c r="B44" s="19"/>
      <c r="C44" s="84" t="s">
        <v>395</v>
      </c>
      <c r="D44" s="306"/>
    </row>
    <row r="45" spans="1:4" ht="15" customHeight="1" thickBot="1">
      <c r="A45" s="309" t="s">
        <v>188</v>
      </c>
      <c r="B45" s="318"/>
      <c r="C45" s="358" t="s">
        <v>396</v>
      </c>
      <c r="D45" s="241">
        <f>+D33+D39+D44</f>
        <v>124056</v>
      </c>
    </row>
    <row r="46" spans="1:4" ht="13.5" thickBot="1">
      <c r="A46" s="359"/>
      <c r="B46" s="360"/>
      <c r="C46" s="360"/>
      <c r="D46" s="360"/>
    </row>
    <row r="47" spans="1:4" ht="15" customHeight="1" thickBot="1">
      <c r="A47" s="361" t="s">
        <v>372</v>
      </c>
      <c r="B47" s="362"/>
      <c r="C47" s="363"/>
      <c r="D47" s="364">
        <v>19</v>
      </c>
    </row>
    <row r="48" spans="1:4" ht="14.25" customHeight="1" thickBot="1">
      <c r="A48" s="361" t="s">
        <v>373</v>
      </c>
      <c r="B48" s="362"/>
      <c r="C48" s="363"/>
      <c r="D48" s="364">
        <v>0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19" sqref="D19"/>
    </sheetView>
  </sheetViews>
  <sheetFormatPr defaultColWidth="9.00390625" defaultRowHeight="12.75"/>
  <cols>
    <col min="1" max="1" width="9.625" style="365" customWidth="1"/>
    <col min="2" max="2" width="9.625" style="284" customWidth="1"/>
    <col min="3" max="3" width="72.00390625" style="284" customWidth="1"/>
    <col min="4" max="4" width="25.00390625" style="284" customWidth="1"/>
    <col min="5" max="16384" width="9.375" style="284" customWidth="1"/>
  </cols>
  <sheetData>
    <row r="1" spans="1:4" s="271" customFormat="1" ht="21" customHeight="1" thickBot="1">
      <c r="A1" s="268"/>
      <c r="B1" s="269"/>
      <c r="C1" s="366"/>
      <c r="D1" s="439" t="s">
        <v>471</v>
      </c>
    </row>
    <row r="2" spans="1:4" s="274" customFormat="1" ht="25.5" customHeight="1">
      <c r="A2" s="530" t="s">
        <v>374</v>
      </c>
      <c r="B2" s="531"/>
      <c r="C2" s="272" t="s">
        <v>398</v>
      </c>
      <c r="D2" s="367" t="s">
        <v>399</v>
      </c>
    </row>
    <row r="3" spans="1:4" s="274" customFormat="1" ht="43.5" customHeight="1" thickBot="1">
      <c r="A3" s="275" t="s">
        <v>343</v>
      </c>
      <c r="B3" s="276"/>
      <c r="C3" s="476" t="s">
        <v>519</v>
      </c>
      <c r="D3" s="368"/>
    </row>
    <row r="4" spans="1:4" s="281" customFormat="1" ht="15.75" customHeight="1" thickBot="1">
      <c r="A4" s="279"/>
      <c r="B4" s="279"/>
      <c r="C4" s="279"/>
      <c r="D4" s="280" t="s">
        <v>299</v>
      </c>
    </row>
    <row r="5" spans="1:4" ht="13.5" thickBot="1">
      <c r="A5" s="532" t="s">
        <v>346</v>
      </c>
      <c r="B5" s="533"/>
      <c r="C5" s="282" t="s">
        <v>347</v>
      </c>
      <c r="D5" s="283" t="s">
        <v>348</v>
      </c>
    </row>
    <row r="6" spans="1:4" s="288" customFormat="1" ht="12.75" customHeight="1" thickBot="1">
      <c r="A6" s="285">
        <v>1</v>
      </c>
      <c r="B6" s="286">
        <v>2</v>
      </c>
      <c r="C6" s="286">
        <v>3</v>
      </c>
      <c r="D6" s="287">
        <v>4</v>
      </c>
    </row>
    <row r="7" spans="1:4" s="288" customFormat="1" ht="15.75" customHeight="1" thickBot="1">
      <c r="A7" s="289"/>
      <c r="B7" s="290"/>
      <c r="C7" s="290" t="s">
        <v>242</v>
      </c>
      <c r="D7" s="291"/>
    </row>
    <row r="8" spans="1:4" s="294" customFormat="1" ht="12" customHeight="1" thickBot="1">
      <c r="A8" s="285" t="s">
        <v>18</v>
      </c>
      <c r="B8" s="292"/>
      <c r="C8" s="293" t="s">
        <v>378</v>
      </c>
      <c r="D8" s="140">
        <f>SUM(D9:D16)</f>
        <v>8350</v>
      </c>
    </row>
    <row r="9" spans="1:4" s="294" customFormat="1" ht="12" customHeight="1">
      <c r="A9" s="299"/>
      <c r="B9" s="296" t="s">
        <v>145</v>
      </c>
      <c r="C9" s="26" t="s">
        <v>35</v>
      </c>
      <c r="D9" s="370"/>
    </row>
    <row r="10" spans="1:4" s="294" customFormat="1" ht="12" customHeight="1">
      <c r="A10" s="295"/>
      <c r="B10" s="296" t="s">
        <v>147</v>
      </c>
      <c r="C10" s="22" t="s">
        <v>37</v>
      </c>
      <c r="D10" s="307"/>
    </row>
    <row r="11" spans="1:4" s="294" customFormat="1" ht="12" customHeight="1">
      <c r="A11" s="295"/>
      <c r="B11" s="296" t="s">
        <v>149</v>
      </c>
      <c r="C11" s="22" t="s">
        <v>39</v>
      </c>
      <c r="D11" s="307"/>
    </row>
    <row r="12" spans="1:4" s="294" customFormat="1" ht="12" customHeight="1">
      <c r="A12" s="295"/>
      <c r="B12" s="296" t="s">
        <v>151</v>
      </c>
      <c r="C12" s="22" t="s">
        <v>41</v>
      </c>
      <c r="D12" s="307">
        <v>6500</v>
      </c>
    </row>
    <row r="13" spans="1:4" s="294" customFormat="1" ht="12" customHeight="1">
      <c r="A13" s="295"/>
      <c r="B13" s="296" t="s">
        <v>379</v>
      </c>
      <c r="C13" s="29" t="s">
        <v>43</v>
      </c>
      <c r="D13" s="307"/>
    </row>
    <row r="14" spans="1:4" s="294" customFormat="1" ht="12" customHeight="1">
      <c r="A14" s="301"/>
      <c r="B14" s="296" t="s">
        <v>155</v>
      </c>
      <c r="C14" s="22" t="s">
        <v>45</v>
      </c>
      <c r="D14" s="371">
        <v>1850</v>
      </c>
    </row>
    <row r="15" spans="1:4" s="298" customFormat="1" ht="12" customHeight="1">
      <c r="A15" s="295"/>
      <c r="B15" s="296" t="s">
        <v>157</v>
      </c>
      <c r="C15" s="22" t="s">
        <v>380</v>
      </c>
      <c r="D15" s="307"/>
    </row>
    <row r="16" spans="1:4" s="298" customFormat="1" ht="12" customHeight="1" thickBot="1">
      <c r="A16" s="303"/>
      <c r="B16" s="304" t="s">
        <v>159</v>
      </c>
      <c r="C16" s="29" t="s">
        <v>381</v>
      </c>
      <c r="D16" s="308"/>
    </row>
    <row r="17" spans="1:4" s="294" customFormat="1" ht="12" customHeight="1" thickBot="1">
      <c r="A17" s="285" t="s">
        <v>20</v>
      </c>
      <c r="B17" s="292"/>
      <c r="C17" s="293" t="s">
        <v>382</v>
      </c>
      <c r="D17" s="140">
        <f>SUM(D18:D21)</f>
        <v>0</v>
      </c>
    </row>
    <row r="18" spans="1:4" s="298" customFormat="1" ht="12" customHeight="1">
      <c r="A18" s="295"/>
      <c r="B18" s="296" t="s">
        <v>21</v>
      </c>
      <c r="C18" s="36" t="s">
        <v>520</v>
      </c>
      <c r="D18" s="307"/>
    </row>
    <row r="19" spans="1:4" s="298" customFormat="1" ht="12" customHeight="1">
      <c r="A19" s="295"/>
      <c r="B19" s="296" t="s">
        <v>23</v>
      </c>
      <c r="C19" s="22" t="s">
        <v>384</v>
      </c>
      <c r="D19" s="307"/>
    </row>
    <row r="20" spans="1:4" s="298" customFormat="1" ht="12" customHeight="1">
      <c r="A20" s="295"/>
      <c r="B20" s="296" t="s">
        <v>25</v>
      </c>
      <c r="C20" s="22" t="s">
        <v>385</v>
      </c>
      <c r="D20" s="307"/>
    </row>
    <row r="21" spans="1:4" s="298" customFormat="1" ht="12" customHeight="1" thickBot="1">
      <c r="A21" s="295"/>
      <c r="B21" s="296" t="s">
        <v>27</v>
      </c>
      <c r="C21" s="22" t="s">
        <v>250</v>
      </c>
      <c r="D21" s="307"/>
    </row>
    <row r="22" spans="1:4" s="298" customFormat="1" ht="12" customHeight="1" thickBot="1">
      <c r="A22" s="309" t="s">
        <v>32</v>
      </c>
      <c r="B22" s="53"/>
      <c r="C22" s="53" t="s">
        <v>386</v>
      </c>
      <c r="D22" s="306"/>
    </row>
    <row r="23" spans="1:4" s="294" customFormat="1" ht="12" customHeight="1" thickBot="1">
      <c r="A23" s="309" t="s">
        <v>188</v>
      </c>
      <c r="B23" s="292"/>
      <c r="C23" s="53" t="s">
        <v>400</v>
      </c>
      <c r="D23" s="306"/>
    </row>
    <row r="24" spans="1:4" s="294" customFormat="1" ht="12" customHeight="1" thickBot="1">
      <c r="A24" s="285" t="s">
        <v>52</v>
      </c>
      <c r="B24" s="325"/>
      <c r="C24" s="53" t="s">
        <v>401</v>
      </c>
      <c r="D24" s="326">
        <f>+D25+D26</f>
        <v>0</v>
      </c>
    </row>
    <row r="25" spans="1:4" s="294" customFormat="1" ht="12" customHeight="1">
      <c r="A25" s="299"/>
      <c r="B25" s="310" t="s">
        <v>53</v>
      </c>
      <c r="C25" s="56" t="s">
        <v>390</v>
      </c>
      <c r="D25" s="372"/>
    </row>
    <row r="26" spans="1:4" s="294" customFormat="1" ht="12" customHeight="1" thickBot="1">
      <c r="A26" s="314"/>
      <c r="B26" s="315" t="s">
        <v>55</v>
      </c>
      <c r="C26" s="59" t="s">
        <v>391</v>
      </c>
      <c r="D26" s="373"/>
    </row>
    <row r="27" spans="1:4" s="298" customFormat="1" ht="12" customHeight="1" thickBot="1">
      <c r="A27" s="329" t="s">
        <v>69</v>
      </c>
      <c r="B27" s="330"/>
      <c r="C27" s="53" t="s">
        <v>402</v>
      </c>
      <c r="D27" s="306">
        <v>88076</v>
      </c>
    </row>
    <row r="28" spans="1:4" s="298" customFormat="1" ht="15" customHeight="1" thickBot="1">
      <c r="A28" s="329" t="s">
        <v>215</v>
      </c>
      <c r="B28" s="337"/>
      <c r="C28" s="338" t="s">
        <v>403</v>
      </c>
      <c r="D28" s="326">
        <f>SUM(D8,D17,D22,D23,D24,D27)</f>
        <v>96426</v>
      </c>
    </row>
    <row r="29" spans="1:4" s="298" customFormat="1" ht="15" customHeight="1">
      <c r="A29" s="340"/>
      <c r="B29" s="340"/>
      <c r="C29" s="341"/>
      <c r="D29" s="342"/>
    </row>
    <row r="30" spans="1:4" ht="13.5" thickBot="1">
      <c r="A30" s="343"/>
      <c r="B30" s="344"/>
      <c r="C30" s="344"/>
      <c r="D30" s="344"/>
    </row>
    <row r="31" spans="1:4" s="288" customFormat="1" ht="16.5" customHeight="1" thickBot="1">
      <c r="A31" s="345"/>
      <c r="B31" s="346"/>
      <c r="C31" s="347" t="s">
        <v>243</v>
      </c>
      <c r="D31" s="348"/>
    </row>
    <row r="32" spans="1:4" s="349" customFormat="1" ht="12" customHeight="1" thickBot="1">
      <c r="A32" s="309" t="s">
        <v>18</v>
      </c>
      <c r="B32" s="19"/>
      <c r="C32" s="84" t="s">
        <v>236</v>
      </c>
      <c r="D32" s="140">
        <f>SUM(D33:D37)</f>
        <v>96426</v>
      </c>
    </row>
    <row r="33" spans="1:4" ht="12" customHeight="1">
      <c r="A33" s="350"/>
      <c r="B33" s="351" t="s">
        <v>145</v>
      </c>
      <c r="C33" s="36" t="s">
        <v>146</v>
      </c>
      <c r="D33" s="333">
        <v>55376</v>
      </c>
    </row>
    <row r="34" spans="1:4" ht="12" customHeight="1">
      <c r="A34" s="352"/>
      <c r="B34" s="312" t="s">
        <v>147</v>
      </c>
      <c r="C34" s="22" t="s">
        <v>148</v>
      </c>
      <c r="D34" s="307">
        <v>14951</v>
      </c>
    </row>
    <row r="35" spans="1:4" ht="12" customHeight="1">
      <c r="A35" s="352"/>
      <c r="B35" s="312" t="s">
        <v>149</v>
      </c>
      <c r="C35" s="22" t="s">
        <v>150</v>
      </c>
      <c r="D35" s="307">
        <v>26099</v>
      </c>
    </row>
    <row r="36" spans="1:4" ht="12" customHeight="1">
      <c r="A36" s="352"/>
      <c r="B36" s="312" t="s">
        <v>151</v>
      </c>
      <c r="C36" s="22" t="s">
        <v>152</v>
      </c>
      <c r="D36" s="307"/>
    </row>
    <row r="37" spans="1:4" ht="12" customHeight="1" thickBot="1">
      <c r="A37" s="352"/>
      <c r="B37" s="312" t="s">
        <v>153</v>
      </c>
      <c r="C37" s="22" t="s">
        <v>154</v>
      </c>
      <c r="D37" s="307"/>
    </row>
    <row r="38" spans="1:4" ht="12" customHeight="1" thickBot="1">
      <c r="A38" s="309" t="s">
        <v>20</v>
      </c>
      <c r="B38" s="19"/>
      <c r="C38" s="84" t="s">
        <v>397</v>
      </c>
      <c r="D38" s="140">
        <f>SUM(D39:D42)</f>
        <v>0</v>
      </c>
    </row>
    <row r="39" spans="1:4" s="349" customFormat="1" ht="12" customHeight="1">
      <c r="A39" s="350"/>
      <c r="B39" s="351" t="s">
        <v>21</v>
      </c>
      <c r="C39" s="36" t="s">
        <v>171</v>
      </c>
      <c r="D39" s="333"/>
    </row>
    <row r="40" spans="1:4" ht="12" customHeight="1">
      <c r="A40" s="352"/>
      <c r="B40" s="312" t="s">
        <v>23</v>
      </c>
      <c r="C40" s="22" t="s">
        <v>172</v>
      </c>
      <c r="D40" s="307"/>
    </row>
    <row r="41" spans="1:4" ht="12" customHeight="1">
      <c r="A41" s="352"/>
      <c r="B41" s="312" t="s">
        <v>29</v>
      </c>
      <c r="C41" s="22" t="s">
        <v>175</v>
      </c>
      <c r="D41" s="307"/>
    </row>
    <row r="42" spans="1:4" ht="12" customHeight="1" thickBot="1">
      <c r="A42" s="352"/>
      <c r="B42" s="312" t="s">
        <v>177</v>
      </c>
      <c r="C42" s="22" t="s">
        <v>394</v>
      </c>
      <c r="D42" s="307"/>
    </row>
    <row r="43" spans="1:4" ht="12" customHeight="1" thickBot="1">
      <c r="A43" s="309" t="s">
        <v>32</v>
      </c>
      <c r="B43" s="19"/>
      <c r="C43" s="84" t="s">
        <v>395</v>
      </c>
      <c r="D43" s="306"/>
    </row>
    <row r="44" spans="1:4" ht="15" customHeight="1" thickBot="1">
      <c r="A44" s="309" t="s">
        <v>188</v>
      </c>
      <c r="B44" s="318"/>
      <c r="C44" s="358" t="s">
        <v>396</v>
      </c>
      <c r="D44" s="140">
        <f>+D32+D38+D43</f>
        <v>96426</v>
      </c>
    </row>
    <row r="45" spans="1:4" ht="13.5" thickBot="1">
      <c r="A45" s="359"/>
      <c r="B45" s="360"/>
      <c r="C45" s="360"/>
      <c r="D45" s="360"/>
    </row>
    <row r="46" spans="1:4" ht="15" customHeight="1" thickBot="1">
      <c r="A46" s="361" t="s">
        <v>372</v>
      </c>
      <c r="B46" s="362"/>
      <c r="C46" s="363"/>
      <c r="D46" s="364">
        <v>28</v>
      </c>
    </row>
    <row r="47" spans="1:4" ht="14.25" customHeight="1" thickBot="1">
      <c r="A47" s="361" t="s">
        <v>373</v>
      </c>
      <c r="B47" s="362"/>
      <c r="C47" s="363"/>
      <c r="D47" s="364">
        <v>0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D36" sqref="D36"/>
    </sheetView>
  </sheetViews>
  <sheetFormatPr defaultColWidth="9.00390625" defaultRowHeight="12.75"/>
  <cols>
    <col min="1" max="1" width="9.625" style="365" customWidth="1"/>
    <col min="2" max="2" width="9.625" style="284" customWidth="1"/>
    <col min="3" max="3" width="72.00390625" style="284" customWidth="1"/>
    <col min="4" max="4" width="25.00390625" style="284" customWidth="1"/>
    <col min="5" max="16384" width="9.375" style="284" customWidth="1"/>
  </cols>
  <sheetData>
    <row r="1" spans="1:4" s="271" customFormat="1" ht="21" customHeight="1" thickBot="1">
      <c r="A1" s="268"/>
      <c r="B1" s="269"/>
      <c r="C1" s="366"/>
      <c r="D1" s="439" t="s">
        <v>472</v>
      </c>
    </row>
    <row r="2" spans="1:4" s="274" customFormat="1" ht="25.5" customHeight="1">
      <c r="A2" s="530" t="s">
        <v>374</v>
      </c>
      <c r="B2" s="531"/>
      <c r="C2" s="272" t="s">
        <v>404</v>
      </c>
      <c r="D2" s="367" t="s">
        <v>405</v>
      </c>
    </row>
    <row r="3" spans="1:4" s="274" customFormat="1" ht="16.5" thickBot="1">
      <c r="A3" s="275" t="s">
        <v>343</v>
      </c>
      <c r="B3" s="276"/>
      <c r="C3" s="277" t="s">
        <v>406</v>
      </c>
      <c r="D3" s="368"/>
    </row>
    <row r="4" spans="1:4" s="281" customFormat="1" ht="15.75" customHeight="1" thickBot="1">
      <c r="A4" s="279"/>
      <c r="B4" s="279"/>
      <c r="C4" s="279"/>
      <c r="D4" s="280" t="s">
        <v>299</v>
      </c>
    </row>
    <row r="5" spans="1:4" ht="13.5" thickBot="1">
      <c r="A5" s="532" t="s">
        <v>346</v>
      </c>
      <c r="B5" s="533"/>
      <c r="C5" s="282" t="s">
        <v>347</v>
      </c>
      <c r="D5" s="283" t="s">
        <v>348</v>
      </c>
    </row>
    <row r="6" spans="1:4" s="288" customFormat="1" ht="12.75" customHeight="1" thickBot="1">
      <c r="A6" s="285">
        <v>1</v>
      </c>
      <c r="B6" s="286">
        <v>2</v>
      </c>
      <c r="C6" s="286">
        <v>3</v>
      </c>
      <c r="D6" s="287">
        <v>4</v>
      </c>
    </row>
    <row r="7" spans="1:4" s="288" customFormat="1" ht="15.75" customHeight="1" thickBot="1">
      <c r="A7" s="289"/>
      <c r="B7" s="290"/>
      <c r="C7" s="290" t="s">
        <v>242</v>
      </c>
      <c r="D7" s="291"/>
    </row>
    <row r="8" spans="1:4" s="294" customFormat="1" ht="12" customHeight="1" thickBot="1">
      <c r="A8" s="285" t="s">
        <v>18</v>
      </c>
      <c r="B8" s="292"/>
      <c r="C8" s="293" t="s">
        <v>378</v>
      </c>
      <c r="D8" s="140">
        <f>SUM(D9:D16)</f>
        <v>5100</v>
      </c>
    </row>
    <row r="9" spans="1:4" s="294" customFormat="1" ht="12" customHeight="1">
      <c r="A9" s="299"/>
      <c r="B9" s="296" t="s">
        <v>145</v>
      </c>
      <c r="C9" s="26" t="s">
        <v>35</v>
      </c>
      <c r="D9" s="370"/>
    </row>
    <row r="10" spans="1:4" s="294" customFormat="1" ht="12" customHeight="1">
      <c r="A10" s="295"/>
      <c r="B10" s="296" t="s">
        <v>147</v>
      </c>
      <c r="C10" s="22" t="s">
        <v>37</v>
      </c>
      <c r="D10" s="307"/>
    </row>
    <row r="11" spans="1:4" s="294" customFormat="1" ht="12" customHeight="1">
      <c r="A11" s="295"/>
      <c r="B11" s="296" t="s">
        <v>149</v>
      </c>
      <c r="C11" s="22" t="s">
        <v>39</v>
      </c>
      <c r="D11" s="307"/>
    </row>
    <row r="12" spans="1:4" s="294" customFormat="1" ht="12" customHeight="1">
      <c r="A12" s="295"/>
      <c r="B12" s="296" t="s">
        <v>151</v>
      </c>
      <c r="C12" s="22" t="s">
        <v>41</v>
      </c>
      <c r="D12" s="307">
        <v>5100</v>
      </c>
    </row>
    <row r="13" spans="1:4" s="294" customFormat="1" ht="12" customHeight="1">
      <c r="A13" s="295"/>
      <c r="B13" s="296" t="s">
        <v>379</v>
      </c>
      <c r="C13" s="29" t="s">
        <v>43</v>
      </c>
      <c r="D13" s="307"/>
    </row>
    <row r="14" spans="1:4" s="294" customFormat="1" ht="12" customHeight="1">
      <c r="A14" s="301"/>
      <c r="B14" s="296" t="s">
        <v>155</v>
      </c>
      <c r="C14" s="22" t="s">
        <v>45</v>
      </c>
      <c r="D14" s="371"/>
    </row>
    <row r="15" spans="1:4" s="298" customFormat="1" ht="12" customHeight="1">
      <c r="A15" s="295"/>
      <c r="B15" s="296" t="s">
        <v>157</v>
      </c>
      <c r="C15" s="22" t="s">
        <v>380</v>
      </c>
      <c r="D15" s="307"/>
    </row>
    <row r="16" spans="1:4" s="298" customFormat="1" ht="12" customHeight="1" thickBot="1">
      <c r="A16" s="303"/>
      <c r="B16" s="304" t="s">
        <v>159</v>
      </c>
      <c r="C16" s="29" t="s">
        <v>381</v>
      </c>
      <c r="D16" s="308"/>
    </row>
    <row r="17" spans="1:4" s="294" customFormat="1" ht="12" customHeight="1" thickBot="1">
      <c r="A17" s="285" t="s">
        <v>20</v>
      </c>
      <c r="B17" s="292"/>
      <c r="C17" s="293" t="s">
        <v>382</v>
      </c>
      <c r="D17" s="140">
        <f>SUM(D18:D21)</f>
        <v>0</v>
      </c>
    </row>
    <row r="18" spans="1:4" s="298" customFormat="1" ht="12" customHeight="1">
      <c r="A18" s="295"/>
      <c r="B18" s="296" t="s">
        <v>21</v>
      </c>
      <c r="C18" s="36" t="s">
        <v>383</v>
      </c>
      <c r="D18" s="307"/>
    </row>
    <row r="19" spans="1:4" s="298" customFormat="1" ht="12" customHeight="1">
      <c r="A19" s="295"/>
      <c r="B19" s="296" t="s">
        <v>23</v>
      </c>
      <c r="C19" s="22" t="s">
        <v>384</v>
      </c>
      <c r="D19" s="307"/>
    </row>
    <row r="20" spans="1:4" s="298" customFormat="1" ht="12" customHeight="1">
      <c r="A20" s="295"/>
      <c r="B20" s="296" t="s">
        <v>25</v>
      </c>
      <c r="C20" s="22" t="s">
        <v>385</v>
      </c>
      <c r="D20" s="307"/>
    </row>
    <row r="21" spans="1:4" s="298" customFormat="1" ht="12" customHeight="1" thickBot="1">
      <c r="A21" s="295"/>
      <c r="B21" s="296" t="s">
        <v>27</v>
      </c>
      <c r="C21" s="22" t="s">
        <v>250</v>
      </c>
      <c r="D21" s="307"/>
    </row>
    <row r="22" spans="1:4" s="298" customFormat="1" ht="12" customHeight="1" thickBot="1">
      <c r="A22" s="309" t="s">
        <v>32</v>
      </c>
      <c r="B22" s="53"/>
      <c r="C22" s="53" t="s">
        <v>386</v>
      </c>
      <c r="D22" s="306"/>
    </row>
    <row r="23" spans="1:4" s="294" customFormat="1" ht="12" customHeight="1" thickBot="1">
      <c r="A23" s="309" t="s">
        <v>188</v>
      </c>
      <c r="B23" s="292"/>
      <c r="C23" s="53" t="s">
        <v>400</v>
      </c>
      <c r="D23" s="306"/>
    </row>
    <row r="24" spans="1:4" s="294" customFormat="1" ht="12" customHeight="1" thickBot="1">
      <c r="A24" s="285" t="s">
        <v>52</v>
      </c>
      <c r="B24" s="325"/>
      <c r="C24" s="53" t="s">
        <v>401</v>
      </c>
      <c r="D24" s="326">
        <f>+D25+D26</f>
        <v>0</v>
      </c>
    </row>
    <row r="25" spans="1:4" s="294" customFormat="1" ht="12" customHeight="1">
      <c r="A25" s="299"/>
      <c r="B25" s="310" t="s">
        <v>53</v>
      </c>
      <c r="C25" s="56" t="s">
        <v>390</v>
      </c>
      <c r="D25" s="372"/>
    </row>
    <row r="26" spans="1:4" s="294" customFormat="1" ht="12" customHeight="1" thickBot="1">
      <c r="A26" s="314"/>
      <c r="B26" s="315" t="s">
        <v>55</v>
      </c>
      <c r="C26" s="59" t="s">
        <v>391</v>
      </c>
      <c r="D26" s="373"/>
    </row>
    <row r="27" spans="1:4" s="298" customFormat="1" ht="12" customHeight="1" thickBot="1">
      <c r="A27" s="329" t="s">
        <v>69</v>
      </c>
      <c r="B27" s="330"/>
      <c r="C27" s="53" t="s">
        <v>402</v>
      </c>
      <c r="D27" s="306">
        <v>42398</v>
      </c>
    </row>
    <row r="28" spans="1:4" s="298" customFormat="1" ht="15" customHeight="1" thickBot="1">
      <c r="A28" s="329" t="s">
        <v>215</v>
      </c>
      <c r="B28" s="337"/>
      <c r="C28" s="338" t="s">
        <v>403</v>
      </c>
      <c r="D28" s="326">
        <f>SUM(D8,D17,D22,D23,D24,D27)</f>
        <v>47498</v>
      </c>
    </row>
    <row r="29" spans="1:4" s="298" customFormat="1" ht="15" customHeight="1">
      <c r="A29" s="340"/>
      <c r="B29" s="340"/>
      <c r="C29" s="341"/>
      <c r="D29" s="342"/>
    </row>
    <row r="30" spans="1:4" ht="13.5" thickBot="1">
      <c r="A30" s="343"/>
      <c r="B30" s="344"/>
      <c r="C30" s="344"/>
      <c r="D30" s="344"/>
    </row>
    <row r="31" spans="1:4" s="288" customFormat="1" ht="16.5" customHeight="1" thickBot="1">
      <c r="A31" s="345"/>
      <c r="B31" s="346"/>
      <c r="C31" s="347" t="s">
        <v>243</v>
      </c>
      <c r="D31" s="348"/>
    </row>
    <row r="32" spans="1:4" s="349" customFormat="1" ht="12" customHeight="1" thickBot="1">
      <c r="A32" s="309" t="s">
        <v>18</v>
      </c>
      <c r="B32" s="19"/>
      <c r="C32" s="84" t="s">
        <v>236</v>
      </c>
      <c r="D32" s="140">
        <f>SUM(D33:D37)</f>
        <v>47498</v>
      </c>
    </row>
    <row r="33" spans="1:4" ht="12" customHeight="1">
      <c r="A33" s="350"/>
      <c r="B33" s="351" t="s">
        <v>145</v>
      </c>
      <c r="C33" s="36" t="s">
        <v>146</v>
      </c>
      <c r="D33" s="333">
        <v>24658</v>
      </c>
    </row>
    <row r="34" spans="1:4" ht="12" customHeight="1">
      <c r="A34" s="352"/>
      <c r="B34" s="312" t="s">
        <v>147</v>
      </c>
      <c r="C34" s="22" t="s">
        <v>148</v>
      </c>
      <c r="D34" s="307">
        <v>6555</v>
      </c>
    </row>
    <row r="35" spans="1:4" ht="12" customHeight="1">
      <c r="A35" s="352"/>
      <c r="B35" s="312" t="s">
        <v>149</v>
      </c>
      <c r="C35" s="22" t="s">
        <v>150</v>
      </c>
      <c r="D35" s="307">
        <v>16285</v>
      </c>
    </row>
    <row r="36" spans="1:4" ht="12" customHeight="1">
      <c r="A36" s="352"/>
      <c r="B36" s="312" t="s">
        <v>151</v>
      </c>
      <c r="C36" s="22" t="s">
        <v>152</v>
      </c>
      <c r="D36" s="307"/>
    </row>
    <row r="37" spans="1:4" ht="12" customHeight="1" thickBot="1">
      <c r="A37" s="352"/>
      <c r="B37" s="312" t="s">
        <v>153</v>
      </c>
      <c r="C37" s="22" t="s">
        <v>154</v>
      </c>
      <c r="D37" s="307"/>
    </row>
    <row r="38" spans="1:4" ht="12" customHeight="1" thickBot="1">
      <c r="A38" s="309" t="s">
        <v>20</v>
      </c>
      <c r="B38" s="19"/>
      <c r="C38" s="84" t="s">
        <v>397</v>
      </c>
      <c r="D38" s="140">
        <f>SUM(D39:D42)</f>
        <v>0</v>
      </c>
    </row>
    <row r="39" spans="1:4" s="349" customFormat="1" ht="12" customHeight="1">
      <c r="A39" s="350"/>
      <c r="B39" s="351" t="s">
        <v>21</v>
      </c>
      <c r="C39" s="36" t="s">
        <v>171</v>
      </c>
      <c r="D39" s="333"/>
    </row>
    <row r="40" spans="1:4" ht="12" customHeight="1">
      <c r="A40" s="352"/>
      <c r="B40" s="312" t="s">
        <v>23</v>
      </c>
      <c r="C40" s="22" t="s">
        <v>172</v>
      </c>
      <c r="D40" s="307"/>
    </row>
    <row r="41" spans="1:4" ht="12" customHeight="1">
      <c r="A41" s="352"/>
      <c r="B41" s="312" t="s">
        <v>29</v>
      </c>
      <c r="C41" s="22" t="s">
        <v>175</v>
      </c>
      <c r="D41" s="307"/>
    </row>
    <row r="42" spans="1:4" ht="12" customHeight="1" thickBot="1">
      <c r="A42" s="352"/>
      <c r="B42" s="312" t="s">
        <v>177</v>
      </c>
      <c r="C42" s="22" t="s">
        <v>394</v>
      </c>
      <c r="D42" s="307"/>
    </row>
    <row r="43" spans="1:4" ht="12" customHeight="1" thickBot="1">
      <c r="A43" s="309" t="s">
        <v>32</v>
      </c>
      <c r="B43" s="19"/>
      <c r="C43" s="84" t="s">
        <v>395</v>
      </c>
      <c r="D43" s="306"/>
    </row>
    <row r="44" spans="1:4" ht="15" customHeight="1" thickBot="1">
      <c r="A44" s="309" t="s">
        <v>188</v>
      </c>
      <c r="B44" s="318"/>
      <c r="C44" s="358" t="s">
        <v>396</v>
      </c>
      <c r="D44" s="140">
        <f>+D32+D38+D43</f>
        <v>47498</v>
      </c>
    </row>
    <row r="45" spans="1:4" ht="13.5" thickBot="1">
      <c r="A45" s="359"/>
      <c r="B45" s="360"/>
      <c r="C45" s="360"/>
      <c r="D45" s="360"/>
    </row>
    <row r="46" spans="1:4" ht="15" customHeight="1" thickBot="1">
      <c r="A46" s="361" t="s">
        <v>372</v>
      </c>
      <c r="B46" s="362"/>
      <c r="C46" s="363"/>
      <c r="D46" s="364">
        <v>22</v>
      </c>
    </row>
    <row r="47" spans="1:4" ht="14.25" customHeight="1" thickBot="1">
      <c r="A47" s="361" t="s">
        <v>373</v>
      </c>
      <c r="B47" s="362"/>
      <c r="C47" s="363"/>
      <c r="D47" s="364">
        <v>0</v>
      </c>
    </row>
  </sheetData>
  <sheetProtection formatCells="0"/>
  <mergeCells count="2">
    <mergeCell ref="A2:B2"/>
    <mergeCell ref="A5:B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5"/>
  <sheetViews>
    <sheetView zoomScale="120" zoomScaleNormal="120" zoomScaleSheetLayoutView="130" workbookViewId="0" topLeftCell="A1">
      <selection activeCell="C135" sqref="C135"/>
    </sheetView>
  </sheetViews>
  <sheetFormatPr defaultColWidth="9.00390625" defaultRowHeight="12.75"/>
  <cols>
    <col min="1" max="1" width="7.50390625" style="6" customWidth="1"/>
    <col min="2" max="2" width="91.625" style="6" customWidth="1"/>
    <col min="3" max="3" width="19.625" style="6" customWidth="1"/>
    <col min="4" max="4" width="9.00390625" style="6" customWidth="1"/>
    <col min="5" max="16384" width="9.375" style="6" customWidth="1"/>
  </cols>
  <sheetData>
    <row r="1" spans="1:3" ht="15.75" customHeight="1">
      <c r="A1" s="5" t="s">
        <v>15</v>
      </c>
      <c r="B1" s="5"/>
      <c r="C1" s="5"/>
    </row>
    <row r="2" spans="1:4" ht="15.75" customHeight="1" thickBot="1">
      <c r="A2" s="489"/>
      <c r="B2" s="489"/>
      <c r="C2" s="437" t="s">
        <v>466</v>
      </c>
      <c r="D2" s="436"/>
    </row>
    <row r="3" spans="1:4" ht="37.5" customHeight="1" thickBot="1">
      <c r="A3" s="7" t="s">
        <v>16</v>
      </c>
      <c r="B3" s="8" t="s">
        <v>17</v>
      </c>
      <c r="C3" s="9" t="s">
        <v>478</v>
      </c>
      <c r="D3" s="95"/>
    </row>
    <row r="4" spans="1:3" s="13" customFormat="1" ht="12" customHeight="1" thickBot="1">
      <c r="A4" s="10">
        <v>1</v>
      </c>
      <c r="B4" s="11">
        <v>2</v>
      </c>
      <c r="C4" s="12">
        <v>3</v>
      </c>
    </row>
    <row r="5" spans="1:3" s="17" customFormat="1" ht="12" customHeight="1" thickBot="1">
      <c r="A5" s="14" t="s">
        <v>18</v>
      </c>
      <c r="B5" s="15" t="s">
        <v>19</v>
      </c>
      <c r="C5" s="16">
        <f>+C6+C13+C22</f>
        <v>47450</v>
      </c>
    </row>
    <row r="6" spans="1:3" s="17" customFormat="1" ht="12" customHeight="1" thickBot="1">
      <c r="A6" s="18" t="s">
        <v>20</v>
      </c>
      <c r="B6" s="19" t="s">
        <v>232</v>
      </c>
      <c r="C6" s="20">
        <f>SUM(C7:C12)</f>
        <v>25600</v>
      </c>
    </row>
    <row r="7" spans="1:3" s="17" customFormat="1" ht="12" customHeight="1">
      <c r="A7" s="21" t="s">
        <v>21</v>
      </c>
      <c r="B7" s="22" t="s">
        <v>22</v>
      </c>
      <c r="C7" s="23">
        <v>17000</v>
      </c>
    </row>
    <row r="8" spans="1:3" s="17" customFormat="1" ht="12" customHeight="1">
      <c r="A8" s="21" t="s">
        <v>23</v>
      </c>
      <c r="B8" s="22" t="s">
        <v>24</v>
      </c>
      <c r="C8" s="23"/>
    </row>
    <row r="9" spans="1:3" s="17" customFormat="1" ht="12" customHeight="1">
      <c r="A9" s="21" t="s">
        <v>25</v>
      </c>
      <c r="B9" s="22" t="s">
        <v>26</v>
      </c>
      <c r="C9" s="23">
        <v>5600</v>
      </c>
    </row>
    <row r="10" spans="1:3" s="17" customFormat="1" ht="12" customHeight="1">
      <c r="A10" s="21" t="s">
        <v>27</v>
      </c>
      <c r="B10" s="22" t="s">
        <v>495</v>
      </c>
      <c r="C10" s="23">
        <v>500</v>
      </c>
    </row>
    <row r="11" spans="1:3" s="17" customFormat="1" ht="12" customHeight="1">
      <c r="A11" s="21" t="s">
        <v>29</v>
      </c>
      <c r="B11" s="22" t="s">
        <v>494</v>
      </c>
      <c r="C11" s="23">
        <v>500</v>
      </c>
    </row>
    <row r="12" spans="1:3" s="17" customFormat="1" ht="12" customHeight="1" thickBot="1">
      <c r="A12" s="21" t="s">
        <v>30</v>
      </c>
      <c r="B12" s="22" t="s">
        <v>498</v>
      </c>
      <c r="C12" s="23">
        <v>2000</v>
      </c>
    </row>
    <row r="13" spans="1:3" s="17" customFormat="1" ht="12" customHeight="1" thickBot="1">
      <c r="A13" s="18" t="s">
        <v>32</v>
      </c>
      <c r="B13" s="19" t="s">
        <v>33</v>
      </c>
      <c r="C13" s="24">
        <f>SUM(C14:C21)</f>
        <v>21850</v>
      </c>
    </row>
    <row r="14" spans="1:3" s="17" customFormat="1" ht="12" customHeight="1">
      <c r="A14" s="25" t="s">
        <v>34</v>
      </c>
      <c r="B14" s="26" t="s">
        <v>35</v>
      </c>
      <c r="C14" s="27"/>
    </row>
    <row r="15" spans="1:3" s="17" customFormat="1" ht="12" customHeight="1">
      <c r="A15" s="21" t="s">
        <v>36</v>
      </c>
      <c r="B15" s="22" t="s">
        <v>37</v>
      </c>
      <c r="C15" s="23"/>
    </row>
    <row r="16" spans="1:3" s="17" customFormat="1" ht="12" customHeight="1">
      <c r="A16" s="21" t="s">
        <v>38</v>
      </c>
      <c r="B16" s="22" t="s">
        <v>39</v>
      </c>
      <c r="C16" s="23">
        <v>3300</v>
      </c>
    </row>
    <row r="17" spans="1:3" s="17" customFormat="1" ht="12" customHeight="1">
      <c r="A17" s="21" t="s">
        <v>40</v>
      </c>
      <c r="B17" s="22" t="s">
        <v>41</v>
      </c>
      <c r="C17" s="23">
        <v>15600</v>
      </c>
    </row>
    <row r="18" spans="1:3" s="17" customFormat="1" ht="12" customHeight="1">
      <c r="A18" s="28" t="s">
        <v>42</v>
      </c>
      <c r="B18" s="29" t="s">
        <v>43</v>
      </c>
      <c r="C18" s="30"/>
    </row>
    <row r="19" spans="1:3" s="17" customFormat="1" ht="12" customHeight="1">
      <c r="A19" s="21" t="s">
        <v>44</v>
      </c>
      <c r="B19" s="22" t="s">
        <v>45</v>
      </c>
      <c r="C19" s="23">
        <v>2950</v>
      </c>
    </row>
    <row r="20" spans="1:3" s="17" customFormat="1" ht="12" customHeight="1">
      <c r="A20" s="21" t="s">
        <v>46</v>
      </c>
      <c r="B20" s="22" t="s">
        <v>47</v>
      </c>
      <c r="C20" s="23"/>
    </row>
    <row r="21" spans="1:3" s="17" customFormat="1" ht="12" customHeight="1" thickBot="1">
      <c r="A21" s="31" t="s">
        <v>48</v>
      </c>
      <c r="B21" s="32" t="s">
        <v>49</v>
      </c>
      <c r="C21" s="33"/>
    </row>
    <row r="22" spans="1:3" s="17" customFormat="1" ht="12" customHeight="1" thickBot="1">
      <c r="A22" s="18" t="s">
        <v>50</v>
      </c>
      <c r="B22" s="19" t="s">
        <v>51</v>
      </c>
      <c r="C22" s="34"/>
    </row>
    <row r="23" spans="1:3" s="17" customFormat="1" ht="12" customHeight="1" thickBot="1">
      <c r="A23" s="18" t="s">
        <v>52</v>
      </c>
      <c r="B23" s="19" t="s">
        <v>233</v>
      </c>
      <c r="C23" s="24">
        <f>SUM(C24:C31)</f>
        <v>303289</v>
      </c>
    </row>
    <row r="24" spans="1:3" s="17" customFormat="1" ht="12" customHeight="1">
      <c r="A24" s="35" t="s">
        <v>53</v>
      </c>
      <c r="B24" s="36" t="s">
        <v>54</v>
      </c>
      <c r="C24" s="37">
        <v>220289</v>
      </c>
    </row>
    <row r="25" spans="1:3" s="17" customFormat="1" ht="12" customHeight="1">
      <c r="A25" s="21" t="s">
        <v>55</v>
      </c>
      <c r="B25" s="22" t="s">
        <v>496</v>
      </c>
      <c r="C25" s="23">
        <v>58000</v>
      </c>
    </row>
    <row r="26" spans="1:3" s="17" customFormat="1" ht="12" customHeight="1">
      <c r="A26" s="21" t="s">
        <v>57</v>
      </c>
      <c r="B26" s="22" t="s">
        <v>58</v>
      </c>
      <c r="C26" s="23"/>
    </row>
    <row r="27" spans="1:3" s="17" customFormat="1" ht="12" customHeight="1">
      <c r="A27" s="38" t="s">
        <v>59</v>
      </c>
      <c r="B27" s="22" t="s">
        <v>60</v>
      </c>
      <c r="C27" s="39"/>
    </row>
    <row r="28" spans="1:3" s="17" customFormat="1" ht="12" customHeight="1">
      <c r="A28" s="38" t="s">
        <v>61</v>
      </c>
      <c r="B28" s="22" t="s">
        <v>62</v>
      </c>
      <c r="C28" s="39"/>
    </row>
    <row r="29" spans="1:3" s="17" customFormat="1" ht="12" customHeight="1">
      <c r="A29" s="21" t="s">
        <v>63</v>
      </c>
      <c r="B29" s="22" t="s">
        <v>64</v>
      </c>
      <c r="C29" s="23"/>
    </row>
    <row r="30" spans="1:3" s="17" customFormat="1" ht="12" customHeight="1">
      <c r="A30" s="21" t="s">
        <v>65</v>
      </c>
      <c r="B30" s="22" t="s">
        <v>66</v>
      </c>
      <c r="C30" s="40"/>
    </row>
    <row r="31" spans="1:3" s="17" customFormat="1" ht="12" customHeight="1" thickBot="1">
      <c r="A31" s="21" t="s">
        <v>67</v>
      </c>
      <c r="B31" s="22" t="s">
        <v>68</v>
      </c>
      <c r="C31" s="40">
        <v>25000</v>
      </c>
    </row>
    <row r="32" spans="1:3" s="17" customFormat="1" ht="12" customHeight="1" thickBot="1">
      <c r="A32" s="18" t="s">
        <v>69</v>
      </c>
      <c r="B32" s="19" t="s">
        <v>497</v>
      </c>
      <c r="C32" s="24">
        <f>+C33+C39</f>
        <v>208144</v>
      </c>
    </row>
    <row r="33" spans="1:3" s="17" customFormat="1" ht="12" customHeight="1">
      <c r="A33" s="35" t="s">
        <v>70</v>
      </c>
      <c r="B33" s="41" t="s">
        <v>530</v>
      </c>
      <c r="C33" s="467">
        <f>SUM(C34:C38)</f>
        <v>111662</v>
      </c>
    </row>
    <row r="34" spans="1:3" s="17" customFormat="1" ht="12" customHeight="1">
      <c r="A34" s="21" t="s">
        <v>72</v>
      </c>
      <c r="B34" s="42" t="s">
        <v>73</v>
      </c>
      <c r="C34" s="40">
        <v>8000</v>
      </c>
    </row>
    <row r="35" spans="1:3" s="17" customFormat="1" ht="12" customHeight="1">
      <c r="A35" s="21" t="s">
        <v>74</v>
      </c>
      <c r="B35" s="42" t="s">
        <v>75</v>
      </c>
      <c r="C35" s="40">
        <v>3315</v>
      </c>
    </row>
    <row r="36" spans="1:3" s="17" customFormat="1" ht="12" customHeight="1">
      <c r="A36" s="21" t="s">
        <v>76</v>
      </c>
      <c r="B36" s="42" t="s">
        <v>529</v>
      </c>
      <c r="C36" s="40">
        <v>9133</v>
      </c>
    </row>
    <row r="37" spans="1:3" s="17" customFormat="1" ht="12" customHeight="1">
      <c r="A37" s="21" t="s">
        <v>78</v>
      </c>
      <c r="B37" s="42" t="s">
        <v>79</v>
      </c>
      <c r="C37" s="40">
        <v>14410</v>
      </c>
    </row>
    <row r="38" spans="1:3" s="17" customFormat="1" ht="12" customHeight="1">
      <c r="A38" s="21" t="s">
        <v>80</v>
      </c>
      <c r="B38" s="42" t="s">
        <v>528</v>
      </c>
      <c r="C38" s="40">
        <v>76804</v>
      </c>
    </row>
    <row r="39" spans="1:3" s="17" customFormat="1" ht="12" customHeight="1">
      <c r="A39" s="21" t="s">
        <v>81</v>
      </c>
      <c r="B39" s="41" t="s">
        <v>82</v>
      </c>
      <c r="C39" s="466">
        <f>SUM(C40:C44)</f>
        <v>96482</v>
      </c>
    </row>
    <row r="40" spans="1:3" s="17" customFormat="1" ht="12" customHeight="1">
      <c r="A40" s="21" t="s">
        <v>83</v>
      </c>
      <c r="B40" s="42" t="s">
        <v>73</v>
      </c>
      <c r="C40" s="40"/>
    </row>
    <row r="41" spans="1:3" s="17" customFormat="1" ht="12" customHeight="1">
      <c r="A41" s="21" t="s">
        <v>84</v>
      </c>
      <c r="B41" s="42" t="s">
        <v>75</v>
      </c>
      <c r="C41" s="40"/>
    </row>
    <row r="42" spans="1:3" s="17" customFormat="1" ht="12" customHeight="1">
      <c r="A42" s="21" t="s">
        <v>85</v>
      </c>
      <c r="B42" s="42" t="s">
        <v>77</v>
      </c>
      <c r="C42" s="40"/>
    </row>
    <row r="43" spans="1:3" s="17" customFormat="1" ht="12" customHeight="1">
      <c r="A43" s="21" t="s">
        <v>86</v>
      </c>
      <c r="B43" s="42" t="s">
        <v>79</v>
      </c>
      <c r="C43" s="40">
        <v>96482</v>
      </c>
    </row>
    <row r="44" spans="1:3" s="17" customFormat="1" ht="12" customHeight="1" thickBot="1">
      <c r="A44" s="38" t="s">
        <v>87</v>
      </c>
      <c r="B44" s="43" t="s">
        <v>88</v>
      </c>
      <c r="C44" s="44"/>
    </row>
    <row r="45" spans="1:3" s="17" customFormat="1" ht="12" customHeight="1" thickBot="1">
      <c r="A45" s="18" t="s">
        <v>89</v>
      </c>
      <c r="B45" s="19" t="s">
        <v>234</v>
      </c>
      <c r="C45" s="24">
        <f>SUM(C46:C48)</f>
        <v>0</v>
      </c>
    </row>
    <row r="46" spans="1:3" s="17" customFormat="1" ht="12" customHeight="1">
      <c r="A46" s="35" t="s">
        <v>90</v>
      </c>
      <c r="B46" s="36" t="s">
        <v>91</v>
      </c>
      <c r="C46" s="37"/>
    </row>
    <row r="47" spans="1:3" s="17" customFormat="1" ht="12" customHeight="1">
      <c r="A47" s="28" t="s">
        <v>92</v>
      </c>
      <c r="B47" s="22" t="s">
        <v>93</v>
      </c>
      <c r="C47" s="30"/>
    </row>
    <row r="48" spans="1:3" s="17" customFormat="1" ht="12" customHeight="1" thickBot="1">
      <c r="A48" s="38" t="s">
        <v>94</v>
      </c>
      <c r="B48" s="45" t="s">
        <v>95</v>
      </c>
      <c r="C48" s="39"/>
    </row>
    <row r="49" spans="1:3" s="17" customFormat="1" ht="12" customHeight="1" thickBot="1">
      <c r="A49" s="18" t="s">
        <v>96</v>
      </c>
      <c r="B49" s="19" t="s">
        <v>235</v>
      </c>
      <c r="C49" s="24">
        <f>+C50+C51</f>
        <v>0</v>
      </c>
    </row>
    <row r="50" spans="1:3" s="17" customFormat="1" ht="12" customHeight="1">
      <c r="A50" s="35" t="s">
        <v>97</v>
      </c>
      <c r="B50" s="22" t="s">
        <v>98</v>
      </c>
      <c r="C50" s="46"/>
    </row>
    <row r="51" spans="1:3" s="17" customFormat="1" ht="12" customHeight="1" thickBot="1">
      <c r="A51" s="28" t="s">
        <v>99</v>
      </c>
      <c r="B51" s="22" t="s">
        <v>100</v>
      </c>
      <c r="C51" s="47"/>
    </row>
    <row r="52" spans="1:5" s="17" customFormat="1" ht="17.25" customHeight="1" thickBot="1">
      <c r="A52" s="18" t="s">
        <v>101</v>
      </c>
      <c r="B52" s="19" t="s">
        <v>102</v>
      </c>
      <c r="C52" s="48"/>
      <c r="E52" s="49"/>
    </row>
    <row r="53" spans="1:3" s="17" customFormat="1" ht="12" customHeight="1" thickBot="1">
      <c r="A53" s="18" t="s">
        <v>103</v>
      </c>
      <c r="B53" s="50" t="s">
        <v>104</v>
      </c>
      <c r="C53" s="51">
        <f>C6+C13+C22+C23+C32+C45+C49+C52</f>
        <v>558883</v>
      </c>
    </row>
    <row r="54" spans="1:3" s="17" customFormat="1" ht="12" customHeight="1" thickBot="1">
      <c r="A54" s="52" t="s">
        <v>105</v>
      </c>
      <c r="B54" s="53" t="s">
        <v>106</v>
      </c>
      <c r="C54" s="54">
        <f>SUM(C55:C56)</f>
        <v>25168</v>
      </c>
    </row>
    <row r="55" spans="1:3" s="17" customFormat="1" ht="12" customHeight="1">
      <c r="A55" s="55" t="s">
        <v>107</v>
      </c>
      <c r="B55" s="56" t="s">
        <v>108</v>
      </c>
      <c r="C55" s="57">
        <v>25168</v>
      </c>
    </row>
    <row r="56" spans="1:3" s="17" customFormat="1" ht="12" customHeight="1" thickBot="1">
      <c r="A56" s="58" t="s">
        <v>109</v>
      </c>
      <c r="B56" s="59" t="s">
        <v>110</v>
      </c>
      <c r="C56" s="60"/>
    </row>
    <row r="57" spans="1:3" s="17" customFormat="1" ht="12" customHeight="1" thickBot="1">
      <c r="A57" s="52" t="s">
        <v>111</v>
      </c>
      <c r="B57" s="53" t="s">
        <v>112</v>
      </c>
      <c r="C57" s="54">
        <f>SUM(C58,C65)</f>
        <v>0</v>
      </c>
    </row>
    <row r="58" spans="1:3" s="17" customFormat="1" ht="12" customHeight="1">
      <c r="A58" s="25" t="s">
        <v>113</v>
      </c>
      <c r="B58" s="41" t="s">
        <v>114</v>
      </c>
      <c r="C58" s="61">
        <f>SUM(C59:C64)</f>
        <v>0</v>
      </c>
    </row>
    <row r="59" spans="1:3" s="17" customFormat="1" ht="12" customHeight="1">
      <c r="A59" s="35" t="s">
        <v>115</v>
      </c>
      <c r="B59" s="62" t="s">
        <v>116</v>
      </c>
      <c r="C59" s="40"/>
    </row>
    <row r="60" spans="1:3" s="17" customFormat="1" ht="12" customHeight="1">
      <c r="A60" s="35" t="s">
        <v>117</v>
      </c>
      <c r="B60" s="62" t="s">
        <v>118</v>
      </c>
      <c r="C60" s="40"/>
    </row>
    <row r="61" spans="1:3" s="17" customFormat="1" ht="12" customHeight="1">
      <c r="A61" s="35" t="s">
        <v>119</v>
      </c>
      <c r="B61" s="62" t="s">
        <v>120</v>
      </c>
      <c r="C61" s="47"/>
    </row>
    <row r="62" spans="1:3" s="17" customFormat="1" ht="12" customHeight="1">
      <c r="A62" s="35" t="s">
        <v>121</v>
      </c>
      <c r="B62" s="62" t="s">
        <v>122</v>
      </c>
      <c r="C62" s="44"/>
    </row>
    <row r="63" spans="1:3" s="17" customFormat="1" ht="12" customHeight="1">
      <c r="A63" s="35" t="s">
        <v>123</v>
      </c>
      <c r="B63" s="62" t="s">
        <v>124</v>
      </c>
      <c r="C63" s="44"/>
    </row>
    <row r="64" spans="1:3" s="17" customFormat="1" ht="12" customHeight="1">
      <c r="A64" s="35" t="s">
        <v>125</v>
      </c>
      <c r="B64" s="62" t="s">
        <v>126</v>
      </c>
      <c r="C64" s="44"/>
    </row>
    <row r="65" spans="1:3" s="17" customFormat="1" ht="12" customHeight="1">
      <c r="A65" s="35" t="s">
        <v>127</v>
      </c>
      <c r="B65" s="41" t="s">
        <v>128</v>
      </c>
      <c r="C65" s="63">
        <f>SUM(C66:C72)</f>
        <v>0</v>
      </c>
    </row>
    <row r="66" spans="1:3" s="17" customFormat="1" ht="12" customHeight="1">
      <c r="A66" s="35" t="s">
        <v>129</v>
      </c>
      <c r="B66" s="62" t="s">
        <v>116</v>
      </c>
      <c r="C66" s="40"/>
    </row>
    <row r="67" spans="1:3" s="17" customFormat="1" ht="12" customHeight="1">
      <c r="A67" s="35" t="s">
        <v>130</v>
      </c>
      <c r="B67" s="62" t="s">
        <v>131</v>
      </c>
      <c r="C67" s="40"/>
    </row>
    <row r="68" spans="1:3" s="17" customFormat="1" ht="12" customHeight="1">
      <c r="A68" s="35" t="s">
        <v>132</v>
      </c>
      <c r="B68" s="62" t="s">
        <v>133</v>
      </c>
      <c r="C68" s="47"/>
    </row>
    <row r="69" spans="1:3" s="17" customFormat="1" ht="12" customHeight="1">
      <c r="A69" s="35" t="s">
        <v>134</v>
      </c>
      <c r="B69" s="62" t="s">
        <v>120</v>
      </c>
      <c r="C69" s="40"/>
    </row>
    <row r="70" spans="1:3" s="17" customFormat="1" ht="12" customHeight="1">
      <c r="A70" s="28" t="s">
        <v>135</v>
      </c>
      <c r="B70" s="43" t="s">
        <v>136</v>
      </c>
      <c r="C70" s="30"/>
    </row>
    <row r="71" spans="1:3" s="17" customFormat="1" ht="12" customHeight="1">
      <c r="A71" s="21" t="s">
        <v>137</v>
      </c>
      <c r="B71" s="43" t="s">
        <v>124</v>
      </c>
      <c r="C71" s="23"/>
    </row>
    <row r="72" spans="1:3" s="17" customFormat="1" ht="12" customHeight="1" thickBot="1">
      <c r="A72" s="64" t="s">
        <v>138</v>
      </c>
      <c r="B72" s="65" t="s">
        <v>139</v>
      </c>
      <c r="C72" s="66"/>
    </row>
    <row r="73" spans="1:4" s="17" customFormat="1" ht="15" customHeight="1" thickBot="1">
      <c r="A73" s="18" t="s">
        <v>140</v>
      </c>
      <c r="B73" s="67" t="s">
        <v>141</v>
      </c>
      <c r="C73" s="24">
        <f>+C53+C54+C57</f>
        <v>584051</v>
      </c>
      <c r="D73" s="68"/>
    </row>
    <row r="74" spans="1:3" s="17" customFormat="1" ht="22.5" customHeight="1">
      <c r="A74" s="488"/>
      <c r="B74" s="488"/>
      <c r="C74" s="488"/>
    </row>
    <row r="75" spans="1:3" s="17" customFormat="1" ht="12.75" customHeight="1">
      <c r="A75" s="69"/>
      <c r="B75" s="70"/>
      <c r="C75" s="71"/>
    </row>
    <row r="76" spans="1:3" ht="16.5" customHeight="1">
      <c r="A76" s="492" t="s">
        <v>142</v>
      </c>
      <c r="B76" s="492"/>
      <c r="C76" s="492"/>
    </row>
    <row r="77" spans="1:3" ht="16.5" customHeight="1" thickBot="1">
      <c r="A77" s="489"/>
      <c r="B77" s="489"/>
      <c r="C77" s="438" t="s">
        <v>467</v>
      </c>
    </row>
    <row r="78" spans="1:3" ht="37.5" customHeight="1" thickBot="1">
      <c r="A78" s="7" t="s">
        <v>143</v>
      </c>
      <c r="B78" s="8" t="s">
        <v>144</v>
      </c>
      <c r="C78" s="9" t="s">
        <v>478</v>
      </c>
    </row>
    <row r="79" spans="1:3" s="13" customFormat="1" ht="12" customHeight="1" thickBot="1">
      <c r="A79" s="10">
        <v>1</v>
      </c>
      <c r="B79" s="11">
        <v>2</v>
      </c>
      <c r="C79" s="12">
        <v>3</v>
      </c>
    </row>
    <row r="80" spans="1:3" ht="12" customHeight="1" thickBot="1">
      <c r="A80" s="14" t="s">
        <v>18</v>
      </c>
      <c r="B80" s="72" t="s">
        <v>236</v>
      </c>
      <c r="C80" s="73">
        <f>SUM(C81:C85)</f>
        <v>484569</v>
      </c>
    </row>
    <row r="81" spans="1:3" ht="12" customHeight="1">
      <c r="A81" s="25" t="s">
        <v>145</v>
      </c>
      <c r="B81" s="26" t="s">
        <v>146</v>
      </c>
      <c r="C81" s="74">
        <v>213706</v>
      </c>
    </row>
    <row r="82" spans="1:3" ht="12" customHeight="1">
      <c r="A82" s="21" t="s">
        <v>147</v>
      </c>
      <c r="B82" s="22" t="s">
        <v>148</v>
      </c>
      <c r="C82" s="75">
        <v>48061</v>
      </c>
    </row>
    <row r="83" spans="1:3" ht="12" customHeight="1">
      <c r="A83" s="21" t="s">
        <v>149</v>
      </c>
      <c r="B83" s="22" t="s">
        <v>150</v>
      </c>
      <c r="C83" s="76">
        <v>143974</v>
      </c>
    </row>
    <row r="84" spans="1:3" ht="12" customHeight="1">
      <c r="A84" s="21" t="s">
        <v>151</v>
      </c>
      <c r="B84" s="77" t="s">
        <v>152</v>
      </c>
      <c r="C84" s="76"/>
    </row>
    <row r="85" spans="1:3" ht="12" customHeight="1">
      <c r="A85" s="21" t="s">
        <v>153</v>
      </c>
      <c r="B85" s="78" t="s">
        <v>154</v>
      </c>
      <c r="C85" s="76">
        <v>78828</v>
      </c>
    </row>
    <row r="86" spans="1:3" ht="12" customHeight="1">
      <c r="A86" s="21" t="s">
        <v>155</v>
      </c>
      <c r="B86" s="22" t="s">
        <v>156</v>
      </c>
      <c r="C86" s="76"/>
    </row>
    <row r="87" spans="1:3" ht="12" customHeight="1">
      <c r="A87" s="21" t="s">
        <v>157</v>
      </c>
      <c r="B87" s="79" t="s">
        <v>158</v>
      </c>
      <c r="C87" s="76">
        <v>61408</v>
      </c>
    </row>
    <row r="88" spans="1:3" ht="12" customHeight="1">
      <c r="A88" s="21" t="s">
        <v>159</v>
      </c>
      <c r="B88" s="79" t="s">
        <v>160</v>
      </c>
      <c r="C88" s="76"/>
    </row>
    <row r="89" spans="1:3" ht="12" customHeight="1">
      <c r="A89" s="21" t="s">
        <v>161</v>
      </c>
      <c r="B89" s="80" t="s">
        <v>162</v>
      </c>
      <c r="C89" s="76">
        <v>5780</v>
      </c>
    </row>
    <row r="90" spans="1:3" ht="12" customHeight="1">
      <c r="A90" s="21" t="s">
        <v>163</v>
      </c>
      <c r="B90" s="80" t="s">
        <v>499</v>
      </c>
      <c r="C90" s="76">
        <v>11640</v>
      </c>
    </row>
    <row r="91" spans="1:3" ht="12" customHeight="1">
      <c r="A91" s="28" t="s">
        <v>165</v>
      </c>
      <c r="B91" s="81" t="s">
        <v>166</v>
      </c>
      <c r="C91" s="76"/>
    </row>
    <row r="92" spans="1:3" ht="12" customHeight="1">
      <c r="A92" s="21" t="s">
        <v>167</v>
      </c>
      <c r="B92" s="81" t="s">
        <v>168</v>
      </c>
      <c r="C92" s="76"/>
    </row>
    <row r="93" spans="1:3" ht="12" customHeight="1" thickBot="1">
      <c r="A93" s="64" t="s">
        <v>169</v>
      </c>
      <c r="B93" s="82" t="s">
        <v>170</v>
      </c>
      <c r="C93" s="83"/>
    </row>
    <row r="94" spans="1:3" ht="12" customHeight="1" thickBot="1">
      <c r="A94" s="18" t="s">
        <v>20</v>
      </c>
      <c r="B94" s="84" t="s">
        <v>237</v>
      </c>
      <c r="C94" s="85">
        <f>SUM(C95:C101)</f>
        <v>96482</v>
      </c>
    </row>
    <row r="95" spans="1:3" ht="12" customHeight="1">
      <c r="A95" s="35" t="s">
        <v>21</v>
      </c>
      <c r="B95" s="22" t="s">
        <v>171</v>
      </c>
      <c r="C95" s="86">
        <v>8852</v>
      </c>
    </row>
    <row r="96" spans="1:3" ht="12" customHeight="1">
      <c r="A96" s="35" t="s">
        <v>23</v>
      </c>
      <c r="B96" s="22" t="s">
        <v>172</v>
      </c>
      <c r="C96" s="75"/>
    </row>
    <row r="97" spans="1:3" ht="12" customHeight="1">
      <c r="A97" s="35" t="s">
        <v>25</v>
      </c>
      <c r="B97" s="22" t="s">
        <v>173</v>
      </c>
      <c r="C97" s="75"/>
    </row>
    <row r="98" spans="1:3" ht="12" customHeight="1">
      <c r="A98" s="35" t="s">
        <v>27</v>
      </c>
      <c r="B98" s="22" t="s">
        <v>174</v>
      </c>
      <c r="C98" s="75"/>
    </row>
    <row r="99" spans="1:3" ht="12" customHeight="1">
      <c r="A99" s="35" t="s">
        <v>29</v>
      </c>
      <c r="B99" s="22" t="s">
        <v>175</v>
      </c>
      <c r="C99" s="75">
        <v>87630</v>
      </c>
    </row>
    <row r="100" spans="1:3" ht="24" customHeight="1">
      <c r="A100" s="35" t="s">
        <v>30</v>
      </c>
      <c r="B100" s="22" t="s">
        <v>176</v>
      </c>
      <c r="C100" s="75"/>
    </row>
    <row r="101" spans="1:3" ht="12" customHeight="1">
      <c r="A101" s="35" t="s">
        <v>177</v>
      </c>
      <c r="B101" s="22" t="s">
        <v>178</v>
      </c>
      <c r="C101" s="75"/>
    </row>
    <row r="102" spans="1:3" ht="12" customHeight="1">
      <c r="A102" s="35" t="s">
        <v>179</v>
      </c>
      <c r="B102" s="22" t="s">
        <v>180</v>
      </c>
      <c r="C102" s="75"/>
    </row>
    <row r="103" spans="1:3" ht="12" customHeight="1">
      <c r="A103" s="35" t="s">
        <v>181</v>
      </c>
      <c r="B103" s="79" t="s">
        <v>182</v>
      </c>
      <c r="C103" s="75"/>
    </row>
    <row r="104" spans="1:3" ht="12" customHeight="1">
      <c r="A104" s="28" t="s">
        <v>183</v>
      </c>
      <c r="B104" s="79" t="s">
        <v>184</v>
      </c>
      <c r="C104" s="76"/>
    </row>
    <row r="105" spans="1:3" ht="12" customHeight="1" thickBot="1">
      <c r="A105" s="38" t="s">
        <v>185</v>
      </c>
      <c r="B105" s="79" t="s">
        <v>186</v>
      </c>
      <c r="C105" s="76"/>
    </row>
    <row r="106" spans="1:3" ht="12" customHeight="1" thickBot="1">
      <c r="A106" s="18" t="s">
        <v>32</v>
      </c>
      <c r="B106" s="84" t="s">
        <v>187</v>
      </c>
      <c r="C106" s="87"/>
    </row>
    <row r="107" spans="1:3" ht="12" customHeight="1" thickBot="1">
      <c r="A107" s="18" t="s">
        <v>188</v>
      </c>
      <c r="B107" s="84" t="s">
        <v>238</v>
      </c>
      <c r="C107" s="85">
        <f>SUM(C108:C109)</f>
        <v>3000</v>
      </c>
    </row>
    <row r="108" spans="1:3" ht="12" customHeight="1">
      <c r="A108" s="35" t="s">
        <v>189</v>
      </c>
      <c r="B108" s="36" t="s">
        <v>190</v>
      </c>
      <c r="C108" s="86"/>
    </row>
    <row r="109" spans="1:3" ht="12" customHeight="1" thickBot="1">
      <c r="A109" s="21" t="s">
        <v>191</v>
      </c>
      <c r="B109" s="22" t="s">
        <v>192</v>
      </c>
      <c r="C109" s="75">
        <v>3000</v>
      </c>
    </row>
    <row r="110" spans="1:3" ht="12" customHeight="1" thickBot="1">
      <c r="A110" s="18" t="s">
        <v>52</v>
      </c>
      <c r="B110" s="88" t="s">
        <v>193</v>
      </c>
      <c r="C110" s="85">
        <f>+C80+C94+C106+C107</f>
        <v>584051</v>
      </c>
    </row>
    <row r="111" spans="1:3" ht="12" customHeight="1" thickBot="1">
      <c r="A111" s="18" t="s">
        <v>69</v>
      </c>
      <c r="B111" s="84" t="s">
        <v>194</v>
      </c>
      <c r="C111" s="85">
        <f>SUM(C112,C121)</f>
        <v>0</v>
      </c>
    </row>
    <row r="112" spans="1:3" ht="12" customHeight="1">
      <c r="A112" s="35" t="s">
        <v>70</v>
      </c>
      <c r="B112" s="41" t="s">
        <v>195</v>
      </c>
      <c r="C112" s="89">
        <f>SUM(C113:C120)</f>
        <v>0</v>
      </c>
    </row>
    <row r="113" spans="1:3" ht="12" customHeight="1">
      <c r="A113" s="35" t="s">
        <v>72</v>
      </c>
      <c r="B113" s="62" t="s">
        <v>196</v>
      </c>
      <c r="C113" s="75"/>
    </row>
    <row r="114" spans="1:3" ht="12" customHeight="1">
      <c r="A114" s="35" t="s">
        <v>74</v>
      </c>
      <c r="B114" s="62" t="s">
        <v>197</v>
      </c>
      <c r="C114" s="75"/>
    </row>
    <row r="115" spans="1:3" ht="12" customHeight="1">
      <c r="A115" s="35" t="s">
        <v>76</v>
      </c>
      <c r="B115" s="62" t="s">
        <v>198</v>
      </c>
      <c r="C115" s="75"/>
    </row>
    <row r="116" spans="1:3" ht="12" customHeight="1">
      <c r="A116" s="35" t="s">
        <v>78</v>
      </c>
      <c r="B116" s="62" t="s">
        <v>199</v>
      </c>
      <c r="C116" s="75"/>
    </row>
    <row r="117" spans="1:3" ht="12" customHeight="1">
      <c r="A117" s="35" t="s">
        <v>80</v>
      </c>
      <c r="B117" s="62" t="s">
        <v>200</v>
      </c>
      <c r="C117" s="75"/>
    </row>
    <row r="118" spans="1:3" ht="12" customHeight="1">
      <c r="A118" s="35" t="s">
        <v>201</v>
      </c>
      <c r="B118" s="62" t="s">
        <v>202</v>
      </c>
      <c r="C118" s="75"/>
    </row>
    <row r="119" spans="1:3" ht="12" customHeight="1">
      <c r="A119" s="35" t="s">
        <v>203</v>
      </c>
      <c r="B119" s="62" t="s">
        <v>204</v>
      </c>
      <c r="C119" s="75"/>
    </row>
    <row r="120" spans="1:3" ht="12" customHeight="1">
      <c r="A120" s="35" t="s">
        <v>205</v>
      </c>
      <c r="B120" s="62" t="s">
        <v>206</v>
      </c>
      <c r="C120" s="75"/>
    </row>
    <row r="121" spans="1:3" ht="12" customHeight="1">
      <c r="A121" s="35" t="s">
        <v>81</v>
      </c>
      <c r="B121" s="41" t="s">
        <v>207</v>
      </c>
      <c r="C121" s="89"/>
    </row>
    <row r="122" spans="1:3" ht="12" customHeight="1">
      <c r="A122" s="35" t="s">
        <v>83</v>
      </c>
      <c r="B122" s="62" t="s">
        <v>196</v>
      </c>
      <c r="C122" s="75"/>
    </row>
    <row r="123" spans="1:3" ht="12" customHeight="1">
      <c r="A123" s="35" t="s">
        <v>84</v>
      </c>
      <c r="B123" s="62" t="s">
        <v>208</v>
      </c>
      <c r="C123" s="75"/>
    </row>
    <row r="124" spans="1:3" ht="12" customHeight="1">
      <c r="A124" s="35" t="s">
        <v>85</v>
      </c>
      <c r="B124" s="62" t="s">
        <v>198</v>
      </c>
      <c r="C124" s="75"/>
    </row>
    <row r="125" spans="1:3" ht="12" customHeight="1">
      <c r="A125" s="35" t="s">
        <v>86</v>
      </c>
      <c r="B125" s="62" t="s">
        <v>199</v>
      </c>
      <c r="C125" s="90"/>
    </row>
    <row r="126" spans="1:3" ht="12" customHeight="1">
      <c r="A126" s="35" t="s">
        <v>87</v>
      </c>
      <c r="B126" s="62" t="s">
        <v>200</v>
      </c>
      <c r="C126" s="75" t="s">
        <v>209</v>
      </c>
    </row>
    <row r="127" spans="1:3" ht="12" customHeight="1">
      <c r="A127" s="35" t="s">
        <v>210</v>
      </c>
      <c r="B127" s="62" t="s">
        <v>211</v>
      </c>
      <c r="C127" s="76"/>
    </row>
    <row r="128" spans="1:3" ht="12" customHeight="1">
      <c r="A128" s="35" t="s">
        <v>212</v>
      </c>
      <c r="B128" s="62" t="s">
        <v>204</v>
      </c>
      <c r="C128" s="76"/>
    </row>
    <row r="129" spans="1:3" ht="12" customHeight="1" thickBot="1">
      <c r="A129" s="35" t="s">
        <v>213</v>
      </c>
      <c r="B129" s="62" t="s">
        <v>214</v>
      </c>
      <c r="C129" s="91"/>
    </row>
    <row r="130" spans="1:9" ht="15" customHeight="1" thickBot="1">
      <c r="A130" s="18" t="s">
        <v>215</v>
      </c>
      <c r="B130" s="92" t="s">
        <v>216</v>
      </c>
      <c r="C130" s="85">
        <f>SUM(C110,C111)</f>
        <v>584051</v>
      </c>
      <c r="F130" s="49"/>
      <c r="G130" s="93"/>
      <c r="H130" s="93"/>
      <c r="I130" s="93"/>
    </row>
    <row r="131" spans="1:3" s="17" customFormat="1" ht="12.75" customHeight="1">
      <c r="A131" s="488"/>
      <c r="B131" s="488"/>
      <c r="C131" s="488"/>
    </row>
    <row r="133" spans="1:3" ht="15.75">
      <c r="A133" s="490" t="s">
        <v>217</v>
      </c>
      <c r="B133" s="490"/>
      <c r="C133" s="490"/>
    </row>
    <row r="134" spans="1:2" ht="16.5" thickBot="1">
      <c r="A134" s="489" t="s">
        <v>218</v>
      </c>
      <c r="B134" s="489"/>
    </row>
    <row r="135" spans="1:4" ht="23.25" customHeight="1" thickBot="1">
      <c r="A135" s="18">
        <v>1</v>
      </c>
      <c r="B135" s="84" t="s">
        <v>219</v>
      </c>
      <c r="C135" s="94">
        <f>+C53-C110</f>
        <v>-25168</v>
      </c>
      <c r="D135" s="95"/>
    </row>
    <row r="136" ht="15.75">
      <c r="C136" s="96"/>
    </row>
    <row r="137" spans="1:3" ht="33" customHeight="1">
      <c r="A137" s="491" t="s">
        <v>220</v>
      </c>
      <c r="B137" s="491"/>
      <c r="C137" s="491"/>
    </row>
    <row r="138" spans="1:2" ht="16.5" thickBot="1">
      <c r="A138" s="489" t="s">
        <v>221</v>
      </c>
      <c r="B138" s="489"/>
    </row>
    <row r="139" spans="1:3" ht="12" customHeight="1" thickBot="1">
      <c r="A139" s="18" t="s">
        <v>18</v>
      </c>
      <c r="B139" s="84" t="s">
        <v>239</v>
      </c>
      <c r="C139" s="97">
        <f>C140-C143</f>
        <v>0</v>
      </c>
    </row>
    <row r="140" spans="1:3" ht="12.75" customHeight="1">
      <c r="A140" s="25" t="s">
        <v>145</v>
      </c>
      <c r="B140" s="26" t="s">
        <v>222</v>
      </c>
      <c r="C140" s="98">
        <f>+C57</f>
        <v>0</v>
      </c>
    </row>
    <row r="141" spans="1:3" ht="12.75" customHeight="1">
      <c r="A141" s="28" t="s">
        <v>223</v>
      </c>
      <c r="B141" s="29" t="s">
        <v>224</v>
      </c>
      <c r="C141" s="99">
        <f>+C58</f>
        <v>0</v>
      </c>
    </row>
    <row r="142" spans="1:3" ht="12.75" customHeight="1">
      <c r="A142" s="28" t="s">
        <v>225</v>
      </c>
      <c r="B142" s="100" t="s">
        <v>226</v>
      </c>
      <c r="C142" s="101">
        <f>+C65</f>
        <v>0</v>
      </c>
    </row>
    <row r="143" spans="1:3" ht="12.75" customHeight="1">
      <c r="A143" s="38" t="s">
        <v>147</v>
      </c>
      <c r="B143" s="102" t="s">
        <v>227</v>
      </c>
      <c r="C143" s="103">
        <f>+C111</f>
        <v>0</v>
      </c>
    </row>
    <row r="144" spans="1:3" ht="12.75" customHeight="1">
      <c r="A144" s="21" t="s">
        <v>228</v>
      </c>
      <c r="B144" s="22" t="s">
        <v>229</v>
      </c>
      <c r="C144" s="103">
        <f>+C112</f>
        <v>0</v>
      </c>
    </row>
    <row r="145" spans="1:3" ht="12.75" customHeight="1" thickBot="1">
      <c r="A145" s="64" t="s">
        <v>230</v>
      </c>
      <c r="B145" s="104" t="s">
        <v>231</v>
      </c>
      <c r="C145" s="105">
        <f>+C121</f>
        <v>0</v>
      </c>
    </row>
  </sheetData>
  <sheetProtection/>
  <mergeCells count="9">
    <mergeCell ref="A74:C74"/>
    <mergeCell ref="A2:B2"/>
    <mergeCell ref="A77:B77"/>
    <mergeCell ref="A138:B138"/>
    <mergeCell ref="A133:C133"/>
    <mergeCell ref="A137:C137"/>
    <mergeCell ref="A131:C131"/>
    <mergeCell ref="A134:B134"/>
    <mergeCell ref="A76:C76"/>
  </mergeCells>
  <printOptions horizontalCentered="1"/>
  <pageMargins left="0.7874015748031497" right="0.7874015748031497" top="1.4566929133858268" bottom="0.8661417322834646" header="0.7874015748031497" footer="0.5905511811023623"/>
  <pageSetup fitToHeight="2" fitToWidth="3" horizontalDpi="600" verticalDpi="600" orientation="portrait" paperSize="9" scale="71" r:id="rId1"/>
  <headerFooter alignWithMargins="0">
    <oddHeader>&amp;C&amp;"Times New Roman CE,Félkövér"&amp;12
Hernádnémeti Önkormányzat
2013. évi KÖLTSÉGVETÉSÉNEK MÉRLEGE&amp;10
</oddHead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F46"/>
  <sheetViews>
    <sheetView workbookViewId="0" topLeftCell="A1">
      <selection activeCell="B8" sqref="B8"/>
    </sheetView>
  </sheetViews>
  <sheetFormatPr defaultColWidth="9.00390625" defaultRowHeight="12.75"/>
  <cols>
    <col min="1" max="1" width="2.50390625" style="442" customWidth="1"/>
    <col min="2" max="2" width="50.375" style="442" customWidth="1"/>
    <col min="3" max="3" width="13.00390625" style="442" customWidth="1"/>
    <col min="4" max="4" width="10.125" style="442" customWidth="1"/>
    <col min="5" max="5" width="16.50390625" style="442" customWidth="1"/>
    <col min="6" max="6" width="11.875" style="442" bestFit="1" customWidth="1"/>
    <col min="7" max="16384" width="10.625" style="442" customWidth="1"/>
  </cols>
  <sheetData>
    <row r="1" spans="2:5" ht="16.5" thickBot="1">
      <c r="B1" s="440" t="s">
        <v>526</v>
      </c>
      <c r="C1" s="441"/>
      <c r="D1" s="441"/>
      <c r="E1" s="441"/>
    </row>
    <row r="2" spans="2:5" ht="12.75">
      <c r="B2" s="493" t="s">
        <v>452</v>
      </c>
      <c r="C2" s="496" t="s">
        <v>453</v>
      </c>
      <c r="D2" s="496" t="s">
        <v>454</v>
      </c>
      <c r="E2" s="498" t="s">
        <v>455</v>
      </c>
    </row>
    <row r="3" spans="2:5" ht="12.75">
      <c r="B3" s="494"/>
      <c r="C3" s="497"/>
      <c r="D3" s="497"/>
      <c r="E3" s="499"/>
    </row>
    <row r="4" spans="2:5" ht="5.25" customHeight="1">
      <c r="B4" s="494"/>
      <c r="C4" s="497"/>
      <c r="D4" s="497"/>
      <c r="E4" s="499"/>
    </row>
    <row r="5" spans="2:5" ht="24.75" thickBot="1">
      <c r="B5" s="495"/>
      <c r="C5" s="443" t="s">
        <v>456</v>
      </c>
      <c r="D5" s="443" t="s">
        <v>457</v>
      </c>
      <c r="E5" s="444" t="s">
        <v>458</v>
      </c>
    </row>
    <row r="6" spans="2:5" ht="13.5" thickBot="1">
      <c r="B6" s="445">
        <v>1</v>
      </c>
      <c r="C6" s="446">
        <v>2</v>
      </c>
      <c r="D6" s="446">
        <v>3</v>
      </c>
      <c r="E6" s="447">
        <v>4</v>
      </c>
    </row>
    <row r="7" spans="2:5" ht="20.25" customHeight="1">
      <c r="B7" s="448" t="s">
        <v>479</v>
      </c>
      <c r="C7" s="449">
        <v>4580000</v>
      </c>
      <c r="D7" s="449">
        <v>9.04</v>
      </c>
      <c r="E7" s="450">
        <f>C7*D7</f>
        <v>41403199.99999999</v>
      </c>
    </row>
    <row r="8" spans="2:5" ht="20.25" customHeight="1">
      <c r="B8" s="448" t="s">
        <v>480</v>
      </c>
      <c r="C8" s="451"/>
      <c r="D8" s="451"/>
      <c r="E8" s="450">
        <v>5453945</v>
      </c>
    </row>
    <row r="9" spans="2:5" ht="23.25" customHeight="1">
      <c r="B9" s="448" t="s">
        <v>481</v>
      </c>
      <c r="C9" s="451"/>
      <c r="D9" s="451"/>
      <c r="E9" s="450">
        <v>4198000</v>
      </c>
    </row>
    <row r="10" spans="2:5" ht="20.25" customHeight="1">
      <c r="B10" s="448" t="s">
        <v>482</v>
      </c>
      <c r="C10" s="451"/>
      <c r="D10" s="452"/>
      <c r="E10" s="450">
        <v>139155</v>
      </c>
    </row>
    <row r="11" spans="2:5" ht="20.25" customHeight="1">
      <c r="B11" s="448" t="s">
        <v>483</v>
      </c>
      <c r="C11" s="451"/>
      <c r="D11" s="452"/>
      <c r="E11" s="450">
        <v>2035787</v>
      </c>
    </row>
    <row r="12" spans="2:5" ht="20.25" customHeight="1">
      <c r="B12" s="448" t="s">
        <v>484</v>
      </c>
      <c r="C12" s="451"/>
      <c r="D12" s="451"/>
      <c r="E12" s="450">
        <v>-6625080</v>
      </c>
    </row>
    <row r="13" spans="2:6" ht="20.25" customHeight="1">
      <c r="B13" s="448" t="s">
        <v>556</v>
      </c>
      <c r="C13" s="451"/>
      <c r="D13" s="451"/>
      <c r="E13" s="450">
        <v>9971100</v>
      </c>
      <c r="F13" s="453"/>
    </row>
    <row r="14" spans="2:5" ht="20.25" customHeight="1">
      <c r="B14" s="448" t="s">
        <v>485</v>
      </c>
      <c r="C14" s="451"/>
      <c r="D14" s="451">
        <v>16</v>
      </c>
      <c r="E14" s="450">
        <v>45312000</v>
      </c>
    </row>
    <row r="15" spans="2:5" ht="20.25" customHeight="1">
      <c r="B15" s="448" t="s">
        <v>486</v>
      </c>
      <c r="C15" s="451"/>
      <c r="D15" s="451"/>
      <c r="E15" s="450">
        <v>18768000</v>
      </c>
    </row>
    <row r="16" spans="2:5" ht="20.25" customHeight="1">
      <c r="B16" s="448" t="s">
        <v>487</v>
      </c>
      <c r="C16" s="451"/>
      <c r="D16" s="451"/>
      <c r="E16" s="450">
        <v>10026000</v>
      </c>
    </row>
    <row r="17" spans="2:5" ht="20.25" customHeight="1">
      <c r="B17" s="448" t="s">
        <v>465</v>
      </c>
      <c r="C17" s="451">
        <v>102000</v>
      </c>
      <c r="D17" s="451">
        <v>334</v>
      </c>
      <c r="E17" s="450">
        <f>C17*D17</f>
        <v>34068000</v>
      </c>
    </row>
    <row r="18" spans="2:5" ht="20.25" customHeight="1">
      <c r="B18" s="448" t="s">
        <v>488</v>
      </c>
      <c r="C18" s="451">
        <v>102000</v>
      </c>
      <c r="D18" s="451">
        <v>6</v>
      </c>
      <c r="E18" s="450">
        <f>C18*D18</f>
        <v>612000</v>
      </c>
    </row>
    <row r="19" spans="2:5" ht="20.25" customHeight="1">
      <c r="B19" s="448" t="s">
        <v>489</v>
      </c>
      <c r="C19" s="451"/>
      <c r="D19" s="451"/>
      <c r="E19" s="450">
        <v>21824622</v>
      </c>
    </row>
    <row r="20" spans="2:5" ht="20.25" customHeight="1">
      <c r="B20" s="454" t="s">
        <v>459</v>
      </c>
      <c r="C20" s="451"/>
      <c r="D20" s="451"/>
      <c r="E20" s="450">
        <v>1458735</v>
      </c>
    </row>
    <row r="21" spans="2:5" ht="20.25" customHeight="1">
      <c r="B21" s="448" t="s">
        <v>460</v>
      </c>
      <c r="C21" s="451"/>
      <c r="D21" s="451"/>
      <c r="E21" s="450">
        <v>1458735</v>
      </c>
    </row>
    <row r="22" spans="2:5" ht="20.25" customHeight="1">
      <c r="B22" s="448" t="s">
        <v>461</v>
      </c>
      <c r="C22" s="451">
        <v>55360</v>
      </c>
      <c r="D22" s="451">
        <v>45</v>
      </c>
      <c r="E22" s="450">
        <f>C22*D22</f>
        <v>2491200</v>
      </c>
    </row>
    <row r="23" spans="2:5" ht="20.25" customHeight="1">
      <c r="B23" s="448" t="s">
        <v>462</v>
      </c>
      <c r="C23" s="451">
        <v>145000</v>
      </c>
      <c r="D23" s="451">
        <v>65</v>
      </c>
      <c r="E23" s="450">
        <f>C23*D23</f>
        <v>9425000</v>
      </c>
    </row>
    <row r="24" spans="2:5" ht="20.25" customHeight="1">
      <c r="B24" s="448" t="s">
        <v>463</v>
      </c>
      <c r="C24" s="451">
        <v>109000</v>
      </c>
      <c r="D24" s="451">
        <v>22</v>
      </c>
      <c r="E24" s="450">
        <f>C24*D24</f>
        <v>2398000</v>
      </c>
    </row>
    <row r="25" spans="2:5" ht="20.25" customHeight="1">
      <c r="B25" s="448" t="s">
        <v>490</v>
      </c>
      <c r="C25" s="451">
        <v>494100</v>
      </c>
      <c r="D25" s="451">
        <v>16</v>
      </c>
      <c r="E25" s="450">
        <f>C25*D25</f>
        <v>7905600</v>
      </c>
    </row>
    <row r="26" spans="2:5" ht="20.25" customHeight="1">
      <c r="B26" s="448" t="s">
        <v>464</v>
      </c>
      <c r="C26" s="451">
        <v>268200</v>
      </c>
      <c r="D26" s="451">
        <v>14</v>
      </c>
      <c r="E26" s="450">
        <f>C26*D26</f>
        <v>3754800</v>
      </c>
    </row>
    <row r="27" spans="2:5" ht="20.25" customHeight="1">
      <c r="B27" s="448" t="s">
        <v>491</v>
      </c>
      <c r="C27" s="451"/>
      <c r="D27" s="451"/>
      <c r="E27" s="450">
        <v>4210020</v>
      </c>
    </row>
    <row r="28" spans="2:5" ht="20.25" customHeight="1">
      <c r="B28" s="470" t="s">
        <v>525</v>
      </c>
      <c r="C28" s="451"/>
      <c r="D28" s="451"/>
      <c r="E28" s="450">
        <v>25000000</v>
      </c>
    </row>
    <row r="29" spans="2:5" ht="29.25" customHeight="1">
      <c r="B29" s="455" t="s">
        <v>492</v>
      </c>
      <c r="C29" s="451"/>
      <c r="D29" s="451"/>
      <c r="E29" s="450"/>
    </row>
    <row r="30" spans="2:5" ht="20.25" customHeight="1">
      <c r="B30" s="456" t="s">
        <v>493</v>
      </c>
      <c r="C30" s="457"/>
      <c r="D30" s="457"/>
      <c r="E30" s="458">
        <v>2250000</v>
      </c>
    </row>
    <row r="31" spans="2:5" ht="20.25" customHeight="1">
      <c r="B31" s="456" t="s">
        <v>490</v>
      </c>
      <c r="C31" s="457"/>
      <c r="D31" s="457"/>
      <c r="E31" s="458">
        <v>1976400</v>
      </c>
    </row>
    <row r="32" spans="2:5" ht="20.25" customHeight="1">
      <c r="B32" s="456"/>
      <c r="C32" s="457"/>
      <c r="D32" s="457"/>
      <c r="E32" s="458"/>
    </row>
    <row r="33" spans="2:5" ht="20.25" customHeight="1" thickBot="1">
      <c r="B33" s="456"/>
      <c r="C33" s="457"/>
      <c r="D33" s="457"/>
      <c r="E33" s="458"/>
    </row>
    <row r="34" spans="2:5" ht="13.5" thickBot="1">
      <c r="B34" s="459" t="s">
        <v>339</v>
      </c>
      <c r="C34" s="460"/>
      <c r="D34" s="460"/>
      <c r="E34" s="461">
        <f>SUM(E7:E28)</f>
        <v>245288819</v>
      </c>
    </row>
    <row r="35" spans="2:5" ht="12.75">
      <c r="B35" s="462"/>
      <c r="C35" s="463"/>
      <c r="D35" s="465"/>
      <c r="E35" s="464"/>
    </row>
    <row r="36" spans="2:5" ht="12.75">
      <c r="B36" s="462"/>
      <c r="C36" s="463"/>
      <c r="D36" s="463"/>
      <c r="E36" s="464"/>
    </row>
    <row r="37" spans="2:5" ht="12.75">
      <c r="B37" s="462"/>
      <c r="C37" s="463"/>
      <c r="D37" s="463"/>
      <c r="E37" s="464"/>
    </row>
    <row r="38" spans="2:5" ht="12.75">
      <c r="B38" s="462"/>
      <c r="C38" s="463"/>
      <c r="D38" s="463"/>
      <c r="E38" s="464"/>
    </row>
    <row r="39" spans="2:5" ht="12.75">
      <c r="B39" s="462"/>
      <c r="C39" s="463"/>
      <c r="D39" s="463"/>
      <c r="E39" s="464"/>
    </row>
    <row r="40" spans="2:5" ht="12.75">
      <c r="B40" s="462"/>
      <c r="C40" s="463"/>
      <c r="D40" s="463"/>
      <c r="E40" s="464"/>
    </row>
    <row r="41" spans="2:5" ht="12.75">
      <c r="B41" s="462"/>
      <c r="C41" s="463"/>
      <c r="D41" s="463"/>
      <c r="E41" s="464"/>
    </row>
    <row r="42" spans="2:5" ht="12.75">
      <c r="B42" s="462"/>
      <c r="C42" s="463"/>
      <c r="D42" s="463"/>
      <c r="E42" s="464"/>
    </row>
    <row r="43" spans="2:5" ht="12.75">
      <c r="B43" s="462"/>
      <c r="C43" s="463"/>
      <c r="D43" s="463"/>
      <c r="E43" s="464"/>
    </row>
    <row r="44" spans="2:5" ht="12.75">
      <c r="B44" s="462"/>
      <c r="C44" s="463"/>
      <c r="D44" s="463"/>
      <c r="E44" s="464"/>
    </row>
    <row r="45" spans="2:5" ht="12.75">
      <c r="B45" s="462"/>
      <c r="C45" s="463"/>
      <c r="D45" s="463"/>
      <c r="E45" s="464"/>
    </row>
    <row r="46" spans="2:5" ht="12.75">
      <c r="B46" s="462"/>
      <c r="C46" s="463"/>
      <c r="D46" s="463"/>
      <c r="E46" s="464"/>
    </row>
    <row r="51" ht="12.75" customHeight="1"/>
    <row r="52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</sheetData>
  <mergeCells count="4">
    <mergeCell ref="B2:B5"/>
    <mergeCell ref="C2:C4"/>
    <mergeCell ref="D2:D4"/>
    <mergeCell ref="E2:E4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&amp;R&amp;"Times New Roman CE,Félkövér dőlt"3.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">
      <selection activeCell="C14" sqref="C14"/>
    </sheetView>
  </sheetViews>
  <sheetFormatPr defaultColWidth="9.00390625" defaultRowHeight="12.75"/>
  <cols>
    <col min="1" max="1" width="6.875" style="106" customWidth="1"/>
    <col min="2" max="2" width="52.50390625" style="109" customWidth="1"/>
    <col min="3" max="3" width="16.625" style="106" customWidth="1"/>
    <col min="4" max="4" width="52.50390625" style="106" customWidth="1"/>
    <col min="5" max="5" width="16.625" style="106" customWidth="1"/>
    <col min="6" max="16384" width="9.375" style="106" customWidth="1"/>
  </cols>
  <sheetData>
    <row r="1" spans="2:6" ht="31.5" customHeight="1">
      <c r="B1" s="107" t="s">
        <v>240</v>
      </c>
      <c r="C1" s="108"/>
      <c r="D1" s="108"/>
      <c r="E1" s="108"/>
      <c r="F1" s="502" t="s">
        <v>473</v>
      </c>
    </row>
    <row r="2" spans="5:6" ht="14.25" thickBot="1">
      <c r="E2" s="110" t="s">
        <v>241</v>
      </c>
      <c r="F2" s="502"/>
    </row>
    <row r="3" spans="1:6" ht="18" customHeight="1" thickBot="1">
      <c r="A3" s="500" t="s">
        <v>16</v>
      </c>
      <c r="B3" s="111" t="s">
        <v>242</v>
      </c>
      <c r="C3" s="112"/>
      <c r="D3" s="111" t="s">
        <v>243</v>
      </c>
      <c r="E3" s="113"/>
      <c r="F3" s="502"/>
    </row>
    <row r="4" spans="1:6" s="117" customFormat="1" ht="35.25" customHeight="1" thickBot="1">
      <c r="A4" s="501"/>
      <c r="B4" s="114" t="s">
        <v>244</v>
      </c>
      <c r="C4" s="115" t="s">
        <v>478</v>
      </c>
      <c r="D4" s="114" t="s">
        <v>244</v>
      </c>
      <c r="E4" s="116" t="s">
        <v>478</v>
      </c>
      <c r="F4" s="502"/>
    </row>
    <row r="5" spans="1:6" s="122" customFormat="1" ht="12" customHeight="1" thickBot="1">
      <c r="A5" s="118">
        <v>1</v>
      </c>
      <c r="B5" s="119">
        <v>2</v>
      </c>
      <c r="C5" s="120" t="s">
        <v>32</v>
      </c>
      <c r="D5" s="119" t="s">
        <v>188</v>
      </c>
      <c r="E5" s="121" t="s">
        <v>52</v>
      </c>
      <c r="F5" s="502"/>
    </row>
    <row r="6" spans="1:6" ht="12.75" customHeight="1">
      <c r="A6" s="123" t="s">
        <v>18</v>
      </c>
      <c r="B6" s="124" t="s">
        <v>501</v>
      </c>
      <c r="C6" s="125">
        <v>245289</v>
      </c>
      <c r="D6" s="124" t="s">
        <v>246</v>
      </c>
      <c r="E6" s="126">
        <v>213706</v>
      </c>
      <c r="F6" s="502"/>
    </row>
    <row r="7" spans="1:6" ht="15.75" customHeight="1">
      <c r="A7" s="127" t="s">
        <v>20</v>
      </c>
      <c r="B7" s="128" t="s">
        <v>438</v>
      </c>
      <c r="C7" s="129">
        <v>19850</v>
      </c>
      <c r="D7" s="128" t="s">
        <v>247</v>
      </c>
      <c r="E7" s="130">
        <v>48061</v>
      </c>
      <c r="F7" s="502"/>
    </row>
    <row r="8" spans="1:6" ht="12.75" customHeight="1">
      <c r="A8" s="127" t="s">
        <v>32</v>
      </c>
      <c r="B8" s="124" t="s">
        <v>245</v>
      </c>
      <c r="C8" s="129">
        <v>25600</v>
      </c>
      <c r="D8" s="128" t="s">
        <v>248</v>
      </c>
      <c r="E8" s="130">
        <v>143974</v>
      </c>
      <c r="F8" s="502"/>
    </row>
    <row r="9" spans="1:6" ht="12.75" customHeight="1">
      <c r="A9" s="127" t="s">
        <v>188</v>
      </c>
      <c r="B9" s="131" t="s">
        <v>496</v>
      </c>
      <c r="C9" s="129">
        <v>58000</v>
      </c>
      <c r="D9" s="128" t="s">
        <v>154</v>
      </c>
      <c r="E9" s="130">
        <v>78828</v>
      </c>
      <c r="F9" s="502"/>
    </row>
    <row r="10" spans="1:6" ht="22.5" customHeight="1">
      <c r="A10" s="127" t="s">
        <v>52</v>
      </c>
      <c r="B10" s="128" t="s">
        <v>538</v>
      </c>
      <c r="C10" s="129">
        <v>99252</v>
      </c>
      <c r="D10" s="128" t="s">
        <v>249</v>
      </c>
      <c r="E10" s="130">
        <v>3000</v>
      </c>
      <c r="F10" s="502"/>
    </row>
    <row r="11" spans="1:6" ht="12.75" customHeight="1">
      <c r="A11" s="127" t="s">
        <v>69</v>
      </c>
      <c r="B11" s="128" t="s">
        <v>527</v>
      </c>
      <c r="C11" s="132">
        <v>14410</v>
      </c>
      <c r="D11" s="128"/>
      <c r="E11" s="130"/>
      <c r="F11" s="502"/>
    </row>
    <row r="12" spans="1:6" ht="12.75" customHeight="1">
      <c r="A12" s="127" t="s">
        <v>215</v>
      </c>
      <c r="B12" s="128" t="s">
        <v>500</v>
      </c>
      <c r="C12" s="129"/>
      <c r="D12" s="128"/>
      <c r="E12" s="130"/>
      <c r="F12" s="502"/>
    </row>
    <row r="13" spans="1:6" ht="12.75" customHeight="1">
      <c r="A13" s="127" t="s">
        <v>96</v>
      </c>
      <c r="B13" s="128" t="s">
        <v>251</v>
      </c>
      <c r="C13" s="129"/>
      <c r="D13" s="128"/>
      <c r="E13" s="130"/>
      <c r="F13" s="502"/>
    </row>
    <row r="14" spans="1:6" ht="12.75" customHeight="1">
      <c r="A14" s="127" t="s">
        <v>252</v>
      </c>
      <c r="B14" s="128"/>
      <c r="C14" s="132"/>
      <c r="D14" s="128"/>
      <c r="E14" s="130"/>
      <c r="F14" s="502"/>
    </row>
    <row r="15" spans="1:6" ht="12.75" customHeight="1">
      <c r="A15" s="127" t="s">
        <v>103</v>
      </c>
      <c r="B15" s="128"/>
      <c r="C15" s="129"/>
      <c r="D15" s="128"/>
      <c r="E15" s="130"/>
      <c r="F15" s="502"/>
    </row>
    <row r="16" spans="1:6" ht="12.75" customHeight="1">
      <c r="A16" s="127" t="s">
        <v>105</v>
      </c>
      <c r="B16" s="128"/>
      <c r="C16" s="129"/>
      <c r="D16" s="128"/>
      <c r="E16" s="130"/>
      <c r="F16" s="502"/>
    </row>
    <row r="17" spans="1:6" ht="12.75" customHeight="1" thickBot="1">
      <c r="A17" s="127" t="s">
        <v>111</v>
      </c>
      <c r="B17" s="133"/>
      <c r="C17" s="134"/>
      <c r="D17" s="128"/>
      <c r="E17" s="135"/>
      <c r="F17" s="502"/>
    </row>
    <row r="18" spans="1:6" ht="15.75" customHeight="1" thickBot="1">
      <c r="A18" s="136" t="s">
        <v>140</v>
      </c>
      <c r="B18" s="137" t="s">
        <v>253</v>
      </c>
      <c r="C18" s="138">
        <f>SUM(C6:C17)</f>
        <v>462401</v>
      </c>
      <c r="D18" s="139" t="s">
        <v>254</v>
      </c>
      <c r="E18" s="140">
        <f>SUM(E6:E17)</f>
        <v>487569</v>
      </c>
      <c r="F18" s="502"/>
    </row>
    <row r="19" spans="1:6" ht="12.75" customHeight="1">
      <c r="A19" s="141" t="s">
        <v>255</v>
      </c>
      <c r="B19" s="142" t="s">
        <v>256</v>
      </c>
      <c r="C19" s="143">
        <v>25168</v>
      </c>
      <c r="D19" s="144" t="s">
        <v>196</v>
      </c>
      <c r="E19" s="145"/>
      <c r="F19" s="502"/>
    </row>
    <row r="20" spans="1:6" ht="12.75" customHeight="1">
      <c r="A20" s="146" t="s">
        <v>257</v>
      </c>
      <c r="B20" s="147" t="s">
        <v>258</v>
      </c>
      <c r="C20" s="148"/>
      <c r="D20" s="144" t="s">
        <v>197</v>
      </c>
      <c r="E20" s="149"/>
      <c r="F20" s="502"/>
    </row>
    <row r="21" spans="1:6" ht="12.75" customHeight="1">
      <c r="A21" s="150" t="s">
        <v>259</v>
      </c>
      <c r="B21" s="144" t="s">
        <v>116</v>
      </c>
      <c r="C21" s="151"/>
      <c r="D21" s="144" t="s">
        <v>260</v>
      </c>
      <c r="E21" s="149"/>
      <c r="F21" s="502"/>
    </row>
    <row r="22" spans="1:6" ht="12.75" customHeight="1">
      <c r="A22" s="150" t="s">
        <v>261</v>
      </c>
      <c r="B22" s="144" t="s">
        <v>118</v>
      </c>
      <c r="C22" s="151"/>
      <c r="D22" s="144" t="s">
        <v>199</v>
      </c>
      <c r="E22" s="149"/>
      <c r="F22" s="502"/>
    </row>
    <row r="23" spans="1:6" ht="12.75" customHeight="1">
      <c r="A23" s="150" t="s">
        <v>262</v>
      </c>
      <c r="B23" s="144" t="s">
        <v>263</v>
      </c>
      <c r="C23" s="151"/>
      <c r="D23" s="152" t="s">
        <v>200</v>
      </c>
      <c r="E23" s="149"/>
      <c r="F23" s="502"/>
    </row>
    <row r="24" spans="1:6" ht="12.75" customHeight="1">
      <c r="A24" s="150" t="s">
        <v>264</v>
      </c>
      <c r="B24" s="144" t="s">
        <v>265</v>
      </c>
      <c r="C24" s="151"/>
      <c r="D24" s="144" t="s">
        <v>266</v>
      </c>
      <c r="E24" s="149"/>
      <c r="F24" s="502"/>
    </row>
    <row r="25" spans="1:6" ht="12.75" customHeight="1">
      <c r="A25" s="153" t="s">
        <v>267</v>
      </c>
      <c r="B25" s="152" t="s">
        <v>124</v>
      </c>
      <c r="C25" s="154"/>
      <c r="D25" s="124" t="s">
        <v>202</v>
      </c>
      <c r="E25" s="145"/>
      <c r="F25" s="502"/>
    </row>
    <row r="26" spans="1:6" ht="12.75" customHeight="1">
      <c r="A26" s="150" t="s">
        <v>268</v>
      </c>
      <c r="B26" s="144" t="s">
        <v>269</v>
      </c>
      <c r="C26" s="151"/>
      <c r="D26" s="128" t="s">
        <v>204</v>
      </c>
      <c r="E26" s="149"/>
      <c r="F26" s="502"/>
    </row>
    <row r="27" spans="1:6" ht="12.75" customHeight="1">
      <c r="A27" s="123" t="s">
        <v>270</v>
      </c>
      <c r="B27" s="124"/>
      <c r="C27" s="155"/>
      <c r="D27" s="124" t="s">
        <v>271</v>
      </c>
      <c r="E27" s="156"/>
      <c r="F27" s="502"/>
    </row>
    <row r="28" spans="1:6" ht="12.75" customHeight="1">
      <c r="A28" s="157" t="s">
        <v>272</v>
      </c>
      <c r="B28" s="133"/>
      <c r="C28" s="158"/>
      <c r="D28" s="133"/>
      <c r="E28" s="159"/>
      <c r="F28" s="502"/>
    </row>
    <row r="29" spans="1:6" ht="12.75" customHeight="1" thickBot="1">
      <c r="A29" s="160" t="s">
        <v>273</v>
      </c>
      <c r="B29" s="161"/>
      <c r="C29" s="162"/>
      <c r="D29" s="161"/>
      <c r="E29" s="163"/>
      <c r="F29" s="502"/>
    </row>
    <row r="30" spans="1:6" ht="15.75" customHeight="1" thickBot="1">
      <c r="A30" s="136" t="s">
        <v>274</v>
      </c>
      <c r="B30" s="137" t="s">
        <v>275</v>
      </c>
      <c r="C30" s="138">
        <f>SUM(C21:C29)</f>
        <v>0</v>
      </c>
      <c r="D30" s="137" t="s">
        <v>276</v>
      </c>
      <c r="E30" s="140">
        <f>SUM(E19:E29)</f>
        <v>0</v>
      </c>
      <c r="F30" s="502"/>
    </row>
    <row r="31" spans="1:6" ht="18" customHeight="1" thickBot="1">
      <c r="A31" s="136" t="s">
        <v>277</v>
      </c>
      <c r="B31" s="164" t="s">
        <v>278</v>
      </c>
      <c r="C31" s="138">
        <f>+C18+C19+C20+C30</f>
        <v>487569</v>
      </c>
      <c r="D31" s="164" t="s">
        <v>279</v>
      </c>
      <c r="E31" s="140">
        <f>+E18+E30</f>
        <v>487569</v>
      </c>
      <c r="F31" s="502"/>
    </row>
    <row r="32" spans="1:6" ht="18" customHeight="1" thickBot="1">
      <c r="A32" s="136" t="s">
        <v>280</v>
      </c>
      <c r="B32" s="165" t="s">
        <v>281</v>
      </c>
      <c r="C32" s="166">
        <f>IF(((E18-C18)&gt;0),E18-C18,"----")</f>
        <v>25168</v>
      </c>
      <c r="D32" s="165" t="s">
        <v>282</v>
      </c>
      <c r="E32" s="167" t="str">
        <f>IF(((C18-E18)&gt;0),C18-E18,"----")</f>
        <v>----</v>
      </c>
      <c r="F32" s="502"/>
    </row>
    <row r="35" ht="15.75">
      <c r="B35" s="168"/>
    </row>
  </sheetData>
  <sheetProtection/>
  <mergeCells count="2">
    <mergeCell ref="A3:A4"/>
    <mergeCell ref="F1:F32"/>
  </mergeCells>
  <printOptions horizontalCentered="1"/>
  <pageMargins left="0.31496062992125984" right="0.4724409448818898" top="0.7086614173228347" bottom="0.5118110236220472" header="0.6692913385826772" footer="0.2755905511811024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zoomScaleSheetLayoutView="115" workbookViewId="0" topLeftCell="A1">
      <selection activeCell="B26" sqref="B25:B26"/>
    </sheetView>
  </sheetViews>
  <sheetFormatPr defaultColWidth="9.00390625" defaultRowHeight="12.75"/>
  <cols>
    <col min="1" max="1" width="6.875" style="106" customWidth="1"/>
    <col min="2" max="2" width="52.50390625" style="109" customWidth="1"/>
    <col min="3" max="3" width="16.625" style="106" customWidth="1"/>
    <col min="4" max="4" width="52.50390625" style="106" customWidth="1"/>
    <col min="5" max="5" width="16.625" style="106" customWidth="1"/>
    <col min="6" max="16384" width="9.375" style="106" customWidth="1"/>
  </cols>
  <sheetData>
    <row r="1" spans="2:6" ht="39.75" customHeight="1">
      <c r="B1" s="107" t="s">
        <v>283</v>
      </c>
      <c r="C1" s="108"/>
      <c r="D1" s="108"/>
      <c r="E1" s="108"/>
      <c r="F1" s="502" t="s">
        <v>474</v>
      </c>
    </row>
    <row r="2" spans="5:6" ht="14.25" thickBot="1">
      <c r="E2" s="110" t="s">
        <v>241</v>
      </c>
      <c r="F2" s="502"/>
    </row>
    <row r="3" spans="1:6" ht="24" customHeight="1" thickBot="1">
      <c r="A3" s="503" t="s">
        <v>16</v>
      </c>
      <c r="B3" s="111" t="s">
        <v>242</v>
      </c>
      <c r="C3" s="112"/>
      <c r="D3" s="111" t="s">
        <v>243</v>
      </c>
      <c r="E3" s="113"/>
      <c r="F3" s="502"/>
    </row>
    <row r="4" spans="1:6" s="117" customFormat="1" ht="35.25" customHeight="1" thickBot="1">
      <c r="A4" s="504"/>
      <c r="B4" s="114" t="s">
        <v>244</v>
      </c>
      <c r="C4" s="115" t="s">
        <v>478</v>
      </c>
      <c r="D4" s="114" t="s">
        <v>244</v>
      </c>
      <c r="E4" s="116" t="s">
        <v>478</v>
      </c>
      <c r="F4" s="502"/>
    </row>
    <row r="5" spans="1:6" s="117" customFormat="1" ht="12" customHeight="1" thickBot="1">
      <c r="A5" s="118">
        <v>1</v>
      </c>
      <c r="B5" s="119">
        <v>2</v>
      </c>
      <c r="C5" s="120">
        <v>3</v>
      </c>
      <c r="D5" s="119">
        <v>4</v>
      </c>
      <c r="E5" s="121">
        <v>5</v>
      </c>
      <c r="F5" s="502"/>
    </row>
    <row r="6" spans="1:6" ht="12.75" customHeight="1">
      <c r="A6" s="123" t="s">
        <v>18</v>
      </c>
      <c r="B6" s="124" t="s">
        <v>284</v>
      </c>
      <c r="C6" s="125"/>
      <c r="D6" s="124" t="s">
        <v>171</v>
      </c>
      <c r="E6" s="126">
        <v>6312</v>
      </c>
      <c r="F6" s="502"/>
    </row>
    <row r="7" spans="1:6" ht="12.75" customHeight="1">
      <c r="A7" s="127" t="s">
        <v>20</v>
      </c>
      <c r="B7" s="128" t="s">
        <v>285</v>
      </c>
      <c r="C7" s="129"/>
      <c r="D7" s="128" t="s">
        <v>172</v>
      </c>
      <c r="E7" s="130"/>
      <c r="F7" s="502"/>
    </row>
    <row r="8" spans="1:6" ht="12.75" customHeight="1">
      <c r="A8" s="127" t="s">
        <v>32</v>
      </c>
      <c r="B8" s="128" t="s">
        <v>95</v>
      </c>
      <c r="C8" s="129"/>
      <c r="D8" s="128" t="s">
        <v>173</v>
      </c>
      <c r="E8" s="130"/>
      <c r="F8" s="502"/>
    </row>
    <row r="9" spans="1:6" ht="15" customHeight="1">
      <c r="A9" s="127" t="s">
        <v>188</v>
      </c>
      <c r="B9" s="128" t="s">
        <v>64</v>
      </c>
      <c r="C9" s="129"/>
      <c r="D9" s="128" t="s">
        <v>174</v>
      </c>
      <c r="E9" s="130"/>
      <c r="F9" s="502"/>
    </row>
    <row r="10" spans="1:6" ht="21.75" customHeight="1">
      <c r="A10" s="127" t="s">
        <v>52</v>
      </c>
      <c r="B10" s="128" t="s">
        <v>286</v>
      </c>
      <c r="C10" s="129"/>
      <c r="D10" s="128" t="s">
        <v>287</v>
      </c>
      <c r="E10" s="130">
        <v>90170</v>
      </c>
      <c r="F10" s="502"/>
    </row>
    <row r="11" spans="1:6" ht="23.25" customHeight="1">
      <c r="A11" s="127" t="s">
        <v>69</v>
      </c>
      <c r="B11" s="128" t="s">
        <v>288</v>
      </c>
      <c r="C11" s="132"/>
      <c r="D11" s="128" t="s">
        <v>289</v>
      </c>
      <c r="E11" s="130"/>
      <c r="F11" s="502"/>
    </row>
    <row r="12" spans="1:6" ht="12.75" customHeight="1">
      <c r="A12" s="127" t="s">
        <v>215</v>
      </c>
      <c r="B12" s="128" t="s">
        <v>502</v>
      </c>
      <c r="C12" s="129"/>
      <c r="D12" s="128" t="s">
        <v>178</v>
      </c>
      <c r="E12" s="130"/>
      <c r="F12" s="502"/>
    </row>
    <row r="13" spans="1:6" ht="12.75" customHeight="1">
      <c r="A13" s="127" t="s">
        <v>96</v>
      </c>
      <c r="B13" s="128" t="s">
        <v>503</v>
      </c>
      <c r="C13" s="129">
        <v>6312</v>
      </c>
      <c r="D13" s="144" t="s">
        <v>249</v>
      </c>
      <c r="E13" s="130"/>
      <c r="F13" s="502"/>
    </row>
    <row r="14" spans="1:6" ht="12.75" customHeight="1">
      <c r="A14" s="127" t="s">
        <v>252</v>
      </c>
      <c r="B14" s="128" t="s">
        <v>290</v>
      </c>
      <c r="C14" s="132">
        <v>90170</v>
      </c>
      <c r="D14" s="128"/>
      <c r="E14" s="130"/>
      <c r="F14" s="502"/>
    </row>
    <row r="15" spans="1:6" ht="12.75" customHeight="1" thickBot="1">
      <c r="A15" s="127" t="s">
        <v>103</v>
      </c>
      <c r="B15" s="128"/>
      <c r="C15" s="130"/>
      <c r="D15" s="128"/>
      <c r="E15" s="130"/>
      <c r="F15" s="502"/>
    </row>
    <row r="16" spans="1:6" ht="15.75" customHeight="1" thickBot="1">
      <c r="A16" s="136" t="s">
        <v>105</v>
      </c>
      <c r="B16" s="137" t="s">
        <v>253</v>
      </c>
      <c r="C16" s="138">
        <f>SUM(C6:C15)</f>
        <v>96482</v>
      </c>
      <c r="D16" s="137" t="s">
        <v>254</v>
      </c>
      <c r="E16" s="140">
        <f>SUM(E6:E15)</f>
        <v>96482</v>
      </c>
      <c r="F16" s="502"/>
    </row>
    <row r="17" spans="1:6" ht="12.75" customHeight="1">
      <c r="A17" s="169" t="s">
        <v>111</v>
      </c>
      <c r="B17" s="142" t="s">
        <v>291</v>
      </c>
      <c r="C17" s="170"/>
      <c r="D17" s="144" t="s">
        <v>196</v>
      </c>
      <c r="E17" s="156"/>
      <c r="F17" s="502"/>
    </row>
    <row r="18" spans="1:6" ht="12.75" customHeight="1">
      <c r="A18" s="127" t="s">
        <v>140</v>
      </c>
      <c r="B18" s="144" t="s">
        <v>116</v>
      </c>
      <c r="C18" s="151"/>
      <c r="D18" s="144" t="s">
        <v>208</v>
      </c>
      <c r="E18" s="149"/>
      <c r="F18" s="502"/>
    </row>
    <row r="19" spans="1:6" ht="12.75" customHeight="1">
      <c r="A19" s="127" t="s">
        <v>255</v>
      </c>
      <c r="B19" s="144" t="s">
        <v>131</v>
      </c>
      <c r="C19" s="151"/>
      <c r="D19" s="144" t="s">
        <v>198</v>
      </c>
      <c r="E19" s="149"/>
      <c r="F19" s="502"/>
    </row>
    <row r="20" spans="1:6" ht="12.75" customHeight="1">
      <c r="A20" s="127" t="s">
        <v>257</v>
      </c>
      <c r="B20" s="144" t="s">
        <v>133</v>
      </c>
      <c r="C20" s="151"/>
      <c r="D20" s="144" t="s">
        <v>199</v>
      </c>
      <c r="E20" s="149"/>
      <c r="F20" s="502"/>
    </row>
    <row r="21" spans="1:6" ht="12.75" customHeight="1">
      <c r="A21" s="127" t="s">
        <v>259</v>
      </c>
      <c r="B21" s="144" t="s">
        <v>120</v>
      </c>
      <c r="C21" s="151"/>
      <c r="D21" s="152" t="s">
        <v>200</v>
      </c>
      <c r="E21" s="149"/>
      <c r="F21" s="502"/>
    </row>
    <row r="22" spans="1:6" ht="12.75" customHeight="1">
      <c r="A22" s="127" t="s">
        <v>261</v>
      </c>
      <c r="B22" s="152" t="s">
        <v>292</v>
      </c>
      <c r="C22" s="151"/>
      <c r="D22" s="144" t="s">
        <v>211</v>
      </c>
      <c r="E22" s="149"/>
      <c r="F22" s="502"/>
    </row>
    <row r="23" spans="1:6" ht="12.75" customHeight="1">
      <c r="A23" s="127" t="s">
        <v>262</v>
      </c>
      <c r="B23" s="144" t="s">
        <v>124</v>
      </c>
      <c r="C23" s="151"/>
      <c r="D23" s="124" t="s">
        <v>204</v>
      </c>
      <c r="E23" s="149"/>
      <c r="F23" s="502"/>
    </row>
    <row r="24" spans="1:6" ht="12.75" customHeight="1">
      <c r="A24" s="127" t="s">
        <v>264</v>
      </c>
      <c r="B24" s="124" t="s">
        <v>139</v>
      </c>
      <c r="C24" s="151"/>
      <c r="D24" s="128" t="s">
        <v>214</v>
      </c>
      <c r="E24" s="149"/>
      <c r="F24" s="502"/>
    </row>
    <row r="25" spans="1:6" ht="12.75" customHeight="1">
      <c r="A25" s="127" t="s">
        <v>267</v>
      </c>
      <c r="B25" s="133"/>
      <c r="C25" s="151"/>
      <c r="D25" s="124"/>
      <c r="E25" s="149"/>
      <c r="F25" s="502"/>
    </row>
    <row r="26" spans="1:6" ht="12.75" customHeight="1" thickBot="1">
      <c r="A26" s="157" t="s">
        <v>268</v>
      </c>
      <c r="B26" s="161"/>
      <c r="C26" s="158"/>
      <c r="D26" s="133"/>
      <c r="E26" s="159"/>
      <c r="F26" s="502"/>
    </row>
    <row r="27" spans="1:6" ht="15.75" customHeight="1" thickBot="1">
      <c r="A27" s="136" t="s">
        <v>270</v>
      </c>
      <c r="B27" s="137" t="s">
        <v>293</v>
      </c>
      <c r="C27" s="138">
        <f>SUM(C18:C26)</f>
        <v>0</v>
      </c>
      <c r="D27" s="137" t="s">
        <v>294</v>
      </c>
      <c r="E27" s="171">
        <f>SUM(E17:E26)</f>
        <v>0</v>
      </c>
      <c r="F27" s="502"/>
    </row>
    <row r="28" spans="1:6" ht="18" customHeight="1" thickBot="1">
      <c r="A28" s="136" t="s">
        <v>272</v>
      </c>
      <c r="B28" s="164" t="s">
        <v>295</v>
      </c>
      <c r="C28" s="172">
        <f>+C16+C17+C27</f>
        <v>96482</v>
      </c>
      <c r="D28" s="164" t="s">
        <v>296</v>
      </c>
      <c r="E28" s="173">
        <f>+E16+E27</f>
        <v>96482</v>
      </c>
      <c r="F28" s="502"/>
    </row>
    <row r="29" spans="1:6" ht="18" customHeight="1" thickBot="1">
      <c r="A29" s="136" t="s">
        <v>273</v>
      </c>
      <c r="B29" s="174" t="s">
        <v>281</v>
      </c>
      <c r="C29" s="175" t="str">
        <f>IF(((E16-C16)&gt;0),E16-C16,"----")</f>
        <v>----</v>
      </c>
      <c r="D29" s="174" t="s">
        <v>282</v>
      </c>
      <c r="E29" s="176" t="str">
        <f>IF(((C16-E16)&gt;0),C16-E16,"----")</f>
        <v>----</v>
      </c>
      <c r="F29" s="502"/>
    </row>
    <row r="30" ht="12.75">
      <c r="F30" s="177"/>
    </row>
    <row r="31" ht="12.75">
      <c r="F31" s="177"/>
    </row>
    <row r="32" spans="2:6" ht="15.75">
      <c r="B32" s="168"/>
      <c r="F32" s="177"/>
    </row>
  </sheetData>
  <sheetProtection/>
  <mergeCells count="2">
    <mergeCell ref="A3:A4"/>
    <mergeCell ref="F1:F29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O25" sqref="O25"/>
    </sheetView>
  </sheetViews>
  <sheetFormatPr defaultColWidth="9.00390625" defaultRowHeight="12.75"/>
  <cols>
    <col min="1" max="1" width="4.875" style="402" customWidth="1"/>
    <col min="2" max="2" width="33.00390625" style="401" customWidth="1"/>
    <col min="3" max="14" width="8.875" style="401" customWidth="1"/>
    <col min="15" max="15" width="8.875" style="402" customWidth="1"/>
    <col min="16" max="16" width="6.875" style="401" customWidth="1"/>
    <col min="17" max="16384" width="9.375" style="401" customWidth="1"/>
  </cols>
  <sheetData>
    <row r="1" spans="1:16" ht="28.5" customHeight="1">
      <c r="A1" s="508" t="s">
        <v>504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  <c r="N1" s="509"/>
      <c r="O1" s="509"/>
      <c r="P1" s="510" t="s">
        <v>476</v>
      </c>
    </row>
    <row r="2" spans="15:16" ht="12" customHeight="1" thickBot="1">
      <c r="O2" s="403" t="s">
        <v>299</v>
      </c>
      <c r="P2" s="510"/>
    </row>
    <row r="3" spans="1:16" s="402" customFormat="1" ht="25.5" customHeight="1" thickBot="1">
      <c r="A3" s="404" t="s">
        <v>143</v>
      </c>
      <c r="B3" s="405" t="s">
        <v>244</v>
      </c>
      <c r="C3" s="405" t="s">
        <v>426</v>
      </c>
      <c r="D3" s="405" t="s">
        <v>427</v>
      </c>
      <c r="E3" s="405" t="s">
        <v>428</v>
      </c>
      <c r="F3" s="405" t="s">
        <v>429</v>
      </c>
      <c r="G3" s="405" t="s">
        <v>430</v>
      </c>
      <c r="H3" s="405" t="s">
        <v>431</v>
      </c>
      <c r="I3" s="405" t="s">
        <v>432</v>
      </c>
      <c r="J3" s="405" t="s">
        <v>433</v>
      </c>
      <c r="K3" s="405" t="s">
        <v>434</v>
      </c>
      <c r="L3" s="405" t="s">
        <v>435</v>
      </c>
      <c r="M3" s="405" t="s">
        <v>436</v>
      </c>
      <c r="N3" s="405" t="s">
        <v>437</v>
      </c>
      <c r="O3" s="406" t="s">
        <v>339</v>
      </c>
      <c r="P3" s="510"/>
    </row>
    <row r="4" spans="1:16" s="408" customFormat="1" ht="15" customHeight="1" thickBot="1">
      <c r="A4" s="407" t="s">
        <v>18</v>
      </c>
      <c r="B4" s="505" t="s">
        <v>242</v>
      </c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7"/>
      <c r="P4" s="510"/>
    </row>
    <row r="5" spans="1:16" s="408" customFormat="1" ht="21" customHeight="1">
      <c r="A5" s="409" t="s">
        <v>20</v>
      </c>
      <c r="B5" s="468" t="s">
        <v>521</v>
      </c>
      <c r="C5" s="410">
        <v>1120</v>
      </c>
      <c r="D5" s="410">
        <v>1120</v>
      </c>
      <c r="E5" s="410">
        <v>6900</v>
      </c>
      <c r="F5" s="410">
        <v>1120</v>
      </c>
      <c r="G5" s="410">
        <v>1120</v>
      </c>
      <c r="H5" s="410">
        <v>1120</v>
      </c>
      <c r="I5" s="410">
        <v>1120</v>
      </c>
      <c r="J5" s="410">
        <v>1120</v>
      </c>
      <c r="K5" s="410">
        <v>7500</v>
      </c>
      <c r="L5" s="410">
        <v>1120</v>
      </c>
      <c r="M5" s="410">
        <v>1120</v>
      </c>
      <c r="N5" s="410">
        <v>1120</v>
      </c>
      <c r="O5" s="411">
        <f aca="true" t="shared" si="0" ref="O5:O14">SUM(C5:N5)</f>
        <v>25600</v>
      </c>
      <c r="P5" s="510"/>
    </row>
    <row r="6" spans="1:16" s="416" customFormat="1" ht="13.5" customHeight="1">
      <c r="A6" s="412" t="s">
        <v>32</v>
      </c>
      <c r="B6" s="413" t="s">
        <v>438</v>
      </c>
      <c r="C6" s="414">
        <v>1650</v>
      </c>
      <c r="D6" s="414">
        <v>1660</v>
      </c>
      <c r="E6" s="414">
        <v>1640</v>
      </c>
      <c r="F6" s="414">
        <v>1990</v>
      </c>
      <c r="G6" s="414">
        <v>1660</v>
      </c>
      <c r="H6" s="414">
        <v>1420</v>
      </c>
      <c r="I6" s="414">
        <v>1430</v>
      </c>
      <c r="J6" s="414">
        <v>1200</v>
      </c>
      <c r="K6" s="414">
        <v>1980</v>
      </c>
      <c r="L6" s="414">
        <v>1950</v>
      </c>
      <c r="M6" s="414">
        <v>1720</v>
      </c>
      <c r="N6" s="414">
        <v>1550</v>
      </c>
      <c r="O6" s="415">
        <f t="shared" si="0"/>
        <v>19850</v>
      </c>
      <c r="P6" s="510"/>
    </row>
    <row r="7" spans="1:16" s="416" customFormat="1" ht="20.25" customHeight="1">
      <c r="A7" s="412" t="s">
        <v>188</v>
      </c>
      <c r="B7" s="417" t="s">
        <v>439</v>
      </c>
      <c r="C7" s="418">
        <v>23190</v>
      </c>
      <c r="D7" s="418">
        <v>23190</v>
      </c>
      <c r="E7" s="418">
        <v>23190</v>
      </c>
      <c r="F7" s="418">
        <v>23190</v>
      </c>
      <c r="G7" s="418">
        <v>23190</v>
      </c>
      <c r="H7" s="418">
        <v>23190</v>
      </c>
      <c r="I7" s="418">
        <v>23190</v>
      </c>
      <c r="J7" s="418">
        <v>23190</v>
      </c>
      <c r="K7" s="418">
        <v>23190</v>
      </c>
      <c r="L7" s="418">
        <v>23190</v>
      </c>
      <c r="M7" s="418">
        <v>23190</v>
      </c>
      <c r="N7" s="418">
        <v>48199</v>
      </c>
      <c r="O7" s="419">
        <f t="shared" si="0"/>
        <v>303289</v>
      </c>
      <c r="P7" s="510"/>
    </row>
    <row r="8" spans="1:16" s="416" customFormat="1" ht="21.75" customHeight="1">
      <c r="A8" s="412" t="s">
        <v>52</v>
      </c>
      <c r="B8" s="420" t="s">
        <v>522</v>
      </c>
      <c r="C8" s="414">
        <v>18764</v>
      </c>
      <c r="D8" s="414">
        <v>18764</v>
      </c>
      <c r="E8" s="414">
        <v>18764</v>
      </c>
      <c r="F8" s="414">
        <v>18764</v>
      </c>
      <c r="G8" s="414">
        <v>18764</v>
      </c>
      <c r="H8" s="414">
        <v>18764</v>
      </c>
      <c r="I8" s="414">
        <v>18764</v>
      </c>
      <c r="J8" s="414">
        <v>18772</v>
      </c>
      <c r="K8" s="414">
        <v>18764</v>
      </c>
      <c r="L8" s="414">
        <v>18764</v>
      </c>
      <c r="M8" s="414">
        <v>18764</v>
      </c>
      <c r="N8" s="414">
        <v>3732</v>
      </c>
      <c r="O8" s="415">
        <f t="shared" si="0"/>
        <v>210144</v>
      </c>
      <c r="P8" s="510"/>
    </row>
    <row r="9" spans="1:16" s="416" customFormat="1" ht="13.5" customHeight="1">
      <c r="A9" s="412" t="s">
        <v>69</v>
      </c>
      <c r="B9" s="413" t="s">
        <v>440</v>
      </c>
      <c r="C9" s="414"/>
      <c r="D9" s="414"/>
      <c r="E9" s="414"/>
      <c r="F9" s="414"/>
      <c r="G9" s="414"/>
      <c r="H9" s="414"/>
      <c r="I9" s="414"/>
      <c r="J9" s="414"/>
      <c r="K9" s="414"/>
      <c r="L9" s="414"/>
      <c r="M9" s="414"/>
      <c r="N9" s="414"/>
      <c r="O9" s="415">
        <f t="shared" si="0"/>
        <v>0</v>
      </c>
      <c r="P9" s="510"/>
    </row>
    <row r="10" spans="1:16" s="416" customFormat="1" ht="13.5" customHeight="1">
      <c r="A10" s="412" t="s">
        <v>215</v>
      </c>
      <c r="B10" s="413" t="s">
        <v>441</v>
      </c>
      <c r="C10" s="414"/>
      <c r="D10" s="414"/>
      <c r="E10" s="414"/>
      <c r="F10" s="414"/>
      <c r="G10" s="414"/>
      <c r="H10" s="414"/>
      <c r="I10" s="414"/>
      <c r="J10" s="414"/>
      <c r="K10" s="414"/>
      <c r="L10" s="414"/>
      <c r="M10" s="414"/>
      <c r="N10" s="414"/>
      <c r="O10" s="415">
        <f t="shared" si="0"/>
        <v>0</v>
      </c>
      <c r="P10" s="510"/>
    </row>
    <row r="11" spans="1:16" s="416" customFormat="1" ht="13.5" customHeight="1">
      <c r="A11" s="412" t="s">
        <v>96</v>
      </c>
      <c r="B11" s="413" t="s">
        <v>442</v>
      </c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5">
        <f t="shared" si="0"/>
        <v>0</v>
      </c>
      <c r="P11" s="510"/>
    </row>
    <row r="12" spans="1:16" s="416" customFormat="1" ht="27" customHeight="1">
      <c r="A12" s="412" t="s">
        <v>252</v>
      </c>
      <c r="B12" s="420" t="s">
        <v>443</v>
      </c>
      <c r="C12" s="414">
        <v>3195</v>
      </c>
      <c r="D12" s="414">
        <v>3196</v>
      </c>
      <c r="E12" s="414">
        <v>3196</v>
      </c>
      <c r="F12" s="414">
        <v>3196</v>
      </c>
      <c r="G12" s="414">
        <v>3196</v>
      </c>
      <c r="H12" s="414">
        <v>3196</v>
      </c>
      <c r="I12" s="414">
        <v>3196</v>
      </c>
      <c r="J12" s="414">
        <v>2797</v>
      </c>
      <c r="K12" s="414">
        <v>0</v>
      </c>
      <c r="L12" s="414">
        <v>0</v>
      </c>
      <c r="M12" s="414">
        <v>0</v>
      </c>
      <c r="N12" s="414">
        <v>0</v>
      </c>
      <c r="O12" s="415">
        <f t="shared" si="0"/>
        <v>25168</v>
      </c>
      <c r="P12" s="510"/>
    </row>
    <row r="13" spans="1:16" s="416" customFormat="1" ht="13.5" customHeight="1" thickBot="1">
      <c r="A13" s="412" t="s">
        <v>103</v>
      </c>
      <c r="B13" s="413" t="s">
        <v>444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5">
        <f t="shared" si="0"/>
        <v>0</v>
      </c>
      <c r="P13" s="510"/>
    </row>
    <row r="14" spans="1:16" s="408" customFormat="1" ht="15.75" customHeight="1" thickBot="1">
      <c r="A14" s="407" t="s">
        <v>105</v>
      </c>
      <c r="B14" s="421" t="s">
        <v>445</v>
      </c>
      <c r="C14" s="422">
        <f aca="true" t="shared" si="1" ref="C14:N14">SUM(C5:C13)</f>
        <v>47919</v>
      </c>
      <c r="D14" s="422">
        <f t="shared" si="1"/>
        <v>47930</v>
      </c>
      <c r="E14" s="422">
        <f t="shared" si="1"/>
        <v>53690</v>
      </c>
      <c r="F14" s="422">
        <f t="shared" si="1"/>
        <v>48260</v>
      </c>
      <c r="G14" s="422">
        <f t="shared" si="1"/>
        <v>47930</v>
      </c>
      <c r="H14" s="422">
        <f t="shared" si="1"/>
        <v>47690</v>
      </c>
      <c r="I14" s="422">
        <f t="shared" si="1"/>
        <v>47700</v>
      </c>
      <c r="J14" s="422">
        <f t="shared" si="1"/>
        <v>47079</v>
      </c>
      <c r="K14" s="422">
        <f t="shared" si="1"/>
        <v>51434</v>
      </c>
      <c r="L14" s="422">
        <f t="shared" si="1"/>
        <v>45024</v>
      </c>
      <c r="M14" s="422">
        <f t="shared" si="1"/>
        <v>44794</v>
      </c>
      <c r="N14" s="422">
        <f t="shared" si="1"/>
        <v>54601</v>
      </c>
      <c r="O14" s="423">
        <f t="shared" si="0"/>
        <v>584051</v>
      </c>
      <c r="P14" s="510"/>
    </row>
    <row r="15" spans="1:16" s="408" customFormat="1" ht="15" customHeight="1" thickBot="1">
      <c r="A15" s="407" t="s">
        <v>111</v>
      </c>
      <c r="B15" s="505" t="s">
        <v>243</v>
      </c>
      <c r="C15" s="506"/>
      <c r="D15" s="506"/>
      <c r="E15" s="506"/>
      <c r="F15" s="506"/>
      <c r="G15" s="506"/>
      <c r="H15" s="506"/>
      <c r="I15" s="506"/>
      <c r="J15" s="506"/>
      <c r="K15" s="506"/>
      <c r="L15" s="506"/>
      <c r="M15" s="506"/>
      <c r="N15" s="506"/>
      <c r="O15" s="507"/>
      <c r="P15" s="510"/>
    </row>
    <row r="16" spans="1:16" s="416" customFormat="1" ht="13.5" customHeight="1">
      <c r="A16" s="424" t="s">
        <v>140</v>
      </c>
      <c r="B16" s="417" t="s">
        <v>246</v>
      </c>
      <c r="C16" s="418">
        <v>17696</v>
      </c>
      <c r="D16" s="418">
        <v>17697</v>
      </c>
      <c r="E16" s="418">
        <v>17697</v>
      </c>
      <c r="F16" s="418">
        <v>17697</v>
      </c>
      <c r="G16" s="418">
        <v>17697</v>
      </c>
      <c r="H16" s="418">
        <v>17697</v>
      </c>
      <c r="I16" s="418">
        <v>17697</v>
      </c>
      <c r="J16" s="418">
        <v>17697</v>
      </c>
      <c r="K16" s="418">
        <v>17697</v>
      </c>
      <c r="L16" s="418">
        <v>17697</v>
      </c>
      <c r="M16" s="418">
        <v>17697</v>
      </c>
      <c r="N16" s="418">
        <v>19040</v>
      </c>
      <c r="O16" s="419">
        <f aca="true" t="shared" si="2" ref="O16:O27">SUM(C16:N16)</f>
        <v>213706</v>
      </c>
      <c r="P16" s="510"/>
    </row>
    <row r="17" spans="1:16" s="416" customFormat="1" ht="20.25" customHeight="1">
      <c r="A17" s="412" t="s">
        <v>255</v>
      </c>
      <c r="B17" s="420" t="s">
        <v>148</v>
      </c>
      <c r="C17" s="414">
        <v>3928</v>
      </c>
      <c r="D17" s="414">
        <v>3928</v>
      </c>
      <c r="E17" s="414">
        <v>3928</v>
      </c>
      <c r="F17" s="414">
        <v>3928</v>
      </c>
      <c r="G17" s="414">
        <v>3928</v>
      </c>
      <c r="H17" s="414">
        <v>3928</v>
      </c>
      <c r="I17" s="414">
        <v>3928</v>
      </c>
      <c r="J17" s="414">
        <v>3928</v>
      </c>
      <c r="K17" s="414">
        <v>3928</v>
      </c>
      <c r="L17" s="414">
        <v>3928</v>
      </c>
      <c r="M17" s="414">
        <v>3928</v>
      </c>
      <c r="N17" s="414">
        <v>4853</v>
      </c>
      <c r="O17" s="415">
        <f t="shared" si="2"/>
        <v>48061</v>
      </c>
      <c r="P17" s="510"/>
    </row>
    <row r="18" spans="1:16" s="416" customFormat="1" ht="13.5" customHeight="1">
      <c r="A18" s="412" t="s">
        <v>257</v>
      </c>
      <c r="B18" s="420" t="s">
        <v>248</v>
      </c>
      <c r="C18" s="414">
        <v>11477</v>
      </c>
      <c r="D18" s="414">
        <v>11476</v>
      </c>
      <c r="E18" s="414">
        <v>11477</v>
      </c>
      <c r="F18" s="414">
        <v>11476</v>
      </c>
      <c r="G18" s="414">
        <v>11477</v>
      </c>
      <c r="H18" s="414">
        <v>11476</v>
      </c>
      <c r="I18" s="414">
        <v>11477</v>
      </c>
      <c r="J18" s="414">
        <v>11476</v>
      </c>
      <c r="K18" s="414">
        <v>11477</v>
      </c>
      <c r="L18" s="414">
        <v>11476</v>
      </c>
      <c r="M18" s="414">
        <v>11477</v>
      </c>
      <c r="N18" s="414">
        <v>17732</v>
      </c>
      <c r="O18" s="415">
        <f t="shared" si="2"/>
        <v>143974</v>
      </c>
      <c r="P18" s="510"/>
    </row>
    <row r="19" spans="1:16" s="416" customFormat="1" ht="13.5" customHeight="1">
      <c r="A19" s="412" t="s">
        <v>259</v>
      </c>
      <c r="B19" s="420" t="s">
        <v>446</v>
      </c>
      <c r="C19" s="414"/>
      <c r="D19" s="414"/>
      <c r="E19" s="414"/>
      <c r="F19" s="414"/>
      <c r="G19" s="414"/>
      <c r="H19" s="414"/>
      <c r="I19" s="414"/>
      <c r="J19" s="414"/>
      <c r="K19" s="414"/>
      <c r="L19" s="414"/>
      <c r="M19" s="414"/>
      <c r="N19" s="414"/>
      <c r="O19" s="415">
        <f t="shared" si="2"/>
        <v>0</v>
      </c>
      <c r="P19" s="510"/>
    </row>
    <row r="20" spans="1:16" s="416" customFormat="1" ht="12.75" customHeight="1">
      <c r="A20" s="412" t="s">
        <v>261</v>
      </c>
      <c r="B20" s="420" t="s">
        <v>524</v>
      </c>
      <c r="C20" s="414"/>
      <c r="D20" s="414"/>
      <c r="E20" s="414"/>
      <c r="F20" s="414"/>
      <c r="G20" s="414">
        <v>200</v>
      </c>
      <c r="H20" s="414"/>
      <c r="I20" s="414">
        <v>200</v>
      </c>
      <c r="J20" s="414"/>
      <c r="K20" s="414">
        <v>200</v>
      </c>
      <c r="L20" s="414"/>
      <c r="M20" s="414">
        <v>280</v>
      </c>
      <c r="N20" s="414"/>
      <c r="O20" s="415">
        <f t="shared" si="2"/>
        <v>880</v>
      </c>
      <c r="P20" s="510"/>
    </row>
    <row r="21" spans="1:16" s="416" customFormat="1" ht="24" customHeight="1">
      <c r="A21" s="412" t="s">
        <v>262</v>
      </c>
      <c r="B21" s="420" t="s">
        <v>523</v>
      </c>
      <c r="C21" s="414">
        <v>970</v>
      </c>
      <c r="D21" s="414">
        <v>970</v>
      </c>
      <c r="E21" s="414">
        <v>970</v>
      </c>
      <c r="F21" s="414">
        <v>970</v>
      </c>
      <c r="G21" s="414">
        <v>970</v>
      </c>
      <c r="H21" s="414">
        <v>970</v>
      </c>
      <c r="I21" s="414">
        <v>970</v>
      </c>
      <c r="J21" s="414">
        <v>970</v>
      </c>
      <c r="K21" s="414">
        <v>970</v>
      </c>
      <c r="L21" s="414">
        <v>970</v>
      </c>
      <c r="M21" s="414">
        <v>970</v>
      </c>
      <c r="N21" s="414">
        <v>970</v>
      </c>
      <c r="O21" s="415">
        <f t="shared" si="2"/>
        <v>11640</v>
      </c>
      <c r="P21" s="510"/>
    </row>
    <row r="22" spans="1:16" s="416" customFormat="1" ht="23.25" customHeight="1">
      <c r="A22" s="412" t="s">
        <v>264</v>
      </c>
      <c r="B22" s="420" t="s">
        <v>447</v>
      </c>
      <c r="C22" s="414">
        <v>7439</v>
      </c>
      <c r="D22" s="414">
        <v>5117</v>
      </c>
      <c r="E22" s="414">
        <v>5118</v>
      </c>
      <c r="F22" s="414">
        <v>5118</v>
      </c>
      <c r="G22" s="414">
        <v>5118</v>
      </c>
      <c r="H22" s="414">
        <v>5118</v>
      </c>
      <c r="I22" s="414">
        <v>5118</v>
      </c>
      <c r="J22" s="414">
        <v>5440</v>
      </c>
      <c r="K22" s="414">
        <v>5118</v>
      </c>
      <c r="L22" s="414">
        <v>5118</v>
      </c>
      <c r="M22" s="414">
        <v>5118</v>
      </c>
      <c r="N22" s="414">
        <v>2468</v>
      </c>
      <c r="O22" s="415">
        <f t="shared" si="2"/>
        <v>61408</v>
      </c>
      <c r="P22" s="510"/>
    </row>
    <row r="23" spans="1:16" s="416" customFormat="1" ht="13.5" customHeight="1">
      <c r="A23" s="412" t="s">
        <v>267</v>
      </c>
      <c r="B23" s="420" t="s">
        <v>249</v>
      </c>
      <c r="C23" s="414">
        <v>3000</v>
      </c>
      <c r="D23" s="414">
        <v>0</v>
      </c>
      <c r="E23" s="414">
        <v>0</v>
      </c>
      <c r="F23" s="414">
        <v>0</v>
      </c>
      <c r="G23" s="414">
        <v>0</v>
      </c>
      <c r="H23" s="414">
        <v>0</v>
      </c>
      <c r="I23" s="414">
        <v>0</v>
      </c>
      <c r="J23" s="414">
        <v>0</v>
      </c>
      <c r="K23" s="414">
        <v>0</v>
      </c>
      <c r="L23" s="414">
        <v>0</v>
      </c>
      <c r="M23" s="414">
        <v>0</v>
      </c>
      <c r="N23" s="414">
        <v>0</v>
      </c>
      <c r="O23" s="415">
        <f t="shared" si="2"/>
        <v>3000</v>
      </c>
      <c r="P23" s="510"/>
    </row>
    <row r="24" spans="1:16" s="416" customFormat="1" ht="18" customHeight="1">
      <c r="A24" s="412" t="s">
        <v>268</v>
      </c>
      <c r="B24" s="420" t="s">
        <v>539</v>
      </c>
      <c r="C24" s="414">
        <v>125</v>
      </c>
      <c r="D24" s="414">
        <v>125</v>
      </c>
      <c r="E24" s="414">
        <v>1825</v>
      </c>
      <c r="F24" s="414">
        <v>125</v>
      </c>
      <c r="G24" s="414">
        <v>125</v>
      </c>
      <c r="H24" s="414">
        <v>125</v>
      </c>
      <c r="I24" s="414">
        <v>125</v>
      </c>
      <c r="J24" s="414">
        <v>125</v>
      </c>
      <c r="K24" s="414">
        <v>1825</v>
      </c>
      <c r="L24" s="414">
        <v>125</v>
      </c>
      <c r="M24" s="414">
        <v>125</v>
      </c>
      <c r="N24" s="414">
        <v>125</v>
      </c>
      <c r="O24" s="415">
        <f t="shared" si="2"/>
        <v>4900</v>
      </c>
      <c r="P24" s="510"/>
    </row>
    <row r="25" spans="1:16" s="416" customFormat="1" ht="19.5" customHeight="1">
      <c r="A25" s="412" t="s">
        <v>270</v>
      </c>
      <c r="B25" s="420" t="s">
        <v>448</v>
      </c>
      <c r="C25" s="414">
        <v>3284</v>
      </c>
      <c r="D25" s="414">
        <v>8617</v>
      </c>
      <c r="E25" s="414">
        <v>12675</v>
      </c>
      <c r="F25" s="414">
        <v>8946</v>
      </c>
      <c r="G25" s="414">
        <v>8415</v>
      </c>
      <c r="H25" s="414">
        <v>8376</v>
      </c>
      <c r="I25" s="414">
        <v>8185</v>
      </c>
      <c r="J25" s="414">
        <v>7443</v>
      </c>
      <c r="K25" s="414">
        <v>10219</v>
      </c>
      <c r="L25" s="414">
        <v>5710</v>
      </c>
      <c r="M25" s="414">
        <v>5199</v>
      </c>
      <c r="N25" s="414">
        <v>9413</v>
      </c>
      <c r="O25" s="415">
        <f t="shared" si="2"/>
        <v>96482</v>
      </c>
      <c r="P25" s="510"/>
    </row>
    <row r="26" spans="1:16" s="416" customFormat="1" ht="13.5" customHeight="1" thickBot="1">
      <c r="A26" s="412" t="s">
        <v>272</v>
      </c>
      <c r="B26" s="420" t="s">
        <v>449</v>
      </c>
      <c r="C26" s="414"/>
      <c r="D26" s="414"/>
      <c r="E26" s="414"/>
      <c r="F26" s="414"/>
      <c r="G26" s="414"/>
      <c r="H26" s="414"/>
      <c r="I26" s="414"/>
      <c r="J26" s="414"/>
      <c r="K26" s="414"/>
      <c r="L26" s="414"/>
      <c r="M26" s="414"/>
      <c r="N26" s="414"/>
      <c r="O26" s="415">
        <f t="shared" si="2"/>
        <v>0</v>
      </c>
      <c r="P26" s="510"/>
    </row>
    <row r="27" spans="1:16" s="408" customFormat="1" ht="15.75" customHeight="1" thickBot="1">
      <c r="A27" s="425" t="s">
        <v>273</v>
      </c>
      <c r="B27" s="469" t="s">
        <v>450</v>
      </c>
      <c r="C27" s="422">
        <f aca="true" t="shared" si="3" ref="C27:N27">SUM(C16:C26)</f>
        <v>47919</v>
      </c>
      <c r="D27" s="422">
        <f t="shared" si="3"/>
        <v>47930</v>
      </c>
      <c r="E27" s="422">
        <f t="shared" si="3"/>
        <v>53690</v>
      </c>
      <c r="F27" s="422">
        <f t="shared" si="3"/>
        <v>48260</v>
      </c>
      <c r="G27" s="422">
        <f t="shared" si="3"/>
        <v>47930</v>
      </c>
      <c r="H27" s="422">
        <f t="shared" si="3"/>
        <v>47690</v>
      </c>
      <c r="I27" s="422">
        <f t="shared" si="3"/>
        <v>47700</v>
      </c>
      <c r="J27" s="422">
        <f t="shared" si="3"/>
        <v>47079</v>
      </c>
      <c r="K27" s="422">
        <f t="shared" si="3"/>
        <v>51434</v>
      </c>
      <c r="L27" s="422">
        <f t="shared" si="3"/>
        <v>45024</v>
      </c>
      <c r="M27" s="422">
        <f t="shared" si="3"/>
        <v>44794</v>
      </c>
      <c r="N27" s="422">
        <f t="shared" si="3"/>
        <v>54601</v>
      </c>
      <c r="O27" s="423">
        <f t="shared" si="2"/>
        <v>584051</v>
      </c>
      <c r="P27" s="510"/>
    </row>
    <row r="28" spans="1:16" ht="16.5" thickBot="1">
      <c r="A28" s="425" t="s">
        <v>274</v>
      </c>
      <c r="B28" s="426" t="s">
        <v>451</v>
      </c>
      <c r="C28" s="427">
        <f aca="true" t="shared" si="4" ref="C28:O28">C14-C27</f>
        <v>0</v>
      </c>
      <c r="D28" s="427">
        <f t="shared" si="4"/>
        <v>0</v>
      </c>
      <c r="E28" s="427">
        <f t="shared" si="4"/>
        <v>0</v>
      </c>
      <c r="F28" s="427">
        <f t="shared" si="4"/>
        <v>0</v>
      </c>
      <c r="G28" s="427">
        <f t="shared" si="4"/>
        <v>0</v>
      </c>
      <c r="H28" s="427">
        <f t="shared" si="4"/>
        <v>0</v>
      </c>
      <c r="I28" s="427">
        <f t="shared" si="4"/>
        <v>0</v>
      </c>
      <c r="J28" s="427">
        <f t="shared" si="4"/>
        <v>0</v>
      </c>
      <c r="K28" s="427">
        <f t="shared" si="4"/>
        <v>0</v>
      </c>
      <c r="L28" s="427">
        <f t="shared" si="4"/>
        <v>0</v>
      </c>
      <c r="M28" s="427">
        <f t="shared" si="4"/>
        <v>0</v>
      </c>
      <c r="N28" s="427">
        <f t="shared" si="4"/>
        <v>0</v>
      </c>
      <c r="O28" s="428">
        <f t="shared" si="4"/>
        <v>0</v>
      </c>
      <c r="P28" s="510"/>
    </row>
    <row r="29" ht="15.75">
      <c r="A29" s="429"/>
    </row>
    <row r="30" spans="2:4" ht="15.75">
      <c r="B30" s="430"/>
      <c r="C30" s="431"/>
      <c r="D30" s="431"/>
    </row>
  </sheetData>
  <sheetProtection/>
  <mergeCells count="4">
    <mergeCell ref="B4:O4"/>
    <mergeCell ref="B15:O15"/>
    <mergeCell ref="A1:O1"/>
    <mergeCell ref="P1:P28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B6" sqref="B6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78" t="s">
        <v>0</v>
      </c>
      <c r="E1" s="179" t="s">
        <v>297</v>
      </c>
    </row>
    <row r="3" spans="1:5" ht="12.75">
      <c r="A3" s="1"/>
      <c r="B3" s="180"/>
      <c r="C3" s="1"/>
      <c r="D3" s="181"/>
      <c r="E3" s="180"/>
    </row>
    <row r="4" spans="1:5" ht="15.75">
      <c r="A4" s="2" t="s">
        <v>1</v>
      </c>
      <c r="B4" s="182"/>
      <c r="C4" s="1"/>
      <c r="D4" s="181"/>
      <c r="E4" s="180"/>
    </row>
    <row r="5" spans="1:5" ht="12.75">
      <c r="A5" s="1"/>
      <c r="B5" s="180"/>
      <c r="C5" s="1"/>
      <c r="D5" s="181"/>
      <c r="E5" s="180"/>
    </row>
    <row r="6" spans="1:5" ht="12.75">
      <c r="A6" s="1" t="s">
        <v>2</v>
      </c>
      <c r="B6" s="180">
        <f>+'[1]1.sz.mell.'!C53</f>
        <v>666564</v>
      </c>
      <c r="C6" s="1" t="s">
        <v>3</v>
      </c>
      <c r="D6" s="181">
        <f>+'[1]2.1.sz.mell  '!C18+'[1]2.2.sz.mell  '!C16</f>
        <v>666564</v>
      </c>
      <c r="E6" s="180">
        <f>+B6-D6</f>
        <v>0</v>
      </c>
    </row>
    <row r="7" spans="1:5" ht="12.75">
      <c r="A7" s="1" t="s">
        <v>4</v>
      </c>
      <c r="B7" s="180">
        <f>+'[1]1.sz.mell.'!C57</f>
        <v>73959</v>
      </c>
      <c r="C7" s="1" t="s">
        <v>5</v>
      </c>
      <c r="D7" s="181">
        <f>+'[1]2.1.sz.mell  '!C30+'[1]2.2.sz.mell  '!C27</f>
        <v>73959</v>
      </c>
      <c r="E7" s="180">
        <f>+B7-D7</f>
        <v>0</v>
      </c>
    </row>
    <row r="8" spans="1:5" ht="12.75">
      <c r="A8" s="1" t="s">
        <v>6</v>
      </c>
      <c r="B8" s="180">
        <f>+'[1]1.sz.mell.'!C73</f>
        <v>779128</v>
      </c>
      <c r="C8" s="1" t="s">
        <v>7</v>
      </c>
      <c r="D8" s="181">
        <f>+'[1]2.1.sz.mell  '!C31+'[1]2.2.sz.mell  '!C28</f>
        <v>779128</v>
      </c>
      <c r="E8" s="180">
        <f>+B8-D8</f>
        <v>0</v>
      </c>
    </row>
    <row r="9" spans="1:5" ht="12.75">
      <c r="A9" s="1"/>
      <c r="B9" s="180"/>
      <c r="C9" s="1"/>
      <c r="D9" s="181"/>
      <c r="E9" s="180"/>
    </row>
    <row r="10" spans="1:5" ht="12.75">
      <c r="A10" s="1"/>
      <c r="B10" s="180"/>
      <c r="C10" s="1"/>
      <c r="D10" s="181"/>
      <c r="E10" s="180"/>
    </row>
    <row r="11" spans="1:5" ht="15.75">
      <c r="A11" s="2" t="s">
        <v>8</v>
      </c>
      <c r="B11" s="182"/>
      <c r="C11" s="1"/>
      <c r="D11" s="181"/>
      <c r="E11" s="180"/>
    </row>
    <row r="12" spans="1:5" ht="12.75">
      <c r="A12" s="1"/>
      <c r="B12" s="180"/>
      <c r="C12" s="1"/>
      <c r="D12" s="181"/>
      <c r="E12" s="180"/>
    </row>
    <row r="13" spans="1:5" ht="12.75">
      <c r="A13" s="1" t="s">
        <v>9</v>
      </c>
      <c r="B13" s="180">
        <f>+'[1]1.sz.mell.'!C110</f>
        <v>755128</v>
      </c>
      <c r="C13" s="1" t="s">
        <v>10</v>
      </c>
      <c r="D13" s="181">
        <f>+'[1]2.1.sz.mell  '!E18+'[1]2.2.sz.mell  '!E16</f>
        <v>755128</v>
      </c>
      <c r="E13" s="180">
        <f>+B13-D13</f>
        <v>0</v>
      </c>
    </row>
    <row r="14" spans="1:5" ht="12.75">
      <c r="A14" s="1" t="s">
        <v>11</v>
      </c>
      <c r="B14" s="180">
        <f>+'[1]1.sz.mell.'!C111</f>
        <v>24000</v>
      </c>
      <c r="C14" s="1" t="s">
        <v>12</v>
      </c>
      <c r="D14" s="181">
        <f>+'[1]2.1.sz.mell  '!E30+'[1]2.2.sz.mell  '!E27</f>
        <v>24000</v>
      </c>
      <c r="E14" s="180">
        <f>+B14-D14</f>
        <v>0</v>
      </c>
    </row>
    <row r="15" spans="1:5" ht="12.75">
      <c r="A15" s="1" t="s">
        <v>13</v>
      </c>
      <c r="B15" s="180">
        <f>+'[1]1.sz.mell.'!C130</f>
        <v>779128</v>
      </c>
      <c r="C15" s="1" t="s">
        <v>14</v>
      </c>
      <c r="D15" s="181">
        <f>+'[1]2.1.sz.mell  '!E31+'[1]2.2.sz.mell  '!E28</f>
        <v>779128</v>
      </c>
      <c r="E15" s="180">
        <f>+B15-D15</f>
        <v>0</v>
      </c>
    </row>
    <row r="16" spans="1:5" ht="12.75">
      <c r="A16" s="183"/>
      <c r="B16" s="183"/>
      <c r="C16" s="1"/>
      <c r="D16" s="181"/>
      <c r="E16" s="184"/>
    </row>
    <row r="17" spans="1:5" ht="12.75">
      <c r="A17" s="183"/>
      <c r="B17" s="183"/>
      <c r="C17" s="183"/>
      <c r="D17" s="183"/>
      <c r="E17" s="183"/>
    </row>
    <row r="18" spans="1:5" ht="12.75">
      <c r="A18" s="183"/>
      <c r="B18" s="183"/>
      <c r="C18" s="183"/>
      <c r="D18" s="183"/>
      <c r="E18" s="183"/>
    </row>
    <row r="19" spans="1:5" ht="12.75">
      <c r="A19" s="183"/>
      <c r="B19" s="183"/>
      <c r="C19" s="183"/>
      <c r="D19" s="183"/>
      <c r="E19" s="183"/>
    </row>
  </sheetData>
  <sheetProtection/>
  <conditionalFormatting sqref="E3:E15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5"/>
  <sheetViews>
    <sheetView zoomScale="120" zoomScaleNormal="120" workbookViewId="0" topLeftCell="A1">
      <selection activeCell="A14" sqref="A14:G15"/>
    </sheetView>
  </sheetViews>
  <sheetFormatPr defaultColWidth="9.00390625" defaultRowHeight="12.75"/>
  <cols>
    <col min="1" max="1" width="5.625" style="185" customWidth="1"/>
    <col min="2" max="2" width="30.125" style="185" customWidth="1"/>
    <col min="3" max="5" width="11.625" style="185" customWidth="1"/>
    <col min="6" max="6" width="13.00390625" style="185" customWidth="1"/>
    <col min="7" max="7" width="15.125" style="185" customWidth="1"/>
    <col min="8" max="16384" width="9.375" style="185" customWidth="1"/>
  </cols>
  <sheetData>
    <row r="1" spans="1:7" ht="33" customHeight="1">
      <c r="A1" s="512" t="s">
        <v>298</v>
      </c>
      <c r="B1" s="512"/>
      <c r="C1" s="512"/>
      <c r="D1" s="512"/>
      <c r="E1" s="512"/>
      <c r="F1" s="512"/>
      <c r="G1" s="512"/>
    </row>
    <row r="2" spans="1:8" ht="15.75" customHeight="1" thickBot="1">
      <c r="A2" s="186"/>
      <c r="B2" s="186"/>
      <c r="C2" s="186"/>
      <c r="D2" s="513"/>
      <c r="E2" s="513"/>
      <c r="F2" s="520" t="s">
        <v>299</v>
      </c>
      <c r="G2" s="520"/>
      <c r="H2" s="187"/>
    </row>
    <row r="3" spans="1:7" ht="63" customHeight="1">
      <c r="A3" s="516" t="s">
        <v>143</v>
      </c>
      <c r="B3" s="518" t="s">
        <v>300</v>
      </c>
      <c r="C3" s="518" t="s">
        <v>301</v>
      </c>
      <c r="D3" s="518"/>
      <c r="E3" s="518"/>
      <c r="F3" s="518"/>
      <c r="G3" s="514" t="s">
        <v>302</v>
      </c>
    </row>
    <row r="4" spans="1:7" ht="15.75" thickBot="1">
      <c r="A4" s="517"/>
      <c r="B4" s="519"/>
      <c r="C4" s="188" t="s">
        <v>304</v>
      </c>
      <c r="D4" s="188" t="s">
        <v>305</v>
      </c>
      <c r="E4" s="188" t="s">
        <v>505</v>
      </c>
      <c r="F4" s="188" t="s">
        <v>506</v>
      </c>
      <c r="G4" s="515"/>
    </row>
    <row r="5" spans="1:7" ht="15.75" thickBot="1">
      <c r="A5" s="189">
        <v>1</v>
      </c>
      <c r="B5" s="190">
        <v>2</v>
      </c>
      <c r="C5" s="190">
        <v>3</v>
      </c>
      <c r="D5" s="190">
        <v>4</v>
      </c>
      <c r="E5" s="190">
        <v>5</v>
      </c>
      <c r="F5" s="190">
        <v>6</v>
      </c>
      <c r="G5" s="191">
        <v>7</v>
      </c>
    </row>
    <row r="6" spans="1:7" ht="15">
      <c r="A6" s="192" t="s">
        <v>18</v>
      </c>
      <c r="B6" s="193"/>
      <c r="C6" s="194">
        <v>0</v>
      </c>
      <c r="D6" s="194">
        <v>0</v>
      </c>
      <c r="E6" s="194">
        <v>0</v>
      </c>
      <c r="F6" s="194">
        <v>0</v>
      </c>
      <c r="G6" s="195">
        <f>SUM(C6:F6)</f>
        <v>0</v>
      </c>
    </row>
    <row r="7" spans="1:7" ht="15">
      <c r="A7" s="196" t="s">
        <v>20</v>
      </c>
      <c r="B7" s="197"/>
      <c r="C7" s="198"/>
      <c r="D7" s="198"/>
      <c r="E7" s="198"/>
      <c r="F7" s="198"/>
      <c r="G7" s="199">
        <f>SUM(C7:F7)</f>
        <v>0</v>
      </c>
    </row>
    <row r="8" spans="1:7" ht="15">
      <c r="A8" s="196" t="s">
        <v>32</v>
      </c>
      <c r="B8" s="197"/>
      <c r="C8" s="198"/>
      <c r="D8" s="198"/>
      <c r="E8" s="198"/>
      <c r="F8" s="198"/>
      <c r="G8" s="199">
        <f>SUM(C8:F8)</f>
        <v>0</v>
      </c>
    </row>
    <row r="9" spans="1:7" ht="15">
      <c r="A9" s="196" t="s">
        <v>188</v>
      </c>
      <c r="B9" s="197"/>
      <c r="C9" s="198"/>
      <c r="D9" s="198"/>
      <c r="E9" s="198"/>
      <c r="F9" s="198"/>
      <c r="G9" s="199">
        <f>SUM(C9:F9)</f>
        <v>0</v>
      </c>
    </row>
    <row r="10" spans="1:7" ht="15.75" thickBot="1">
      <c r="A10" s="200" t="s">
        <v>52</v>
      </c>
      <c r="B10" s="201"/>
      <c r="C10" s="202"/>
      <c r="D10" s="202"/>
      <c r="E10" s="202"/>
      <c r="F10" s="202"/>
      <c r="G10" s="199">
        <f>SUM(C10:F10)</f>
        <v>0</v>
      </c>
    </row>
    <row r="11" spans="1:7" ht="15.75" thickBot="1">
      <c r="A11" s="189" t="s">
        <v>69</v>
      </c>
      <c r="B11" s="203" t="s">
        <v>306</v>
      </c>
      <c r="C11" s="204">
        <f>SUM(C6:C10)</f>
        <v>0</v>
      </c>
      <c r="D11" s="204">
        <f>SUM(D6:D10)</f>
        <v>0</v>
      </c>
      <c r="E11" s="204">
        <f>SUM(E6:E10)</f>
        <v>0</v>
      </c>
      <c r="F11" s="204">
        <f>SUM(F6:F10)</f>
        <v>0</v>
      </c>
      <c r="G11" s="205">
        <f>SUM(G6:G10)</f>
        <v>0</v>
      </c>
    </row>
    <row r="14" spans="1:7" ht="15">
      <c r="A14" s="511" t="s">
        <v>507</v>
      </c>
      <c r="B14" s="511"/>
      <c r="C14" s="511"/>
      <c r="D14" s="511"/>
      <c r="E14" s="511"/>
      <c r="F14" s="511"/>
      <c r="G14" s="511"/>
    </row>
    <row r="15" spans="1:7" ht="15">
      <c r="A15" s="511"/>
      <c r="B15" s="511"/>
      <c r="C15" s="511"/>
      <c r="D15" s="511"/>
      <c r="E15" s="511"/>
      <c r="F15" s="511"/>
      <c r="G15" s="511"/>
    </row>
  </sheetData>
  <sheetProtection/>
  <mergeCells count="8">
    <mergeCell ref="A14:G15"/>
    <mergeCell ref="A1:G1"/>
    <mergeCell ref="D2:E2"/>
    <mergeCell ref="G3:G4"/>
    <mergeCell ref="A3:A4"/>
    <mergeCell ref="B3:B4"/>
    <mergeCell ref="C3:F3"/>
    <mergeCell ref="F2:G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7.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3"/>
  <sheetViews>
    <sheetView zoomScale="120" zoomScaleNormal="120" workbookViewId="0" topLeftCell="A1">
      <selection activeCell="C8" sqref="C8"/>
    </sheetView>
  </sheetViews>
  <sheetFormatPr defaultColWidth="9.00390625" defaultRowHeight="12.75"/>
  <cols>
    <col min="1" max="1" width="5.625" style="185" customWidth="1"/>
    <col min="2" max="2" width="68.625" style="185" customWidth="1"/>
    <col min="3" max="3" width="19.50390625" style="185" customWidth="1"/>
    <col min="4" max="16384" width="9.375" style="185" customWidth="1"/>
  </cols>
  <sheetData>
    <row r="1" spans="1:3" ht="33" customHeight="1">
      <c r="A1" s="512" t="s">
        <v>307</v>
      </c>
      <c r="B1" s="512"/>
      <c r="C1" s="512"/>
    </row>
    <row r="2" spans="1:4" ht="15.75" customHeight="1" thickBot="1">
      <c r="A2" s="186"/>
      <c r="B2" s="186"/>
      <c r="C2" s="206" t="s">
        <v>299</v>
      </c>
      <c r="D2" s="187"/>
    </row>
    <row r="3" spans="1:3" ht="26.25" customHeight="1" thickBot="1">
      <c r="A3" s="207" t="s">
        <v>143</v>
      </c>
      <c r="B3" s="208" t="s">
        <v>308</v>
      </c>
      <c r="C3" s="209" t="s">
        <v>478</v>
      </c>
    </row>
    <row r="4" spans="1:3" ht="15.75" thickBot="1">
      <c r="A4" s="210">
        <v>1</v>
      </c>
      <c r="B4" s="211">
        <v>2</v>
      </c>
      <c r="C4" s="212">
        <v>3</v>
      </c>
    </row>
    <row r="5" spans="1:3" ht="15">
      <c r="A5" s="213" t="s">
        <v>18</v>
      </c>
      <c r="B5" s="214" t="s">
        <v>22</v>
      </c>
      <c r="C5" s="215">
        <v>17000</v>
      </c>
    </row>
    <row r="6" spans="1:3" ht="15">
      <c r="A6" s="216" t="s">
        <v>20</v>
      </c>
      <c r="B6" s="217" t="s">
        <v>309</v>
      </c>
      <c r="C6" s="218"/>
    </row>
    <row r="7" spans="1:3" ht="15">
      <c r="A7" s="216" t="s">
        <v>32</v>
      </c>
      <c r="B7" s="217" t="s">
        <v>310</v>
      </c>
      <c r="C7" s="218">
        <v>500</v>
      </c>
    </row>
    <row r="8" spans="1:3" ht="23.25">
      <c r="A8" s="216" t="s">
        <v>188</v>
      </c>
      <c r="B8" s="219" t="s">
        <v>311</v>
      </c>
      <c r="C8" s="218"/>
    </row>
    <row r="9" spans="1:3" ht="15">
      <c r="A9" s="220" t="s">
        <v>52</v>
      </c>
      <c r="B9" s="221" t="s">
        <v>312</v>
      </c>
      <c r="C9" s="222"/>
    </row>
    <row r="10" spans="1:3" ht="15">
      <c r="A10" s="216" t="s">
        <v>69</v>
      </c>
      <c r="B10" s="217" t="s">
        <v>313</v>
      </c>
      <c r="C10" s="218"/>
    </row>
    <row r="11" spans="1:3" ht="15.75" thickBot="1">
      <c r="A11" s="220" t="s">
        <v>215</v>
      </c>
      <c r="B11" s="221" t="s">
        <v>314</v>
      </c>
      <c r="C11" s="222"/>
    </row>
    <row r="12" spans="1:3" ht="15.75" thickBot="1">
      <c r="A12" s="521" t="s">
        <v>315</v>
      </c>
      <c r="B12" s="522"/>
      <c r="C12" s="223">
        <f>SUM(C5:C11)</f>
        <v>17500</v>
      </c>
    </row>
    <row r="13" spans="1:3" ht="23.25" customHeight="1">
      <c r="A13" s="523" t="s">
        <v>316</v>
      </c>
      <c r="B13" s="523"/>
      <c r="C13" s="523"/>
    </row>
  </sheetData>
  <sheetProtection/>
  <mergeCells count="3">
    <mergeCell ref="A1:C1"/>
    <mergeCell ref="A12:B12"/>
    <mergeCell ref="A13:C1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8.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Valika</dc:creator>
  <cp:keywords/>
  <dc:description/>
  <cp:lastModifiedBy>Valika</cp:lastModifiedBy>
  <cp:lastPrinted>2013-02-20T08:22:03Z</cp:lastPrinted>
  <dcterms:created xsi:type="dcterms:W3CDTF">2012-02-18T14:42:55Z</dcterms:created>
  <dcterms:modified xsi:type="dcterms:W3CDTF">2013-02-20T08:22:13Z</dcterms:modified>
  <cp:category/>
  <cp:version/>
  <cp:contentType/>
  <cp:contentStatus/>
</cp:coreProperties>
</file>