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330" windowHeight="4065" tabRatio="598" firstSheet="1" activeTab="1"/>
  </bookViews>
  <sheets>
    <sheet name="Adatlap" sheetId="1" r:id="rId1"/>
    <sheet name="Ktv-jelelentés" sheetId="2" r:id="rId2"/>
    <sheet name="Ktv-jelelentés_Működ-Felhalm" sheetId="3" r:id="rId3"/>
    <sheet name="Ktv-jelelentés_Kötelező_Önként" sheetId="4" r:id="rId4"/>
    <sheet name="Ktv-Jel_Intézm_Össz" sheetId="5" r:id="rId5"/>
    <sheet name="Felhalmozási kiadás" sheetId="6" r:id="rId6"/>
  </sheets>
  <externalReferences>
    <externalReference r:id="rId9"/>
    <externalReference r:id="rId10"/>
    <externalReference r:id="rId11"/>
    <externalReference r:id="rId12"/>
  </externalReferences>
  <definedNames>
    <definedName name="kst">#REF!</definedName>
    <definedName name="nev">'[2]kod'!$CD$8:$CD$3150</definedName>
    <definedName name="_xlnm.Print_Titles" localSheetId="4">'Ktv-Jel_Intézm_Össz'!$A:$B</definedName>
    <definedName name="_xlnm.Print_Titles" localSheetId="1">'Ktv-jelelentés'!$A:$B</definedName>
    <definedName name="_xlnm.Print_Titles" localSheetId="3">'Ktv-jelelentés_Kötelező_Önként'!$A:$B</definedName>
    <definedName name="_xlnm.Print_Titles" localSheetId="2">'Ktv-jelelentés_Működ-Felhalm'!$A:$B</definedName>
    <definedName name="_xlnm.Print_Area" localSheetId="4">'Ktv-Jel_Intézm_Össz'!$A$1:$V$57</definedName>
    <definedName name="onev">'[3]kod'!$BT$34:$BT$3184</definedName>
  </definedNames>
  <calcPr fullCalcOnLoad="1"/>
</workbook>
</file>

<file path=xl/sharedStrings.xml><?xml version="1.0" encoding="utf-8"?>
<sst xmlns="http://schemas.openxmlformats.org/spreadsheetml/2006/main" count="363" uniqueCount="142">
  <si>
    <t>Megnevezés</t>
  </si>
  <si>
    <t>Önkormányzat</t>
  </si>
  <si>
    <t>Önkormányzat összesen</t>
  </si>
  <si>
    <t>Sor-szám</t>
  </si>
  <si>
    <t>Mellékletszám</t>
  </si>
  <si>
    <t>Személyi juttatások</t>
  </si>
  <si>
    <t>Ellátottak pénzbeli juttatásiai</t>
  </si>
  <si>
    <t>Munkaadókat terhelő járulékok és szocilis hj-adó</t>
  </si>
  <si>
    <t>Dologi kiadások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</si>
  <si>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</si>
  <si>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</si>
  <si>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</si>
  <si>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</si>
  <si>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</si>
  <si>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</si>
  <si>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</si>
  <si>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</si>
  <si>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</si>
  <si>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</si>
  <si>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</si>
  <si>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</si>
  <si>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</si>
  <si>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</si>
  <si>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</si>
  <si>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</si>
  <si>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</si>
  <si>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</si>
  <si>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</si>
  <si>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</si>
  <si>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</si>
  <si>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Működési bevételek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</si>
  <si>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</si>
  <si>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</si>
  <si>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</si>
  <si>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</si>
  <si>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</si>
  <si>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</si>
  <si>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</si>
  <si>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</si>
  <si>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</si>
  <si>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</si>
  <si>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</si>
  <si>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</si>
  <si>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</si>
  <si>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</si>
  <si>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</si>
  <si>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</si>
  <si>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</si>
  <si>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</si>
  <si>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</si>
  <si>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</si>
  <si>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Működési kiadások-áfa</t>
  </si>
  <si>
    <t>Felhalmozási kiadások-áfa</t>
  </si>
  <si>
    <t>Működési</t>
  </si>
  <si>
    <t>Felhalmozási</t>
  </si>
  <si>
    <t>Összesen</t>
  </si>
  <si>
    <t>Kötelező</t>
  </si>
  <si>
    <t>Önként vállalt</t>
  </si>
  <si>
    <t>Költségvetési egyenleg</t>
  </si>
  <si>
    <t>Belső finanszírozás</t>
  </si>
  <si>
    <t>Külső finanszírozási igény</t>
  </si>
  <si>
    <t>Tárgyév eredeti előirányzat</t>
  </si>
  <si>
    <t>Közös Hivatal</t>
  </si>
  <si>
    <t>Óvoda</t>
  </si>
  <si>
    <t>1. sz.melléklet</t>
  </si>
  <si>
    <t>2. sz.melléklet</t>
  </si>
  <si>
    <t>3. sz.melléklet</t>
  </si>
  <si>
    <t>4. sz.melléklet</t>
  </si>
  <si>
    <t>Költségvetési mérleg (Önkormányzati összevont)</t>
  </si>
  <si>
    <t>Költségvetési mérleg (Önkormányzati összevont): működési-felhalmozási</t>
  </si>
  <si>
    <t>Költségvetési mérleg (Önkormányzati összevont): kötelező-önként vállalt</t>
  </si>
  <si>
    <t>Költségvetési mérleg (Intézményi összesítő)</t>
  </si>
  <si>
    <t>Tartalék</t>
  </si>
  <si>
    <t>Finanszírozási bevételek összesen (39+…+46)</t>
  </si>
  <si>
    <t>Bevételek összesen (38+47+48+49)</t>
  </si>
  <si>
    <t>Költségvetési bevételek és kiadások különbsége (53-13) [ktgv hiány (-), ktgv többlet (+)]</t>
  </si>
  <si>
    <t>Finanszírozási műveletek eredménye(47-19)</t>
  </si>
  <si>
    <t>Bevételek és kiadások különbsége (50-22)</t>
  </si>
  <si>
    <t>Finanszírozási bevételek összesen (39+..+46)</t>
  </si>
  <si>
    <t>Módosított előirányzat</t>
  </si>
  <si>
    <t>Módosított előirámnyzat</t>
  </si>
  <si>
    <t>I. előirányzat módosítás</t>
  </si>
  <si>
    <t>Költségvetési év: 2017. év</t>
  </si>
  <si>
    <t>Ft</t>
  </si>
  <si>
    <t>Gond Központ</t>
  </si>
  <si>
    <t>Nagyréde Nagyközség Önkormányzata</t>
  </si>
  <si>
    <t>II. KÖLTSÉGVETÉSI RENDELET MÓDOSÍTÁS TARTALOMJEGYZÉK</t>
  </si>
  <si>
    <t>II. előirányzat módosítás</t>
  </si>
  <si>
    <t>ÖNKORMÁNYZAT</t>
  </si>
  <si>
    <t>Eredeti előirányzat</t>
  </si>
  <si>
    <t>BERUHÁZÁSI KIADÁSOK</t>
  </si>
  <si>
    <t>Kerékpár út</t>
  </si>
  <si>
    <t>Terepjáró gépjármű</t>
  </si>
  <si>
    <t>Autó vásárlás</t>
  </si>
  <si>
    <t>Husquarna fűnyíró traktor</t>
  </si>
  <si>
    <t>Atkári út 9. kialakítás végszámla</t>
  </si>
  <si>
    <t>Hunyadi úti buszmegálló</t>
  </si>
  <si>
    <t>Fedett gép tároló kialakítása</t>
  </si>
  <si>
    <t>Pékség felé vezető úton járda kialakítása</t>
  </si>
  <si>
    <t>Településrendezési terv I. részlet</t>
  </si>
  <si>
    <t>Fénydekoráció</t>
  </si>
  <si>
    <t>Külterületi gépek pályázat</t>
  </si>
  <si>
    <t>Fogászati kezelőegységbe kompresszor</t>
  </si>
  <si>
    <t>Közétkeztetés fejlesztés</t>
  </si>
  <si>
    <t>Villámvédelem kiépítés műv ház</t>
  </si>
  <si>
    <t>Érdekeltségnövelő tám 
 (hangtechnika)</t>
  </si>
  <si>
    <t>BERUHÁZÁSOK ÖSSZESEN</t>
  </si>
  <si>
    <t>FELÚJÍTÁSI KIADÁSOK</t>
  </si>
  <si>
    <t>I. világháborús emlékmű felújítása</t>
  </si>
  <si>
    <t>FELÚJÍTÁSOK ÖSSZESEN</t>
  </si>
  <si>
    <t xml:space="preserve">FELHALMOZÁSI KIADÁSOK ÖSSZESEN </t>
  </si>
  <si>
    <t>KÖZÖS HIVATAL</t>
  </si>
  <si>
    <t>Nagyréde</t>
  </si>
  <si>
    <t>Elektromos hálózat bővítés</t>
  </si>
  <si>
    <t>Radiátorok bővítése</t>
  </si>
  <si>
    <t>Villámvédelmi rendszer terv, kivitelezés</t>
  </si>
  <si>
    <t>Számítógép</t>
  </si>
  <si>
    <t>Kisértékű tárgyieszközök</t>
  </si>
  <si>
    <t>ÓVODA</t>
  </si>
  <si>
    <t>Laptop</t>
  </si>
  <si>
    <t>Irodabútor</t>
  </si>
  <si>
    <t>Kisértékű tárgyieszköz óvoda</t>
  </si>
  <si>
    <t>Kisértékű tárgyieszköz konyha</t>
  </si>
  <si>
    <t>Hivatal hátsó udvar térburkolat</t>
  </si>
  <si>
    <t>Vívóterem kialakítás</t>
  </si>
  <si>
    <t>Közfoglalkoztatás kis és nagyértékű eszközök</t>
  </si>
  <si>
    <t>Főzőüst, légkeveréses sütő</t>
  </si>
  <si>
    <t>Gyermek wc 4 db</t>
  </si>
  <si>
    <t>Vívóterem felújítás</t>
  </si>
  <si>
    <t>Kémény Dózsa 47.</t>
  </si>
  <si>
    <t>Rendezvénysátor 4 db</t>
  </si>
  <si>
    <t>KÖFOP pályázat ASP</t>
  </si>
  <si>
    <t>Hajdú bojler napközi konyha</t>
  </si>
  <si>
    <t>Buszmegálló Fő út 13.</t>
  </si>
  <si>
    <t>Tornaterem világítás korszerűsítés</t>
  </si>
  <si>
    <t>EFOP pályázat</t>
  </si>
  <si>
    <t>Gyógyszertár kialakítás</t>
  </si>
  <si>
    <t>Kamerás biztonsági berendezés Fő út 4.</t>
  </si>
  <si>
    <t>Takarítógép részletek</t>
  </si>
  <si>
    <t>Hótoló lap</t>
  </si>
  <si>
    <t>5. sz.melléklet</t>
  </si>
  <si>
    <t>Fejlesztési-felújítási kiadás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</si>
</sst>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%"/>
    <numFmt numFmtId="169" formatCode="#,##0.000"/>
    <numFmt numFmtId="170" formatCode="#,##0.0"/>
    <numFmt numFmtId="171" formatCode="_(* #,##0.00_);_(* \(#,##0.00\);_(* &quot;-&quot;??_);_(@_)"/>
  </numFmts>
  <fonts count="51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entury Gothic"/>
      <family val="2"/>
    </font>
    <font>
      <sz val="10"/>
      <name val="Arial"/>
      <family val="2"/>
    </font>
    <font>
      <sz val="10"/>
      <name val="Times New Roman CE"/>
      <family val="0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b/>
      <sz val="14"/>
      <name val="Garamond"/>
      <family val="1"/>
    </font>
    <font>
      <b/>
      <sz val="13"/>
      <name val="Arial CE"/>
      <family val="0"/>
    </font>
    <font>
      <sz val="9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9"/>
      <name val="Garamond"/>
      <family val="1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3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4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0" fillId="0" borderId="0">
      <alignment/>
      <protection/>
    </xf>
    <xf numFmtId="3" fontId="0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24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22" borderId="1" applyNumberFormat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98">
    <xf numFmtId="3" fontId="0" fillId="0" borderId="0" xfId="0" applyAlignment="1">
      <alignment vertical="center"/>
    </xf>
    <xf numFmtId="3" fontId="7" fillId="0" borderId="0" xfId="0" applyFont="1" applyAlignment="1">
      <alignment vertical="center"/>
    </xf>
    <xf numFmtId="3" fontId="31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32" fillId="0" borderId="0" xfId="0" applyNumberFormat="1" applyFont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 wrapText="1"/>
    </xf>
    <xf numFmtId="3" fontId="28" fillId="0" borderId="0" xfId="66" applyNumberFormat="1" applyFont="1">
      <alignment/>
      <protection/>
    </xf>
    <xf numFmtId="0" fontId="9" fillId="0" borderId="0" xfId="66">
      <alignment/>
      <protection/>
    </xf>
    <xf numFmtId="0" fontId="28" fillId="0" borderId="0" xfId="66" applyFont="1">
      <alignment/>
      <protection/>
    </xf>
    <xf numFmtId="3" fontId="9" fillId="0" borderId="0" xfId="66" applyNumberFormat="1">
      <alignment/>
      <protection/>
    </xf>
    <xf numFmtId="3" fontId="32" fillId="24" borderId="0" xfId="0" applyFont="1" applyFill="1" applyBorder="1" applyAlignment="1">
      <alignment horizontal="left" vertical="center"/>
    </xf>
    <xf numFmtId="0" fontId="34" fillId="0" borderId="0" xfId="66" applyFont="1">
      <alignment/>
      <protection/>
    </xf>
    <xf numFmtId="3" fontId="34" fillId="0" borderId="0" xfId="66" applyNumberFormat="1" applyFont="1">
      <alignment/>
      <protection/>
    </xf>
    <xf numFmtId="3" fontId="34" fillId="0" borderId="0" xfId="66" applyNumberFormat="1" applyFont="1" applyAlignment="1">
      <alignment horizontal="right"/>
      <protection/>
    </xf>
    <xf numFmtId="0" fontId="38" fillId="0" borderId="10" xfId="66" applyFont="1" applyBorder="1" applyAlignment="1">
      <alignment horizontal="center"/>
      <protection/>
    </xf>
    <xf numFmtId="0" fontId="38" fillId="0" borderId="10" xfId="66" applyFont="1" applyBorder="1" applyAlignment="1">
      <alignment vertical="center"/>
      <protection/>
    </xf>
    <xf numFmtId="0" fontId="35" fillId="17" borderId="10" xfId="66" applyFont="1" applyFill="1" applyBorder="1" applyAlignment="1">
      <alignment horizontal="center"/>
      <protection/>
    </xf>
    <xf numFmtId="0" fontId="35" fillId="0" borderId="10" xfId="66" applyFont="1" applyBorder="1" applyAlignment="1">
      <alignment horizontal="center"/>
      <protection/>
    </xf>
    <xf numFmtId="3" fontId="35" fillId="0" borderId="10" xfId="66" applyNumberFormat="1" applyFont="1" applyBorder="1" applyAlignment="1">
      <alignment vertical="center"/>
      <protection/>
    </xf>
    <xf numFmtId="49" fontId="38" fillId="0" borderId="10" xfId="66" applyNumberFormat="1" applyFont="1" applyBorder="1" applyAlignment="1">
      <alignment horizontal="left" vertical="center" wrapText="1"/>
      <protection/>
    </xf>
    <xf numFmtId="0" fontId="35" fillId="17" borderId="10" xfId="66" applyFont="1" applyFill="1" applyBorder="1" applyAlignment="1">
      <alignment vertical="center" wrapText="1"/>
      <protection/>
    </xf>
    <xf numFmtId="3" fontId="35" fillId="0" borderId="10" xfId="66" applyNumberFormat="1" applyFont="1" applyFill="1" applyBorder="1" applyAlignment="1">
      <alignment vertical="center"/>
      <protection/>
    </xf>
    <xf numFmtId="0" fontId="35" fillId="17" borderId="10" xfId="66" applyFont="1" applyFill="1" applyBorder="1" applyAlignment="1">
      <alignment horizontal="left" vertical="center" wrapText="1"/>
      <protection/>
    </xf>
    <xf numFmtId="0" fontId="38" fillId="0" borderId="10" xfId="66" applyFont="1" applyBorder="1" applyAlignment="1">
      <alignment vertical="center" wrapText="1"/>
      <protection/>
    </xf>
    <xf numFmtId="49" fontId="38" fillId="0" borderId="10" xfId="66" applyNumberFormat="1" applyFont="1" applyBorder="1" applyAlignment="1">
      <alignment vertical="center" wrapText="1"/>
      <protection/>
    </xf>
    <xf numFmtId="0" fontId="35" fillId="0" borderId="10" xfId="66" applyFont="1" applyBorder="1" applyAlignment="1">
      <alignment vertical="center" wrapText="1"/>
      <protection/>
    </xf>
    <xf numFmtId="3" fontId="38" fillId="0" borderId="10" xfId="66" applyNumberFormat="1" applyFont="1" applyBorder="1" applyAlignment="1">
      <alignment vertical="center"/>
      <protection/>
    </xf>
    <xf numFmtId="3" fontId="38" fillId="0" borderId="10" xfId="66" applyNumberFormat="1" applyFont="1" applyFill="1" applyBorder="1" applyAlignment="1">
      <alignment vertical="center"/>
      <protection/>
    </xf>
    <xf numFmtId="3" fontId="35" fillId="17" borderId="10" xfId="66" applyNumberFormat="1" applyFont="1" applyFill="1" applyBorder="1" applyAlignment="1">
      <alignment vertical="center"/>
      <protection/>
    </xf>
    <xf numFmtId="3" fontId="38" fillId="0" borderId="10" xfId="0" applyNumberFormat="1" applyFont="1" applyBorder="1" applyAlignment="1">
      <alignment horizontal="right" vertical="top" wrapText="1"/>
    </xf>
    <xf numFmtId="3" fontId="10" fillId="0" borderId="0" xfId="66" applyNumberFormat="1" applyFont="1">
      <alignment/>
      <protection/>
    </xf>
    <xf numFmtId="3" fontId="40" fillId="0" borderId="0" xfId="66" applyNumberFormat="1" applyFont="1">
      <alignment/>
      <protection/>
    </xf>
    <xf numFmtId="3" fontId="41" fillId="0" borderId="0" xfId="66" applyNumberFormat="1" applyFont="1">
      <alignment/>
      <protection/>
    </xf>
    <xf numFmtId="0" fontId="34" fillId="0" borderId="10" xfId="66" applyFont="1" applyBorder="1" applyAlignment="1">
      <alignment vertical="center"/>
      <protection/>
    </xf>
    <xf numFmtId="49" fontId="34" fillId="0" borderId="10" xfId="66" applyNumberFormat="1" applyFont="1" applyBorder="1" applyAlignment="1">
      <alignment vertical="center"/>
      <protection/>
    </xf>
    <xf numFmtId="0" fontId="37" fillId="17" borderId="10" xfId="66" applyFont="1" applyFill="1" applyBorder="1" applyAlignment="1">
      <alignment vertical="center"/>
      <protection/>
    </xf>
    <xf numFmtId="0" fontId="37" fillId="0" borderId="10" xfId="66" applyFont="1" applyBorder="1" applyAlignment="1">
      <alignment vertical="center"/>
      <protection/>
    </xf>
    <xf numFmtId="49" fontId="34" fillId="0" borderId="10" xfId="66" applyNumberFormat="1" applyFont="1" applyBorder="1" applyAlignment="1">
      <alignment horizontal="left" vertical="center" wrapText="1"/>
      <protection/>
    </xf>
    <xf numFmtId="0" fontId="37" fillId="17" borderId="10" xfId="66" applyFont="1" applyFill="1" applyBorder="1" applyAlignment="1">
      <alignment vertical="center" wrapText="1"/>
      <protection/>
    </xf>
    <xf numFmtId="0" fontId="37" fillId="17" borderId="10" xfId="66" applyFont="1" applyFill="1" applyBorder="1" applyAlignment="1">
      <alignment horizontal="left" vertical="center" wrapText="1"/>
      <protection/>
    </xf>
    <xf numFmtId="3" fontId="7" fillId="0" borderId="0" xfId="0" applyFont="1" applyFill="1" applyAlignment="1">
      <alignment vertical="center"/>
    </xf>
    <xf numFmtId="3" fontId="32" fillId="0" borderId="0" xfId="0" applyFont="1" applyBorder="1" applyAlignment="1">
      <alignment horizontal="center" vertical="center" wrapText="1"/>
    </xf>
    <xf numFmtId="3" fontId="32" fillId="0" borderId="0" xfId="0" applyFont="1" applyBorder="1" applyAlignment="1">
      <alignment horizontal="center" vertical="center"/>
    </xf>
    <xf numFmtId="3" fontId="31" fillId="0" borderId="0" xfId="0" applyFont="1" applyFill="1" applyBorder="1" applyAlignment="1">
      <alignment horizontal="center" vertical="center" wrapText="1"/>
    </xf>
    <xf numFmtId="3" fontId="39" fillId="0" borderId="0" xfId="0" applyFont="1" applyFill="1" applyBorder="1" applyAlignment="1">
      <alignment vertical="center" wrapText="1"/>
    </xf>
    <xf numFmtId="0" fontId="9" fillId="0" borderId="0" xfId="66" applyFont="1" applyAlignment="1">
      <alignment horizontal="right"/>
      <protection/>
    </xf>
    <xf numFmtId="0" fontId="38" fillId="0" borderId="11" xfId="66" applyFont="1" applyBorder="1" applyAlignment="1">
      <alignment horizontal="center" vertical="center"/>
      <protection/>
    </xf>
    <xf numFmtId="0" fontId="35" fillId="17" borderId="11" xfId="66" applyFont="1" applyFill="1" applyBorder="1" applyAlignment="1">
      <alignment horizontal="center" vertical="center"/>
      <protection/>
    </xf>
    <xf numFmtId="0" fontId="35" fillId="0" borderId="11" xfId="66" applyFont="1" applyBorder="1" applyAlignment="1">
      <alignment horizontal="center" vertical="center"/>
      <protection/>
    </xf>
    <xf numFmtId="0" fontId="35" fillId="17" borderId="12" xfId="66" applyFont="1" applyFill="1" applyBorder="1" applyAlignment="1">
      <alignment horizontal="center" vertical="center"/>
      <protection/>
    </xf>
    <xf numFmtId="0" fontId="35" fillId="17" borderId="13" xfId="66" applyFont="1" applyFill="1" applyBorder="1" applyAlignment="1">
      <alignment horizontal="left" vertical="center" wrapText="1"/>
      <protection/>
    </xf>
    <xf numFmtId="3" fontId="35" fillId="17" borderId="13" xfId="66" applyNumberFormat="1" applyFont="1" applyFill="1" applyBorder="1" applyAlignment="1">
      <alignment vertical="center"/>
      <protection/>
    </xf>
    <xf numFmtId="0" fontId="34" fillId="0" borderId="10" xfId="66" applyFont="1" applyBorder="1" applyAlignment="1">
      <alignment vertical="center" wrapText="1"/>
      <protection/>
    </xf>
    <xf numFmtId="49" fontId="34" fillId="0" borderId="10" xfId="66" applyNumberFormat="1" applyFont="1" applyBorder="1" applyAlignment="1">
      <alignment vertical="center" wrapText="1"/>
      <protection/>
    </xf>
    <xf numFmtId="0" fontId="42" fillId="0" borderId="10" xfId="66" applyFont="1" applyBorder="1" applyAlignment="1">
      <alignment vertical="center" wrapText="1"/>
      <protection/>
    </xf>
    <xf numFmtId="0" fontId="35" fillId="0" borderId="10" xfId="66" applyFont="1" applyFill="1" applyBorder="1" applyAlignment="1">
      <alignment horizontal="center"/>
      <protection/>
    </xf>
    <xf numFmtId="0" fontId="37" fillId="0" borderId="10" xfId="66" applyFont="1" applyFill="1" applyBorder="1" applyAlignment="1">
      <alignment vertical="center"/>
      <protection/>
    </xf>
    <xf numFmtId="0" fontId="35" fillId="0" borderId="11" xfId="66" applyFont="1" applyFill="1" applyBorder="1" applyAlignment="1">
      <alignment horizontal="center" vertical="center"/>
      <protection/>
    </xf>
    <xf numFmtId="0" fontId="35" fillId="0" borderId="10" xfId="66" applyFont="1" applyFill="1" applyBorder="1" applyAlignment="1">
      <alignment vertical="center" wrapText="1"/>
      <protection/>
    </xf>
    <xf numFmtId="3" fontId="38" fillId="0" borderId="14" xfId="66" applyNumberFormat="1" applyFont="1" applyBorder="1" applyAlignment="1">
      <alignment vertical="center"/>
      <protection/>
    </xf>
    <xf numFmtId="3" fontId="35" fillId="0" borderId="14" xfId="66" applyNumberFormat="1" applyFont="1" applyFill="1" applyBorder="1" applyAlignment="1">
      <alignment vertical="center"/>
      <protection/>
    </xf>
    <xf numFmtId="3" fontId="31" fillId="25" borderId="0" xfId="0" applyFont="1" applyFill="1" applyBorder="1" applyAlignment="1">
      <alignment horizontal="center" vertical="center" wrapText="1"/>
    </xf>
    <xf numFmtId="3" fontId="39" fillId="25" borderId="0" xfId="0" applyFont="1" applyFill="1" applyBorder="1" applyAlignment="1">
      <alignment vertical="center" wrapText="1"/>
    </xf>
    <xf numFmtId="3" fontId="43" fillId="0" borderId="10" xfId="66" applyNumberFormat="1" applyFont="1" applyFill="1" applyBorder="1" applyAlignment="1">
      <alignment vertical="center"/>
      <protection/>
    </xf>
    <xf numFmtId="3" fontId="43" fillId="0" borderId="10" xfId="66" applyNumberFormat="1" applyFont="1" applyBorder="1" applyAlignment="1">
      <alignment vertical="center"/>
      <protection/>
    </xf>
    <xf numFmtId="3" fontId="40" fillId="0" borderId="0" xfId="66" applyNumberFormat="1" applyFont="1">
      <alignment/>
      <protection/>
    </xf>
    <xf numFmtId="0" fontId="34" fillId="0" borderId="0" xfId="66" applyFont="1">
      <alignment/>
      <protection/>
    </xf>
    <xf numFmtId="3" fontId="34" fillId="0" borderId="0" xfId="66" applyNumberFormat="1" applyFont="1">
      <alignment/>
      <protection/>
    </xf>
    <xf numFmtId="3" fontId="9" fillId="0" borderId="0" xfId="66" applyNumberFormat="1" applyFont="1">
      <alignment/>
      <protection/>
    </xf>
    <xf numFmtId="0" fontId="9" fillId="0" borderId="0" xfId="66" applyFont="1">
      <alignment/>
      <protection/>
    </xf>
    <xf numFmtId="3" fontId="34" fillId="0" borderId="0" xfId="66" applyNumberFormat="1" applyFont="1" applyAlignment="1">
      <alignment horizontal="right"/>
      <protection/>
    </xf>
    <xf numFmtId="0" fontId="38" fillId="0" borderId="10" xfId="66" applyFont="1" applyBorder="1" applyAlignment="1">
      <alignment horizontal="center"/>
      <protection/>
    </xf>
    <xf numFmtId="0" fontId="34" fillId="0" borderId="10" xfId="66" applyFont="1" applyBorder="1" applyAlignment="1">
      <alignment vertical="center"/>
      <protection/>
    </xf>
    <xf numFmtId="3" fontId="43" fillId="0" borderId="10" xfId="66" applyNumberFormat="1" applyFont="1" applyFill="1" applyBorder="1" applyAlignment="1">
      <alignment vertical="center"/>
      <protection/>
    </xf>
    <xf numFmtId="3" fontId="38" fillId="0" borderId="10" xfId="66" applyNumberFormat="1" applyFont="1" applyBorder="1" applyAlignment="1">
      <alignment vertical="center"/>
      <protection/>
    </xf>
    <xf numFmtId="49" fontId="34" fillId="0" borderId="10" xfId="66" applyNumberFormat="1" applyFont="1" applyBorder="1" applyAlignment="1">
      <alignment vertical="center"/>
      <protection/>
    </xf>
    <xf numFmtId="3" fontId="43" fillId="0" borderId="10" xfId="66" applyNumberFormat="1" applyFont="1" applyBorder="1" applyAlignment="1">
      <alignment vertical="center"/>
      <protection/>
    </xf>
    <xf numFmtId="0" fontId="35" fillId="17" borderId="10" xfId="66" applyFont="1" applyFill="1" applyBorder="1" applyAlignment="1">
      <alignment horizontal="center"/>
      <protection/>
    </xf>
    <xf numFmtId="0" fontId="37" fillId="17" borderId="10" xfId="66" applyFont="1" applyFill="1" applyBorder="1" applyAlignment="1">
      <alignment vertical="center"/>
      <protection/>
    </xf>
    <xf numFmtId="3" fontId="35" fillId="17" borderId="10" xfId="66" applyNumberFormat="1" applyFont="1" applyFill="1" applyBorder="1" applyAlignment="1">
      <alignment vertical="center"/>
      <protection/>
    </xf>
    <xf numFmtId="0" fontId="35" fillId="0" borderId="10" xfId="66" applyFont="1" applyBorder="1" applyAlignment="1">
      <alignment horizontal="center"/>
      <protection/>
    </xf>
    <xf numFmtId="0" fontId="37" fillId="0" borderId="10" xfId="66" applyFont="1" applyBorder="1" applyAlignment="1">
      <alignment vertical="center"/>
      <protection/>
    </xf>
    <xf numFmtId="3" fontId="35" fillId="0" borderId="10" xfId="66" applyNumberFormat="1" applyFont="1" applyBorder="1" applyAlignment="1">
      <alignment vertical="center"/>
      <protection/>
    </xf>
    <xf numFmtId="0" fontId="35" fillId="0" borderId="10" xfId="66" applyFont="1" applyFill="1" applyBorder="1" applyAlignment="1">
      <alignment horizontal="center"/>
      <protection/>
    </xf>
    <xf numFmtId="0" fontId="37" fillId="0" borderId="10" xfId="66" applyFont="1" applyFill="1" applyBorder="1" applyAlignment="1">
      <alignment vertical="center"/>
      <protection/>
    </xf>
    <xf numFmtId="3" fontId="35" fillId="0" borderId="10" xfId="66" applyNumberFormat="1" applyFont="1" applyFill="1" applyBorder="1" applyAlignment="1">
      <alignment vertical="center"/>
      <protection/>
    </xf>
    <xf numFmtId="49" fontId="34" fillId="0" borderId="10" xfId="66" applyNumberFormat="1" applyFont="1" applyBorder="1" applyAlignment="1">
      <alignment horizontal="left" vertical="center" wrapText="1"/>
      <protection/>
    </xf>
    <xf numFmtId="0" fontId="37" fillId="17" borderId="10" xfId="66" applyFont="1" applyFill="1" applyBorder="1" applyAlignment="1">
      <alignment vertical="center" wrapText="1"/>
      <protection/>
    </xf>
    <xf numFmtId="0" fontId="44" fillId="0" borderId="10" xfId="66" applyFont="1" applyBorder="1" applyAlignment="1">
      <alignment vertical="center"/>
      <protection/>
    </xf>
    <xf numFmtId="0" fontId="37" fillId="17" borderId="10" xfId="66" applyFont="1" applyFill="1" applyBorder="1" applyAlignment="1">
      <alignment horizontal="left" vertical="center" wrapText="1"/>
      <protection/>
    </xf>
    <xf numFmtId="0" fontId="45" fillId="17" borderId="10" xfId="66" applyFont="1" applyFill="1" applyBorder="1" applyAlignment="1">
      <alignment vertical="center"/>
      <protection/>
    </xf>
    <xf numFmtId="0" fontId="37" fillId="17" borderId="15" xfId="66" applyFont="1" applyFill="1" applyBorder="1" applyAlignment="1">
      <alignment horizontal="left" vertical="center" wrapText="1"/>
      <protection/>
    </xf>
    <xf numFmtId="0" fontId="28" fillId="0" borderId="0" xfId="66" applyFont="1">
      <alignment/>
      <protection/>
    </xf>
    <xf numFmtId="3" fontId="28" fillId="0" borderId="0" xfId="66" applyNumberFormat="1" applyFont="1">
      <alignment/>
      <protection/>
    </xf>
    <xf numFmtId="3" fontId="40" fillId="0" borderId="0" xfId="66" applyNumberFormat="1" applyFont="1">
      <alignment/>
      <protection/>
    </xf>
    <xf numFmtId="0" fontId="34" fillId="0" borderId="0" xfId="66" applyFont="1">
      <alignment/>
      <protection/>
    </xf>
    <xf numFmtId="3" fontId="34" fillId="0" borderId="0" xfId="66" applyNumberFormat="1" applyFont="1" applyAlignment="1">
      <alignment horizontal="right"/>
      <protection/>
    </xf>
    <xf numFmtId="0" fontId="9" fillId="0" borderId="0" xfId="66" applyFont="1">
      <alignment/>
      <protection/>
    </xf>
    <xf numFmtId="0" fontId="38" fillId="0" borderId="10" xfId="66" applyFont="1" applyBorder="1" applyAlignment="1">
      <alignment horizontal="center"/>
      <protection/>
    </xf>
    <xf numFmtId="0" fontId="38" fillId="0" borderId="10" xfId="66" applyFont="1" applyBorder="1" applyAlignment="1">
      <alignment vertical="center"/>
      <protection/>
    </xf>
    <xf numFmtId="3" fontId="43" fillId="0" borderId="10" xfId="66" applyNumberFormat="1" applyFont="1" applyFill="1" applyBorder="1" applyAlignment="1">
      <alignment vertical="center"/>
      <protection/>
    </xf>
    <xf numFmtId="49" fontId="38" fillId="0" borderId="10" xfId="66" applyNumberFormat="1" applyFont="1" applyBorder="1" applyAlignment="1">
      <alignment vertical="center"/>
      <protection/>
    </xf>
    <xf numFmtId="3" fontId="43" fillId="0" borderId="10" xfId="66" applyNumberFormat="1" applyFont="1" applyBorder="1" applyAlignment="1">
      <alignment vertical="center"/>
      <protection/>
    </xf>
    <xf numFmtId="0" fontId="35" fillId="17" borderId="10" xfId="66" applyFont="1" applyFill="1" applyBorder="1" applyAlignment="1">
      <alignment horizontal="center"/>
      <protection/>
    </xf>
    <xf numFmtId="0" fontId="35" fillId="17" borderId="10" xfId="66" applyFont="1" applyFill="1" applyBorder="1" applyAlignment="1">
      <alignment vertical="center"/>
      <protection/>
    </xf>
    <xf numFmtId="3" fontId="36" fillId="17" borderId="10" xfId="66" applyNumberFormat="1" applyFont="1" applyFill="1" applyBorder="1" applyAlignment="1">
      <alignment vertical="center"/>
      <protection/>
    </xf>
    <xf numFmtId="0" fontId="35" fillId="0" borderId="10" xfId="66" applyFont="1" applyBorder="1" applyAlignment="1">
      <alignment horizontal="center"/>
      <protection/>
    </xf>
    <xf numFmtId="0" fontId="35" fillId="0" borderId="10" xfId="66" applyFont="1" applyBorder="1" applyAlignment="1">
      <alignment vertical="center"/>
      <protection/>
    </xf>
    <xf numFmtId="3" fontId="36" fillId="0" borderId="10" xfId="66" applyNumberFormat="1" applyFont="1" applyBorder="1" applyAlignment="1">
      <alignment vertical="center"/>
      <protection/>
    </xf>
    <xf numFmtId="0" fontId="35" fillId="0" borderId="10" xfId="66" applyFont="1" applyFill="1" applyBorder="1" applyAlignment="1">
      <alignment horizontal="center"/>
      <protection/>
    </xf>
    <xf numFmtId="0" fontId="35" fillId="0" borderId="10" xfId="66" applyFont="1" applyFill="1" applyBorder="1" applyAlignment="1">
      <alignment vertical="center"/>
      <protection/>
    </xf>
    <xf numFmtId="3" fontId="36" fillId="0" borderId="10" xfId="66" applyNumberFormat="1" applyFont="1" applyFill="1" applyBorder="1" applyAlignment="1">
      <alignment vertical="center"/>
      <protection/>
    </xf>
    <xf numFmtId="49" fontId="38" fillId="0" borderId="10" xfId="66" applyNumberFormat="1" applyFont="1" applyBorder="1" applyAlignment="1">
      <alignment horizontal="left" vertical="center" wrapText="1"/>
      <protection/>
    </xf>
    <xf numFmtId="0" fontId="35" fillId="17" borderId="10" xfId="66" applyFont="1" applyFill="1" applyBorder="1" applyAlignment="1">
      <alignment vertical="center" wrapText="1"/>
      <protection/>
    </xf>
    <xf numFmtId="0" fontId="35" fillId="17" borderId="10" xfId="66" applyFont="1" applyFill="1" applyBorder="1" applyAlignment="1">
      <alignment horizontal="left" vertical="center" wrapText="1"/>
      <protection/>
    </xf>
    <xf numFmtId="0" fontId="28" fillId="0" borderId="0" xfId="66" applyFont="1">
      <alignment/>
      <protection/>
    </xf>
    <xf numFmtId="3" fontId="28" fillId="0" borderId="0" xfId="66" applyNumberFormat="1" applyFont="1">
      <alignment/>
      <protection/>
    </xf>
    <xf numFmtId="3" fontId="9" fillId="0" borderId="0" xfId="66" applyNumberFormat="1" applyFont="1">
      <alignment/>
      <protection/>
    </xf>
    <xf numFmtId="3" fontId="35" fillId="17" borderId="10" xfId="66" applyNumberFormat="1" applyFont="1" applyFill="1" applyBorder="1" applyAlignment="1">
      <alignment horizontal="center" vertical="center" wrapText="1"/>
      <protection/>
    </xf>
    <xf numFmtId="3" fontId="31" fillId="17" borderId="10" xfId="0" applyFont="1" applyFill="1" applyBorder="1" applyAlignment="1">
      <alignment horizontal="center" vertical="center" wrapText="1"/>
    </xf>
    <xf numFmtId="3" fontId="33" fillId="17" borderId="10" xfId="0" applyFont="1" applyFill="1" applyBorder="1" applyAlignment="1">
      <alignment vertical="center" wrapText="1"/>
    </xf>
    <xf numFmtId="3" fontId="39" fillId="17" borderId="10" xfId="0" applyFont="1" applyFill="1" applyBorder="1" applyAlignment="1">
      <alignment vertical="center" wrapText="1"/>
    </xf>
    <xf numFmtId="3" fontId="8" fillId="24" borderId="0" xfId="0" applyFont="1" applyFill="1" applyBorder="1" applyAlignment="1">
      <alignment horizontal="center" vertical="center" wrapText="1"/>
    </xf>
    <xf numFmtId="0" fontId="35" fillId="17" borderId="10" xfId="66" applyFont="1" applyFill="1" applyBorder="1" applyAlignment="1">
      <alignment horizontal="center" vertical="center" wrapText="1"/>
      <protection/>
    </xf>
    <xf numFmtId="0" fontId="36" fillId="17" borderId="10" xfId="66" applyFont="1" applyFill="1" applyBorder="1" applyAlignment="1">
      <alignment horizontal="center" vertical="center"/>
      <protection/>
    </xf>
    <xf numFmtId="3" fontId="36" fillId="17" borderId="15" xfId="66" applyNumberFormat="1" applyFont="1" applyFill="1" applyBorder="1" applyAlignment="1">
      <alignment horizontal="center" vertical="center" wrapText="1"/>
      <protection/>
    </xf>
    <xf numFmtId="3" fontId="36" fillId="17" borderId="16" xfId="66" applyNumberFormat="1" applyFont="1" applyFill="1" applyBorder="1" applyAlignment="1">
      <alignment horizontal="center" vertical="center" wrapText="1"/>
      <protection/>
    </xf>
    <xf numFmtId="3" fontId="36" fillId="17" borderId="17" xfId="66" applyNumberFormat="1" applyFont="1" applyFill="1" applyBorder="1" applyAlignment="1">
      <alignment horizontal="center" vertical="center" wrapText="1"/>
      <protection/>
    </xf>
    <xf numFmtId="3" fontId="36" fillId="17" borderId="15" xfId="66" applyNumberFormat="1" applyFont="1" applyFill="1" applyBorder="1" applyAlignment="1">
      <alignment horizontal="center" vertical="center" wrapText="1"/>
      <protection/>
    </xf>
    <xf numFmtId="3" fontId="37" fillId="17" borderId="15" xfId="66" applyNumberFormat="1" applyFont="1" applyFill="1" applyBorder="1" applyAlignment="1">
      <alignment horizontal="center" vertical="center"/>
      <protection/>
    </xf>
    <xf numFmtId="3" fontId="37" fillId="17" borderId="17" xfId="66" applyNumberFormat="1" applyFont="1" applyFill="1" applyBorder="1" applyAlignment="1">
      <alignment horizontal="center" vertical="center"/>
      <protection/>
    </xf>
    <xf numFmtId="0" fontId="35" fillId="17" borderId="10" xfId="66" applyFont="1" applyFill="1" applyBorder="1" applyAlignment="1">
      <alignment horizontal="center" vertical="center" wrapText="1"/>
      <protection/>
    </xf>
    <xf numFmtId="0" fontId="36" fillId="17" borderId="10" xfId="66" applyFont="1" applyFill="1" applyBorder="1" applyAlignment="1">
      <alignment horizontal="center" vertical="center"/>
      <protection/>
    </xf>
    <xf numFmtId="3" fontId="36" fillId="17" borderId="18" xfId="66" applyNumberFormat="1" applyFont="1" applyFill="1" applyBorder="1" applyAlignment="1">
      <alignment horizontal="center" vertical="center"/>
      <protection/>
    </xf>
    <xf numFmtId="3" fontId="36" fillId="17" borderId="19" xfId="66" applyNumberFormat="1" applyFont="1" applyFill="1" applyBorder="1" applyAlignment="1">
      <alignment horizontal="center" vertical="center"/>
      <protection/>
    </xf>
    <xf numFmtId="3" fontId="36" fillId="17" borderId="20" xfId="66" applyNumberFormat="1" applyFont="1" applyFill="1" applyBorder="1" applyAlignment="1">
      <alignment horizontal="center" vertical="center"/>
      <protection/>
    </xf>
    <xf numFmtId="0" fontId="37" fillId="17" borderId="15" xfId="66" applyFont="1" applyFill="1" applyBorder="1" applyAlignment="1">
      <alignment horizontal="center" vertical="center"/>
      <protection/>
    </xf>
    <xf numFmtId="0" fontId="37" fillId="17" borderId="17" xfId="66" applyFont="1" applyFill="1" applyBorder="1" applyAlignment="1">
      <alignment horizontal="center" vertical="center"/>
      <protection/>
    </xf>
    <xf numFmtId="3" fontId="37" fillId="17" borderId="15" xfId="66" applyNumberFormat="1" applyFont="1" applyFill="1" applyBorder="1" applyAlignment="1">
      <alignment horizontal="center" vertical="center"/>
      <protection/>
    </xf>
    <xf numFmtId="3" fontId="37" fillId="17" borderId="17" xfId="66" applyNumberFormat="1" applyFont="1" applyFill="1" applyBorder="1" applyAlignment="1">
      <alignment horizontal="center" vertical="center"/>
      <protection/>
    </xf>
    <xf numFmtId="0" fontId="37" fillId="17" borderId="15" xfId="66" applyFont="1" applyFill="1" applyBorder="1" applyAlignment="1">
      <alignment horizontal="center" vertical="center"/>
      <protection/>
    </xf>
    <xf numFmtId="0" fontId="37" fillId="17" borderId="17" xfId="66" applyFont="1" applyFill="1" applyBorder="1" applyAlignment="1">
      <alignment horizontal="center" vertical="center"/>
      <protection/>
    </xf>
    <xf numFmtId="0" fontId="35" fillId="17" borderId="10" xfId="66" applyFont="1" applyFill="1" applyBorder="1" applyAlignment="1">
      <alignment horizontal="center" vertical="center" wrapText="1"/>
      <protection/>
    </xf>
    <xf numFmtId="0" fontId="36" fillId="17" borderId="10" xfId="66" applyFont="1" applyFill="1" applyBorder="1" applyAlignment="1">
      <alignment horizontal="center" vertical="center"/>
      <protection/>
    </xf>
    <xf numFmtId="3" fontId="36" fillId="17" borderId="18" xfId="66" applyNumberFormat="1" applyFont="1" applyFill="1" applyBorder="1" applyAlignment="1">
      <alignment horizontal="center" vertical="center"/>
      <protection/>
    </xf>
    <xf numFmtId="3" fontId="36" fillId="17" borderId="19" xfId="66" applyNumberFormat="1" applyFont="1" applyFill="1" applyBorder="1" applyAlignment="1">
      <alignment horizontal="center" vertical="center"/>
      <protection/>
    </xf>
    <xf numFmtId="3" fontId="36" fillId="17" borderId="20" xfId="66" applyNumberFormat="1" applyFont="1" applyFill="1" applyBorder="1" applyAlignment="1">
      <alignment horizontal="center" vertical="center"/>
      <protection/>
    </xf>
    <xf numFmtId="0" fontId="37" fillId="17" borderId="15" xfId="66" applyFont="1" applyFill="1" applyBorder="1" applyAlignment="1">
      <alignment horizontal="center" vertical="center" wrapText="1"/>
      <protection/>
    </xf>
    <xf numFmtId="0" fontId="37" fillId="17" borderId="17" xfId="66" applyFont="1" applyFill="1" applyBorder="1" applyAlignment="1">
      <alignment horizontal="center" vertical="center" wrapText="1"/>
      <protection/>
    </xf>
    <xf numFmtId="3" fontId="35" fillId="17" borderId="21" xfId="66" applyNumberFormat="1" applyFont="1" applyFill="1" applyBorder="1" applyAlignment="1">
      <alignment horizontal="center" vertical="center"/>
      <protection/>
    </xf>
    <xf numFmtId="3" fontId="35" fillId="17" borderId="22" xfId="66" applyNumberFormat="1" applyFont="1" applyFill="1" applyBorder="1" applyAlignment="1">
      <alignment horizontal="center" vertical="center"/>
      <protection/>
    </xf>
    <xf numFmtId="3" fontId="35" fillId="17" borderId="23" xfId="66" applyNumberFormat="1" applyFont="1" applyFill="1" applyBorder="1" applyAlignment="1">
      <alignment horizontal="center" vertical="center"/>
      <protection/>
    </xf>
    <xf numFmtId="3" fontId="35" fillId="17" borderId="10" xfId="66" applyNumberFormat="1" applyFont="1" applyFill="1" applyBorder="1" applyAlignment="1">
      <alignment horizontal="center" vertical="center" wrapText="1"/>
      <protection/>
    </xf>
    <xf numFmtId="3" fontId="35" fillId="17" borderId="24" xfId="66" applyNumberFormat="1" applyFont="1" applyFill="1" applyBorder="1" applyAlignment="1">
      <alignment horizontal="center" vertical="center" wrapText="1"/>
      <protection/>
    </xf>
    <xf numFmtId="3" fontId="35" fillId="17" borderId="18" xfId="66" applyNumberFormat="1" applyFont="1" applyFill="1" applyBorder="1" applyAlignment="1">
      <alignment horizontal="center" vertical="center" wrapText="1"/>
      <protection/>
    </xf>
    <xf numFmtId="0" fontId="35" fillId="17" borderId="25" xfId="66" applyFont="1" applyFill="1" applyBorder="1" applyAlignment="1">
      <alignment horizontal="center" vertical="center" wrapText="1"/>
      <protection/>
    </xf>
    <xf numFmtId="0" fontId="35" fillId="17" borderId="11" xfId="66" applyFont="1" applyFill="1" applyBorder="1" applyAlignment="1">
      <alignment horizontal="center" vertical="center" wrapText="1"/>
      <protection/>
    </xf>
    <xf numFmtId="0" fontId="35" fillId="17" borderId="26" xfId="66" applyFont="1" applyFill="1" applyBorder="1" applyAlignment="1">
      <alignment horizontal="center" vertical="center"/>
      <protection/>
    </xf>
    <xf numFmtId="0" fontId="35" fillId="17" borderId="10" xfId="66" applyFont="1" applyFill="1" applyBorder="1" applyAlignment="1">
      <alignment horizontal="center" vertical="center"/>
      <protection/>
    </xf>
    <xf numFmtId="3" fontId="35" fillId="17" borderId="27" xfId="66" applyNumberFormat="1" applyFont="1" applyFill="1" applyBorder="1" applyAlignment="1">
      <alignment horizontal="center" vertical="center"/>
      <protection/>
    </xf>
    <xf numFmtId="0" fontId="35" fillId="17" borderId="15" xfId="66" applyFont="1" applyFill="1" applyBorder="1" applyAlignment="1">
      <alignment horizontal="center"/>
      <protection/>
    </xf>
    <xf numFmtId="3" fontId="35" fillId="17" borderId="15" xfId="66" applyNumberFormat="1" applyFont="1" applyFill="1" applyBorder="1" applyAlignment="1">
      <alignment vertical="center"/>
      <protection/>
    </xf>
    <xf numFmtId="3" fontId="35" fillId="17" borderId="15" xfId="66" applyNumberFormat="1" applyFont="1" applyFill="1" applyBorder="1" applyAlignment="1">
      <alignment horizontal="center" vertical="center" wrapText="1"/>
      <protection/>
    </xf>
    <xf numFmtId="3" fontId="35" fillId="17" borderId="17" xfId="66" applyNumberFormat="1" applyFont="1" applyFill="1" applyBorder="1" applyAlignment="1">
      <alignment horizontal="center" vertical="center" wrapText="1"/>
      <protection/>
    </xf>
    <xf numFmtId="3" fontId="35" fillId="17" borderId="14" xfId="66" applyNumberFormat="1" applyFont="1" applyFill="1" applyBorder="1" applyAlignment="1">
      <alignment vertical="center"/>
      <protection/>
    </xf>
    <xf numFmtId="3" fontId="35" fillId="0" borderId="14" xfId="66" applyNumberFormat="1" applyFont="1" applyBorder="1" applyAlignment="1">
      <alignment vertical="center"/>
      <protection/>
    </xf>
    <xf numFmtId="3" fontId="8" fillId="0" borderId="28" xfId="62" applyFont="1" applyBorder="1">
      <alignment vertical="center"/>
      <protection/>
    </xf>
    <xf numFmtId="3" fontId="7" fillId="0" borderId="10" xfId="62" applyFont="1" applyBorder="1">
      <alignment vertical="center"/>
      <protection/>
    </xf>
    <xf numFmtId="3" fontId="7" fillId="0" borderId="10" xfId="62" applyNumberFormat="1" applyFont="1" applyFill="1" applyBorder="1">
      <alignment vertical="center"/>
      <protection/>
    </xf>
    <xf numFmtId="3" fontId="7" fillId="0" borderId="10" xfId="62" applyFont="1" applyBorder="1" applyAlignment="1">
      <alignment vertical="center" wrapText="1"/>
      <protection/>
    </xf>
    <xf numFmtId="3" fontId="8" fillId="0" borderId="10" xfId="62" applyFont="1" applyBorder="1" applyAlignment="1">
      <alignment horizontal="left" vertical="center"/>
      <protection/>
    </xf>
    <xf numFmtId="3" fontId="8" fillId="0" borderId="10" xfId="81" applyNumberFormat="1" applyFont="1" applyBorder="1">
      <alignment vertical="center"/>
      <protection/>
    </xf>
    <xf numFmtId="3" fontId="8" fillId="0" borderId="10" xfId="62" applyFont="1" applyFill="1" applyBorder="1" applyAlignment="1">
      <alignment horizontal="left" vertical="center"/>
      <protection/>
    </xf>
    <xf numFmtId="3" fontId="8" fillId="0" borderId="10" xfId="62" applyNumberFormat="1" applyFont="1" applyFill="1" applyBorder="1" applyAlignment="1">
      <alignment vertical="center"/>
      <protection/>
    </xf>
    <xf numFmtId="3" fontId="7" fillId="0" borderId="10" xfId="62" applyFont="1" applyFill="1" applyBorder="1" applyAlignment="1">
      <alignment horizontal="left" vertical="center"/>
      <protection/>
    </xf>
    <xf numFmtId="3" fontId="8" fillId="0" borderId="10" xfId="62" applyNumberFormat="1" applyFont="1" applyBorder="1">
      <alignment vertical="center"/>
      <protection/>
    </xf>
    <xf numFmtId="3" fontId="8" fillId="0" borderId="10" xfId="62" applyNumberFormat="1" applyFont="1" applyFill="1" applyBorder="1">
      <alignment vertical="center"/>
      <protection/>
    </xf>
    <xf numFmtId="3" fontId="8" fillId="0" borderId="10" xfId="62" applyFont="1" applyFill="1" applyBorder="1">
      <alignment vertical="center"/>
      <protection/>
    </xf>
    <xf numFmtId="3" fontId="8" fillId="0" borderId="10" xfId="62" applyFont="1" applyFill="1" applyBorder="1" applyAlignment="1">
      <alignment vertical="center"/>
      <protection/>
    </xf>
    <xf numFmtId="3" fontId="8" fillId="0" borderId="10" xfId="62" applyNumberFormat="1" applyFont="1" applyBorder="1" applyAlignment="1">
      <alignment vertical="center"/>
      <protection/>
    </xf>
    <xf numFmtId="3" fontId="8" fillId="0" borderId="10" xfId="62" applyFont="1" applyBorder="1" applyAlignment="1">
      <alignment vertical="center"/>
      <protection/>
    </xf>
    <xf numFmtId="3" fontId="8" fillId="0" borderId="0" xfId="81" applyFont="1" applyBorder="1" applyAlignment="1">
      <alignment horizontal="right" vertical="center"/>
      <protection/>
    </xf>
    <xf numFmtId="3" fontId="8" fillId="24" borderId="18" xfId="62" applyFont="1" applyFill="1" applyBorder="1" applyAlignment="1">
      <alignment horizontal="left" vertical="center"/>
      <protection/>
    </xf>
    <xf numFmtId="3" fontId="8" fillId="24" borderId="19" xfId="62" applyFont="1" applyFill="1" applyBorder="1" applyAlignment="1">
      <alignment horizontal="left" vertical="center"/>
      <protection/>
    </xf>
    <xf numFmtId="3" fontId="0" fillId="0" borderId="10" xfId="0" applyBorder="1" applyAlignment="1">
      <alignment vertical="center"/>
    </xf>
    <xf numFmtId="3" fontId="8" fillId="0" borderId="18" xfId="62" applyFont="1" applyBorder="1" applyAlignment="1">
      <alignment vertical="center"/>
      <protection/>
    </xf>
    <xf numFmtId="3" fontId="8" fillId="0" borderId="19" xfId="62" applyFont="1" applyBorder="1" applyAlignment="1">
      <alignment vertical="center"/>
      <protection/>
    </xf>
    <xf numFmtId="3" fontId="8" fillId="0" borderId="20" xfId="62" applyFont="1" applyBorder="1" applyAlignment="1">
      <alignment vertical="center"/>
      <protection/>
    </xf>
    <xf numFmtId="3" fontId="8" fillId="24" borderId="20" xfId="62" applyFont="1" applyFill="1" applyBorder="1" applyAlignment="1">
      <alignment horizontal="left" vertical="center"/>
      <protection/>
    </xf>
    <xf numFmtId="3" fontId="8" fillId="0" borderId="10" xfId="62" applyFont="1" applyFill="1" applyBorder="1" applyAlignment="1">
      <alignment horizontal="center" vertical="center"/>
      <protection/>
    </xf>
    <xf numFmtId="3" fontId="7" fillId="0" borderId="10" xfId="62" applyFont="1" applyFill="1" applyBorder="1" applyAlignment="1">
      <alignment horizontal="right" vertical="center"/>
      <protection/>
    </xf>
    <xf numFmtId="3" fontId="7" fillId="0" borderId="18" xfId="81" applyFont="1" applyBorder="1" applyAlignment="1">
      <alignment horizontal="center" vertical="center"/>
      <protection/>
    </xf>
    <xf numFmtId="3" fontId="7" fillId="0" borderId="19" xfId="81" applyFont="1" applyBorder="1" applyAlignment="1">
      <alignment horizontal="center" vertical="center"/>
      <protection/>
    </xf>
    <xf numFmtId="3" fontId="7" fillId="0" borderId="20" xfId="81" applyFont="1" applyBorder="1" applyAlignment="1">
      <alignment horizontal="center" vertical="center"/>
      <protection/>
    </xf>
    <xf numFmtId="3" fontId="8" fillId="0" borderId="18" xfId="62" applyFont="1" applyFill="1" applyBorder="1" applyAlignment="1">
      <alignment horizontal="left" vertical="center"/>
      <protection/>
    </xf>
    <xf numFmtId="3" fontId="8" fillId="0" borderId="19" xfId="62" applyFont="1" applyFill="1" applyBorder="1" applyAlignment="1">
      <alignment horizontal="left" vertical="center"/>
      <protection/>
    </xf>
    <xf numFmtId="3" fontId="8" fillId="0" borderId="20" xfId="62" applyFont="1" applyFill="1" applyBorder="1" applyAlignment="1">
      <alignment horizontal="left" vertical="center"/>
      <protection/>
    </xf>
  </cellXfs>
  <cellStyles count="8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Ezres 3 2" xfId="46"/>
    <cellStyle name="Ezres 4" xfId="47"/>
    <cellStyle name="Ezres 5" xfId="48"/>
    <cellStyle name="Ezres 5 2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ktsgv" xfId="62"/>
    <cellStyle name="Magyarázó szöveg" xfId="63"/>
    <cellStyle name="Már látott hiperhivatkozás" xfId="64"/>
    <cellStyle name="Normál 10" xfId="65"/>
    <cellStyle name="Normál 2" xfId="66"/>
    <cellStyle name="Normál 2 2" xfId="67"/>
    <cellStyle name="Normál 2 3" xfId="68"/>
    <cellStyle name="Normál 3" xfId="69"/>
    <cellStyle name="Normál 3 2" xfId="70"/>
    <cellStyle name="Normál 4" xfId="71"/>
    <cellStyle name="Normál 4 2" xfId="72"/>
    <cellStyle name="Normál 5" xfId="73"/>
    <cellStyle name="Normál 5 2" xfId="74"/>
    <cellStyle name="Normál 6" xfId="75"/>
    <cellStyle name="Normál 6 2" xfId="76"/>
    <cellStyle name="Normál 7" xfId="77"/>
    <cellStyle name="Normál 8" xfId="78"/>
    <cellStyle name="Normál 9" xfId="79"/>
    <cellStyle name="Normal_1997os osztalékkorlát" xfId="80"/>
    <cellStyle name="Normál_2012 évi költségvetés KT I forduló" xfId="81"/>
    <cellStyle name="Normál12" xfId="82"/>
    <cellStyle name="Összesen" xfId="83"/>
    <cellStyle name="Currency" xfId="84"/>
    <cellStyle name="Currency [0]" xfId="85"/>
    <cellStyle name="Pénznem 2" xfId="86"/>
    <cellStyle name="Rossz" xfId="87"/>
    <cellStyle name="Semleges" xfId="88"/>
    <cellStyle name="SIMA" xfId="89"/>
    <cellStyle name="Standard_BRPRINT" xfId="90"/>
    <cellStyle name="Számítás" xfId="91"/>
    <cellStyle name="Percent" xfId="92"/>
    <cellStyle name="Százalék 2" xfId="93"/>
    <cellStyle name="Százalék 2 2" xfId="94"/>
    <cellStyle name="Százalék 2 3" xfId="95"/>
    <cellStyle name="Százalék 3" xfId="96"/>
    <cellStyle name="Százalék 4" xfId="97"/>
    <cellStyle name="Százalék 5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lts&#233;gvet&#233;s%202017\2017.%20&#233;vi%20K&#246;lts&#233;gvet&#233;si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atlap"/>
      <sheetName val="Ktv-jelelentés"/>
      <sheetName val="Ktv-jelelentés_Működ-Felhalm"/>
      <sheetName val="Ktv-jelelentés_Kötelező_Önként"/>
      <sheetName val="Ktv-Jel_Intézm_Össz"/>
      <sheetName val="Felahalmozási kiadások"/>
      <sheetName val="Normatíva"/>
      <sheetName val="Közhatalmi bevételek"/>
      <sheetName val="Létszám"/>
      <sheetName val="Többéves"/>
      <sheetName val="Közvetett támogatások"/>
      <sheetName val="Előirányzatfelh_terv"/>
      <sheetName val="Likviditási terv"/>
      <sheetName val="Adott támogatások"/>
      <sheetName val="Részesedések"/>
      <sheetName val="Középtávú terv"/>
      <sheetName val="Bevétel-Kiadás COFOG"/>
    </sheetNames>
    <sheetDataSet>
      <sheetData sheetId="0">
        <row r="1">
          <cell r="A1" t="str">
            <v>Nagyréde Nagyközség Önkormányzata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B15" sqref="B15"/>
    </sheetView>
  </sheetViews>
  <sheetFormatPr defaultColWidth="8.796875" defaultRowHeight="15"/>
  <cols>
    <col min="1" max="1" width="28.3984375" style="0" customWidth="1"/>
    <col min="2" max="2" width="66.59765625" style="0" customWidth="1"/>
    <col min="3" max="3" width="45" style="0" customWidth="1"/>
  </cols>
  <sheetData>
    <row r="1" spans="1:7" ht="32.25" customHeight="1">
      <c r="A1" s="11" t="s">
        <v>85</v>
      </c>
      <c r="B1" s="2"/>
      <c r="C1" s="1"/>
      <c r="D1" s="1"/>
      <c r="E1" s="1"/>
      <c r="F1" s="1"/>
      <c r="G1" s="1"/>
    </row>
    <row r="2" spans="1:7" ht="16.5" customHeight="1">
      <c r="A2" s="3"/>
      <c r="B2" s="4"/>
      <c r="C2" s="1"/>
      <c r="D2" s="1"/>
      <c r="E2" s="1"/>
      <c r="F2" s="1"/>
      <c r="G2" s="1"/>
    </row>
    <row r="3" spans="1:7" ht="33" customHeight="1">
      <c r="A3" s="120" t="s">
        <v>86</v>
      </c>
      <c r="B3" s="121"/>
      <c r="C3" s="1"/>
      <c r="D3" s="1"/>
      <c r="E3" s="1"/>
      <c r="F3" s="1"/>
      <c r="G3" s="1"/>
    </row>
    <row r="4" spans="1:7" ht="24.75" customHeight="1">
      <c r="A4" s="120" t="s">
        <v>82</v>
      </c>
      <c r="B4" s="122"/>
      <c r="C4" s="1"/>
      <c r="D4" s="1"/>
      <c r="E4" s="1"/>
      <c r="F4" s="1"/>
      <c r="G4" s="1"/>
    </row>
    <row r="5" spans="1:7" ht="24.75" customHeight="1">
      <c r="A5" s="62"/>
      <c r="B5" s="63"/>
      <c r="C5" s="1"/>
      <c r="D5" s="1"/>
      <c r="E5" s="1"/>
      <c r="F5" s="1"/>
      <c r="G5" s="1"/>
    </row>
    <row r="6" spans="1:7" ht="24.75" customHeight="1">
      <c r="A6" s="62"/>
      <c r="B6" s="63"/>
      <c r="C6" s="1"/>
      <c r="D6" s="1"/>
      <c r="E6" s="1"/>
      <c r="F6" s="1"/>
      <c r="G6" s="1"/>
    </row>
    <row r="7" spans="1:7" ht="24.75" customHeight="1">
      <c r="A7" s="44"/>
      <c r="B7" s="45"/>
      <c r="C7" s="1"/>
      <c r="D7" s="1"/>
      <c r="E7" s="1"/>
      <c r="F7" s="1"/>
      <c r="G7" s="1"/>
    </row>
    <row r="8" spans="1:7" ht="19.5" customHeight="1">
      <c r="A8" s="42" t="s">
        <v>4</v>
      </c>
      <c r="B8" s="43" t="s">
        <v>0</v>
      </c>
      <c r="C8" s="1"/>
      <c r="D8" s="1"/>
      <c r="E8" s="1"/>
      <c r="F8" s="1"/>
      <c r="G8" s="1"/>
    </row>
    <row r="9" spans="1:7" ht="30" customHeight="1">
      <c r="A9" s="123"/>
      <c r="B9" s="123"/>
      <c r="C9" s="1"/>
      <c r="D9" s="1"/>
      <c r="E9" s="1"/>
      <c r="F9" s="1"/>
      <c r="G9" s="1"/>
    </row>
    <row r="10" spans="1:7" ht="30" customHeight="1">
      <c r="A10" s="6" t="s">
        <v>64</v>
      </c>
      <c r="B10" s="1" t="s">
        <v>68</v>
      </c>
      <c r="C10" s="1"/>
      <c r="D10" s="1"/>
      <c r="E10" s="1"/>
      <c r="F10" s="1"/>
      <c r="G10" s="1"/>
    </row>
    <row r="11" spans="1:7" ht="30" customHeight="1">
      <c r="A11" s="6" t="s">
        <v>65</v>
      </c>
      <c r="B11" s="1" t="s">
        <v>69</v>
      </c>
      <c r="C11" s="1"/>
      <c r="D11" s="1"/>
      <c r="E11" s="1"/>
      <c r="F11" s="1"/>
      <c r="G11" s="1"/>
    </row>
    <row r="12" spans="1:7" ht="30" customHeight="1">
      <c r="A12" s="6" t="s">
        <v>66</v>
      </c>
      <c r="B12" s="1" t="s">
        <v>70</v>
      </c>
      <c r="C12" s="1"/>
      <c r="D12" s="1"/>
      <c r="E12" s="1"/>
      <c r="F12" s="1"/>
      <c r="G12" s="1"/>
    </row>
    <row r="13" spans="1:7" ht="30" customHeight="1">
      <c r="A13" s="6" t="s">
        <v>67</v>
      </c>
      <c r="B13" s="1" t="s">
        <v>71</v>
      </c>
      <c r="C13" s="1"/>
      <c r="D13" s="1"/>
      <c r="E13" s="1"/>
      <c r="F13" s="1"/>
      <c r="G13" s="1"/>
    </row>
    <row r="14" spans="1:7" ht="30" customHeight="1">
      <c r="A14" s="6" t="s">
        <v>140</v>
      </c>
      <c r="B14" s="1" t="s">
        <v>141</v>
      </c>
      <c r="C14" s="1"/>
      <c r="D14" s="1"/>
      <c r="E14" s="1"/>
      <c r="F14" s="1"/>
      <c r="G14" s="1"/>
    </row>
    <row r="15" spans="1:7" ht="30" customHeight="1">
      <c r="A15" s="6"/>
      <c r="B15" s="1"/>
      <c r="C15" s="1"/>
      <c r="D15" s="1"/>
      <c r="E15" s="1"/>
      <c r="F15" s="1"/>
      <c r="G15" s="1"/>
    </row>
    <row r="16" spans="1:7" ht="30" customHeight="1">
      <c r="A16" s="6"/>
      <c r="B16" s="1"/>
      <c r="C16" s="1"/>
      <c r="D16" s="1"/>
      <c r="E16" s="1"/>
      <c r="F16" s="1"/>
      <c r="G16" s="1"/>
    </row>
    <row r="17" spans="1:7" ht="30" customHeight="1">
      <c r="A17" s="6"/>
      <c r="B17" s="1"/>
      <c r="C17" s="1"/>
      <c r="D17" s="1"/>
      <c r="E17" s="1"/>
      <c r="F17" s="1"/>
      <c r="G17" s="1"/>
    </row>
    <row r="18" spans="1:7" ht="30" customHeight="1">
      <c r="A18" s="6"/>
      <c r="B18" s="1"/>
      <c r="C18" s="1"/>
      <c r="D18" s="1"/>
      <c r="E18" s="1"/>
      <c r="F18" s="1"/>
      <c r="G18" s="1"/>
    </row>
    <row r="19" spans="1:7" ht="30" customHeight="1">
      <c r="A19" s="6"/>
      <c r="B19" s="1"/>
      <c r="C19" s="1"/>
      <c r="D19" s="1"/>
      <c r="E19" s="1"/>
      <c r="F19" s="1"/>
      <c r="G19" s="1"/>
    </row>
    <row r="20" spans="1:7" ht="30" customHeight="1">
      <c r="A20" s="6"/>
      <c r="B20" s="1"/>
      <c r="C20" s="1"/>
      <c r="D20" s="1"/>
      <c r="E20" s="1"/>
      <c r="F20" s="1"/>
      <c r="G20" s="1"/>
    </row>
    <row r="21" spans="1:7" ht="30" customHeight="1">
      <c r="A21" s="6"/>
      <c r="B21" s="1"/>
      <c r="C21" s="1"/>
      <c r="D21" s="1"/>
      <c r="E21" s="1"/>
      <c r="F21" s="1"/>
      <c r="G21" s="1"/>
    </row>
    <row r="22" spans="1:7" ht="30" customHeight="1">
      <c r="A22" s="6"/>
      <c r="B22" s="1"/>
      <c r="C22" s="1"/>
      <c r="D22" s="1"/>
      <c r="E22" s="1"/>
      <c r="F22" s="1"/>
      <c r="G22" s="1"/>
    </row>
    <row r="23" spans="1:7" ht="30" customHeight="1">
      <c r="A23" s="6"/>
      <c r="B23" s="1"/>
      <c r="C23" s="1"/>
      <c r="D23" s="1"/>
      <c r="E23" s="1"/>
      <c r="F23" s="1"/>
      <c r="G23" s="1"/>
    </row>
    <row r="24" spans="1:7" ht="30" customHeight="1">
      <c r="A24" s="6"/>
      <c r="B24" s="41"/>
      <c r="C24" s="1"/>
      <c r="D24" s="1"/>
      <c r="E24" s="1"/>
      <c r="F24" s="1"/>
      <c r="G24" s="1"/>
    </row>
    <row r="25" spans="1:7" ht="30" customHeight="1">
      <c r="A25" s="6"/>
      <c r="B25" s="1"/>
      <c r="C25" s="1"/>
      <c r="D25" s="1"/>
      <c r="E25" s="1"/>
      <c r="F25" s="1"/>
      <c r="G25" s="1"/>
    </row>
    <row r="26" spans="1:7" ht="30" customHeight="1">
      <c r="A26" s="6"/>
      <c r="B26" s="3"/>
      <c r="C26" s="1"/>
      <c r="D26" s="1"/>
      <c r="E26" s="1"/>
      <c r="F26" s="1"/>
      <c r="G26" s="1"/>
    </row>
    <row r="27" spans="1:7" ht="30" customHeight="1">
      <c r="A27" s="6"/>
      <c r="B27" s="3"/>
      <c r="C27" s="1"/>
      <c r="D27" s="1"/>
      <c r="E27" s="1"/>
      <c r="F27" s="1"/>
      <c r="G27" s="1"/>
    </row>
    <row r="28" spans="1:7" ht="30" customHeight="1">
      <c r="A28" s="6"/>
      <c r="B28" s="1"/>
      <c r="C28" s="1"/>
      <c r="D28" s="1"/>
      <c r="E28" s="1"/>
      <c r="F28" s="1"/>
      <c r="G28" s="1"/>
    </row>
    <row r="29" spans="1:7" ht="30" customHeight="1">
      <c r="A29" s="6"/>
      <c r="B29" s="3"/>
      <c r="C29" s="1"/>
      <c r="D29" s="1"/>
      <c r="E29" s="1"/>
      <c r="F29" s="1"/>
      <c r="G29" s="1"/>
    </row>
    <row r="30" spans="1:7" ht="30" customHeight="1">
      <c r="A30" s="6"/>
      <c r="B30" s="1"/>
      <c r="C30" s="1"/>
      <c r="D30" s="1"/>
      <c r="E30" s="1"/>
      <c r="F30" s="1"/>
      <c r="G30" s="1"/>
    </row>
    <row r="31" spans="1:7" ht="30" customHeight="1">
      <c r="A31" s="6"/>
      <c r="B31" s="1"/>
      <c r="C31" s="1"/>
      <c r="D31" s="1"/>
      <c r="E31" s="1"/>
      <c r="F31" s="1"/>
      <c r="G31" s="1"/>
    </row>
    <row r="32" spans="1:7" ht="30" customHeight="1">
      <c r="A32" s="6"/>
      <c r="B32" s="1"/>
      <c r="C32" s="1"/>
      <c r="D32" s="1"/>
      <c r="E32" s="1"/>
      <c r="F32" s="1"/>
      <c r="G32" s="1"/>
    </row>
    <row r="33" spans="1:7" ht="30" customHeight="1">
      <c r="A33" s="6"/>
      <c r="B33" s="1"/>
      <c r="C33" s="1"/>
      <c r="D33" s="1"/>
      <c r="E33" s="1"/>
      <c r="F33" s="1"/>
      <c r="G33" s="1"/>
    </row>
    <row r="34" spans="1:2" ht="30" customHeight="1">
      <c r="A34" s="6"/>
      <c r="B34" s="1"/>
    </row>
    <row r="35" spans="1:2" ht="24.75" customHeight="1">
      <c r="A35" s="6"/>
      <c r="B35" s="1"/>
    </row>
    <row r="36" spans="1:2" ht="24.75" customHeight="1">
      <c r="A36" s="6"/>
      <c r="B36" s="5"/>
    </row>
    <row r="37" spans="1:2" ht="24.75" customHeight="1">
      <c r="A37" s="6"/>
      <c r="B37" s="1"/>
    </row>
    <row r="38" spans="1:2" ht="24.75" customHeight="1">
      <c r="A38" s="6"/>
      <c r="B38" s="1"/>
    </row>
    <row r="39" spans="1:2" ht="24.75" customHeight="1">
      <c r="A39" s="6"/>
      <c r="B39" s="1"/>
    </row>
  </sheetData>
  <sheetProtection/>
  <mergeCells count="3">
    <mergeCell ref="A3:B3"/>
    <mergeCell ref="A4:B4"/>
    <mergeCell ref="A9:B9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7">
      <selection activeCell="E57" sqref="E57"/>
    </sheetView>
  </sheetViews>
  <sheetFormatPr defaultColWidth="8.796875" defaultRowHeight="15"/>
  <cols>
    <col min="1" max="1" width="4.8984375" style="98" customWidth="1"/>
    <col min="2" max="2" width="39.8984375" style="98" customWidth="1"/>
    <col min="3" max="3" width="15.59765625" style="118" customWidth="1"/>
    <col min="4" max="5" width="15.69921875" style="98" customWidth="1"/>
    <col min="6" max="6" width="13.19921875" style="98" customWidth="1"/>
    <col min="7" max="16384" width="9" style="98" customWidth="1"/>
  </cols>
  <sheetData>
    <row r="1" spans="1:6" ht="20.25" customHeight="1">
      <c r="A1" s="95" t="str">
        <f>Adatlap!A1</f>
        <v>Nagyréde Nagyközség Önkormányzata</v>
      </c>
      <c r="B1" s="96"/>
      <c r="C1" s="97"/>
      <c r="D1" s="97"/>
      <c r="E1" s="97"/>
      <c r="F1" s="97" t="s">
        <v>83</v>
      </c>
    </row>
    <row r="2" spans="1:6" ht="29.25" customHeight="1">
      <c r="A2" s="124" t="s">
        <v>3</v>
      </c>
      <c r="B2" s="125" t="s">
        <v>0</v>
      </c>
      <c r="C2" s="126" t="s">
        <v>61</v>
      </c>
      <c r="D2" s="126" t="s">
        <v>81</v>
      </c>
      <c r="E2" s="129" t="s">
        <v>87</v>
      </c>
      <c r="F2" s="126" t="s">
        <v>80</v>
      </c>
    </row>
    <row r="3" spans="1:6" ht="15.75" customHeight="1">
      <c r="A3" s="124"/>
      <c r="B3" s="125"/>
      <c r="C3" s="127"/>
      <c r="D3" s="127"/>
      <c r="E3" s="127"/>
      <c r="F3" s="127"/>
    </row>
    <row r="4" spans="1:6" ht="16.5" customHeight="1">
      <c r="A4" s="124"/>
      <c r="B4" s="125"/>
      <c r="C4" s="128"/>
      <c r="D4" s="128"/>
      <c r="E4" s="128"/>
      <c r="F4" s="128"/>
    </row>
    <row r="5" spans="1:6" ht="13.5" customHeight="1">
      <c r="A5" s="99">
        <v>1</v>
      </c>
      <c r="B5" s="100" t="s">
        <v>5</v>
      </c>
      <c r="C5" s="101">
        <v>157334800</v>
      </c>
      <c r="D5" s="101">
        <v>23805145</v>
      </c>
      <c r="E5" s="101">
        <v>7774690</v>
      </c>
      <c r="F5" s="101">
        <f>SUM(C5:E5)</f>
        <v>188914635</v>
      </c>
    </row>
    <row r="6" spans="1:6" ht="13.5" customHeight="1">
      <c r="A6" s="99">
        <v>2</v>
      </c>
      <c r="B6" s="100" t="s">
        <v>7</v>
      </c>
      <c r="C6" s="101">
        <v>35365071</v>
      </c>
      <c r="D6" s="101">
        <v>3969003</v>
      </c>
      <c r="E6" s="101">
        <v>2072970</v>
      </c>
      <c r="F6" s="101">
        <f aca="true" t="shared" si="0" ref="F6:F16">SUM(C6:E6)</f>
        <v>41407044</v>
      </c>
    </row>
    <row r="7" spans="1:6" ht="13.5" customHeight="1">
      <c r="A7" s="99">
        <v>3</v>
      </c>
      <c r="B7" s="100" t="s">
        <v>8</v>
      </c>
      <c r="C7" s="101">
        <v>118648200</v>
      </c>
      <c r="D7" s="101">
        <v>3605908</v>
      </c>
      <c r="E7" s="101">
        <v>20646680</v>
      </c>
      <c r="F7" s="101">
        <f t="shared" si="0"/>
        <v>142900788</v>
      </c>
    </row>
    <row r="8" spans="1:6" ht="13.5" customHeight="1">
      <c r="A8" s="99">
        <v>4</v>
      </c>
      <c r="B8" s="100" t="s">
        <v>6</v>
      </c>
      <c r="C8" s="101">
        <v>3450000</v>
      </c>
      <c r="D8" s="101">
        <v>288000</v>
      </c>
      <c r="E8" s="101">
        <v>981060</v>
      </c>
      <c r="F8" s="101">
        <f t="shared" si="0"/>
        <v>4719060</v>
      </c>
    </row>
    <row r="9" spans="1:6" ht="13.5" customHeight="1">
      <c r="A9" s="99">
        <v>5</v>
      </c>
      <c r="B9" s="100" t="s">
        <v>9</v>
      </c>
      <c r="C9" s="101">
        <v>9501082</v>
      </c>
      <c r="D9" s="101">
        <v>635360</v>
      </c>
      <c r="E9" s="101">
        <v>733147</v>
      </c>
      <c r="F9" s="101">
        <f t="shared" si="0"/>
        <v>10869589</v>
      </c>
    </row>
    <row r="10" spans="1:6" ht="13.5" customHeight="1">
      <c r="A10" s="99">
        <v>6</v>
      </c>
      <c r="B10" s="100" t="s">
        <v>51</v>
      </c>
      <c r="C10" s="101">
        <v>0</v>
      </c>
      <c r="D10" s="101">
        <v>0</v>
      </c>
      <c r="E10" s="101">
        <v>0</v>
      </c>
      <c r="F10" s="101">
        <f t="shared" si="0"/>
        <v>0</v>
      </c>
    </row>
    <row r="11" spans="1:6" ht="13.5" customHeight="1">
      <c r="A11" s="99">
        <v>7</v>
      </c>
      <c r="B11" s="100" t="s">
        <v>10</v>
      </c>
      <c r="C11" s="101">
        <v>98066250</v>
      </c>
      <c r="D11" s="101">
        <v>1374949</v>
      </c>
      <c r="E11" s="101">
        <v>1561592</v>
      </c>
      <c r="F11" s="101">
        <f t="shared" si="0"/>
        <v>101002791</v>
      </c>
    </row>
    <row r="12" spans="1:6" ht="13.5" customHeight="1">
      <c r="A12" s="99">
        <v>8</v>
      </c>
      <c r="B12" s="102" t="s">
        <v>11</v>
      </c>
      <c r="C12" s="103">
        <v>0</v>
      </c>
      <c r="D12" s="103"/>
      <c r="E12" s="103">
        <v>0</v>
      </c>
      <c r="F12" s="101">
        <f t="shared" si="0"/>
        <v>0</v>
      </c>
    </row>
    <row r="13" spans="1:6" ht="13.5" customHeight="1">
      <c r="A13" s="99">
        <v>9</v>
      </c>
      <c r="B13" s="100" t="s">
        <v>12</v>
      </c>
      <c r="C13" s="103">
        <v>1250000</v>
      </c>
      <c r="D13" s="103"/>
      <c r="E13" s="103">
        <v>1809400</v>
      </c>
      <c r="F13" s="101">
        <f t="shared" si="0"/>
        <v>3059400</v>
      </c>
    </row>
    <row r="14" spans="1:6" ht="13.5" customHeight="1">
      <c r="A14" s="99">
        <v>10</v>
      </c>
      <c r="B14" s="100" t="s">
        <v>52</v>
      </c>
      <c r="C14" s="103">
        <v>0</v>
      </c>
      <c r="D14" s="103"/>
      <c r="E14" s="103">
        <v>0</v>
      </c>
      <c r="F14" s="101">
        <f t="shared" si="0"/>
        <v>0</v>
      </c>
    </row>
    <row r="15" spans="1:6" ht="13.5" customHeight="1">
      <c r="A15" s="99">
        <v>11</v>
      </c>
      <c r="B15" s="100" t="s">
        <v>13</v>
      </c>
      <c r="C15" s="101">
        <v>0</v>
      </c>
      <c r="D15" s="101"/>
      <c r="E15" s="101">
        <v>1100000</v>
      </c>
      <c r="F15" s="101">
        <f t="shared" si="0"/>
        <v>1100000</v>
      </c>
    </row>
    <row r="16" spans="1:6" ht="13.5" customHeight="1">
      <c r="A16" s="99">
        <v>12</v>
      </c>
      <c r="B16" s="100" t="s">
        <v>72</v>
      </c>
      <c r="C16" s="103">
        <v>8550000</v>
      </c>
      <c r="D16" s="103">
        <v>-1150657</v>
      </c>
      <c r="E16" s="103">
        <v>-7399343</v>
      </c>
      <c r="F16" s="101">
        <f t="shared" si="0"/>
        <v>0</v>
      </c>
    </row>
    <row r="17" spans="1:6" ht="13.5" customHeight="1">
      <c r="A17" s="104">
        <v>13</v>
      </c>
      <c r="B17" s="105" t="s">
        <v>14</v>
      </c>
      <c r="C17" s="106">
        <f>SUM(C5:C16)-C12</f>
        <v>432165403</v>
      </c>
      <c r="D17" s="106">
        <f>SUM(D5:D16)-D12</f>
        <v>32527708</v>
      </c>
      <c r="E17" s="106">
        <f>SUM(E5:E16)-E12</f>
        <v>29280196</v>
      </c>
      <c r="F17" s="106">
        <f>SUM(F5:F16)-F12</f>
        <v>493973307</v>
      </c>
    </row>
    <row r="18" spans="1:6" ht="13.5" customHeight="1">
      <c r="A18" s="99">
        <v>14</v>
      </c>
      <c r="B18" s="100" t="s">
        <v>15</v>
      </c>
      <c r="C18" s="103">
        <v>40305700</v>
      </c>
      <c r="D18" s="103">
        <v>0</v>
      </c>
      <c r="E18" s="103">
        <v>129146</v>
      </c>
      <c r="F18" s="103">
        <f>SUM(C18:E18)</f>
        <v>40434846</v>
      </c>
    </row>
    <row r="19" spans="1:6" ht="13.5" customHeight="1">
      <c r="A19" s="99">
        <v>15</v>
      </c>
      <c r="B19" s="100" t="s">
        <v>16</v>
      </c>
      <c r="C19" s="103">
        <v>0</v>
      </c>
      <c r="D19" s="103">
        <v>0</v>
      </c>
      <c r="E19" s="103">
        <v>0</v>
      </c>
      <c r="F19" s="103">
        <f>SUM(C19:D19)</f>
        <v>0</v>
      </c>
    </row>
    <row r="20" spans="1:6" ht="13.5" customHeight="1">
      <c r="A20" s="99">
        <v>16</v>
      </c>
      <c r="B20" s="100" t="s">
        <v>17</v>
      </c>
      <c r="C20" s="103">
        <v>0</v>
      </c>
      <c r="D20" s="103">
        <v>0</v>
      </c>
      <c r="E20" s="103">
        <v>0</v>
      </c>
      <c r="F20" s="103">
        <f>SUM(C20:D20)</f>
        <v>0</v>
      </c>
    </row>
    <row r="21" spans="1:6" ht="13.5" customHeight="1">
      <c r="A21" s="99">
        <v>17</v>
      </c>
      <c r="B21" s="100" t="s">
        <v>18</v>
      </c>
      <c r="C21" s="103">
        <v>5502964</v>
      </c>
      <c r="D21" s="103">
        <v>0</v>
      </c>
      <c r="E21" s="103">
        <v>0</v>
      </c>
      <c r="F21" s="103">
        <f>SUM(C21:D21)</f>
        <v>5502964</v>
      </c>
    </row>
    <row r="22" spans="1:6" ht="13.5" customHeight="1">
      <c r="A22" s="99">
        <v>18</v>
      </c>
      <c r="B22" s="100" t="s">
        <v>19</v>
      </c>
      <c r="C22" s="103">
        <v>0</v>
      </c>
      <c r="D22" s="103">
        <v>0</v>
      </c>
      <c r="E22" s="103">
        <v>0</v>
      </c>
      <c r="F22" s="103">
        <f>SUM(C22:D22)</f>
        <v>0</v>
      </c>
    </row>
    <row r="23" spans="1:6" ht="13.5" customHeight="1">
      <c r="A23" s="107">
        <v>19</v>
      </c>
      <c r="B23" s="108" t="s">
        <v>20</v>
      </c>
      <c r="C23" s="109">
        <f>SUM(C18:C22)</f>
        <v>45808664</v>
      </c>
      <c r="D23" s="109">
        <f>SUM(D18:D22)</f>
        <v>0</v>
      </c>
      <c r="E23" s="109">
        <f>SUM(E18:E22)</f>
        <v>129146</v>
      </c>
      <c r="F23" s="109">
        <f>SUM(F18:F22)</f>
        <v>45937810</v>
      </c>
    </row>
    <row r="24" spans="1:6" ht="13.5" customHeight="1">
      <c r="A24" s="99">
        <v>20</v>
      </c>
      <c r="B24" s="100" t="s">
        <v>21</v>
      </c>
      <c r="C24" s="101">
        <v>0</v>
      </c>
      <c r="D24" s="101">
        <v>0</v>
      </c>
      <c r="E24" s="101">
        <v>0</v>
      </c>
      <c r="F24" s="101">
        <f>SUM(C24:D24)</f>
        <v>0</v>
      </c>
    </row>
    <row r="25" spans="1:6" ht="13.5" customHeight="1">
      <c r="A25" s="99">
        <v>21</v>
      </c>
      <c r="B25" s="100"/>
      <c r="C25" s="101">
        <v>0</v>
      </c>
      <c r="D25" s="101">
        <v>0</v>
      </c>
      <c r="E25" s="101">
        <v>0</v>
      </c>
      <c r="F25" s="101">
        <v>0</v>
      </c>
    </row>
    <row r="26" spans="1:6" ht="13.5" customHeight="1">
      <c r="A26" s="104">
        <v>22</v>
      </c>
      <c r="B26" s="105" t="s">
        <v>22</v>
      </c>
      <c r="C26" s="106">
        <f>C17+C23+C24+C25</f>
        <v>477974067</v>
      </c>
      <c r="D26" s="106">
        <f>D17+D23+D24+D25</f>
        <v>32527708</v>
      </c>
      <c r="E26" s="106">
        <f>E17+E23+E24+E25</f>
        <v>29409342</v>
      </c>
      <c r="F26" s="106">
        <f>F17+F23+F24+F25</f>
        <v>539911117</v>
      </c>
    </row>
    <row r="27" spans="1:6" ht="13.5" customHeight="1">
      <c r="A27" s="110">
        <v>23</v>
      </c>
      <c r="B27" s="111"/>
      <c r="C27" s="112"/>
      <c r="D27" s="112"/>
      <c r="E27" s="112"/>
      <c r="F27" s="112"/>
    </row>
    <row r="28" spans="1:6" ht="13.5" customHeight="1">
      <c r="A28" s="99">
        <v>24</v>
      </c>
      <c r="B28" s="100" t="s">
        <v>23</v>
      </c>
      <c r="C28" s="101">
        <v>163741796</v>
      </c>
      <c r="D28" s="101">
        <v>29694859</v>
      </c>
      <c r="E28" s="101">
        <v>9729656</v>
      </c>
      <c r="F28" s="101">
        <f>SUM(C28:E28)</f>
        <v>203166311</v>
      </c>
    </row>
    <row r="29" spans="1:6" ht="13.5" customHeight="1">
      <c r="A29" s="99">
        <v>25</v>
      </c>
      <c r="B29" s="102" t="s">
        <v>24</v>
      </c>
      <c r="C29" s="101">
        <v>160168296</v>
      </c>
      <c r="D29" s="101">
        <v>10317916</v>
      </c>
      <c r="E29" s="101">
        <v>1900452</v>
      </c>
      <c r="F29" s="101">
        <f aca="true" t="shared" si="1" ref="F29:F41">SUM(C29:E29)</f>
        <v>172386664</v>
      </c>
    </row>
    <row r="30" spans="1:6" ht="13.5" customHeight="1">
      <c r="A30" s="99">
        <v>26</v>
      </c>
      <c r="B30" s="100" t="s">
        <v>25</v>
      </c>
      <c r="C30" s="101">
        <v>0</v>
      </c>
      <c r="D30" s="101">
        <v>295328</v>
      </c>
      <c r="E30" s="101">
        <v>437249</v>
      </c>
      <c r="F30" s="101">
        <f t="shared" si="1"/>
        <v>732577</v>
      </c>
    </row>
    <row r="31" spans="1:6" ht="13.5" customHeight="1">
      <c r="A31" s="99">
        <v>27</v>
      </c>
      <c r="B31" s="102" t="s">
        <v>26</v>
      </c>
      <c r="C31" s="101">
        <v>0</v>
      </c>
      <c r="D31" s="101">
        <v>0</v>
      </c>
      <c r="E31" s="101">
        <v>0</v>
      </c>
      <c r="F31" s="101">
        <f t="shared" si="1"/>
        <v>0</v>
      </c>
    </row>
    <row r="32" spans="1:6" ht="13.5" customHeight="1">
      <c r="A32" s="99">
        <v>28</v>
      </c>
      <c r="B32" s="102" t="s">
        <v>27</v>
      </c>
      <c r="C32" s="101">
        <v>156184535</v>
      </c>
      <c r="D32" s="101">
        <v>0</v>
      </c>
      <c r="E32" s="101">
        <v>17151839</v>
      </c>
      <c r="F32" s="101">
        <f t="shared" si="1"/>
        <v>173336374</v>
      </c>
    </row>
    <row r="33" spans="1:6" ht="13.5" customHeight="1">
      <c r="A33" s="99">
        <v>29</v>
      </c>
      <c r="B33" s="102" t="s">
        <v>28</v>
      </c>
      <c r="C33" s="101">
        <v>146184535</v>
      </c>
      <c r="D33" s="101">
        <v>0</v>
      </c>
      <c r="E33" s="101">
        <v>17151839</v>
      </c>
      <c r="F33" s="101">
        <f t="shared" si="1"/>
        <v>163336374</v>
      </c>
    </row>
    <row r="34" spans="1:6" ht="13.5" customHeight="1">
      <c r="A34" s="99">
        <v>30</v>
      </c>
      <c r="B34" s="102" t="s">
        <v>29</v>
      </c>
      <c r="C34" s="101">
        <v>10000000</v>
      </c>
      <c r="D34" s="101">
        <v>0</v>
      </c>
      <c r="E34" s="101">
        <v>0</v>
      </c>
      <c r="F34" s="101">
        <f t="shared" si="1"/>
        <v>10000000</v>
      </c>
    </row>
    <row r="35" spans="1:6" ht="13.5" customHeight="1">
      <c r="A35" s="99">
        <v>31</v>
      </c>
      <c r="B35" s="100" t="s">
        <v>30</v>
      </c>
      <c r="C35" s="101">
        <v>37183004</v>
      </c>
      <c r="D35" s="101">
        <v>2914814</v>
      </c>
      <c r="E35" s="101">
        <v>2055165</v>
      </c>
      <c r="F35" s="101">
        <f t="shared" si="1"/>
        <v>42152983</v>
      </c>
    </row>
    <row r="36" spans="1:6" ht="13.5" customHeight="1">
      <c r="A36" s="99">
        <v>32</v>
      </c>
      <c r="B36" s="100" t="s">
        <v>31</v>
      </c>
      <c r="C36" s="103">
        <v>5000000</v>
      </c>
      <c r="D36" s="103">
        <v>0</v>
      </c>
      <c r="E36" s="103">
        <v>35433</v>
      </c>
      <c r="F36" s="101">
        <f t="shared" si="1"/>
        <v>5035433</v>
      </c>
    </row>
    <row r="37" spans="1:6" ht="13.5" customHeight="1">
      <c r="A37" s="99">
        <v>33</v>
      </c>
      <c r="B37" s="102" t="s">
        <v>32</v>
      </c>
      <c r="C37" s="103">
        <v>5000000</v>
      </c>
      <c r="D37" s="103">
        <v>0</v>
      </c>
      <c r="E37" s="103">
        <v>0</v>
      </c>
      <c r="F37" s="101">
        <f t="shared" si="1"/>
        <v>5000000</v>
      </c>
    </row>
    <row r="38" spans="1:6" ht="13.5" customHeight="1">
      <c r="A38" s="99">
        <v>34</v>
      </c>
      <c r="B38" s="100" t="s">
        <v>33</v>
      </c>
      <c r="C38" s="103">
        <v>1800000</v>
      </c>
      <c r="D38" s="103">
        <v>0</v>
      </c>
      <c r="E38" s="103">
        <v>0</v>
      </c>
      <c r="F38" s="101">
        <f t="shared" si="1"/>
        <v>1800000</v>
      </c>
    </row>
    <row r="39" spans="1:6" ht="30" customHeight="1">
      <c r="A39" s="99">
        <v>35</v>
      </c>
      <c r="B39" s="113" t="s">
        <v>34</v>
      </c>
      <c r="C39" s="103">
        <v>0</v>
      </c>
      <c r="D39" s="103">
        <v>0</v>
      </c>
      <c r="E39" s="103">
        <v>0</v>
      </c>
      <c r="F39" s="101">
        <f t="shared" si="1"/>
        <v>0</v>
      </c>
    </row>
    <row r="40" spans="1:6" ht="13.5" customHeight="1">
      <c r="A40" s="99">
        <v>36</v>
      </c>
      <c r="B40" s="100" t="s">
        <v>35</v>
      </c>
      <c r="C40" s="103">
        <v>0</v>
      </c>
      <c r="D40" s="103">
        <v>0</v>
      </c>
      <c r="E40" s="103">
        <v>0</v>
      </c>
      <c r="F40" s="101">
        <f t="shared" si="1"/>
        <v>0</v>
      </c>
    </row>
    <row r="41" spans="1:6" ht="30.75" customHeight="1">
      <c r="A41" s="99">
        <v>37</v>
      </c>
      <c r="B41" s="113" t="s">
        <v>36</v>
      </c>
      <c r="C41" s="103">
        <v>0</v>
      </c>
      <c r="D41" s="103">
        <v>0</v>
      </c>
      <c r="E41" s="103">
        <v>0</v>
      </c>
      <c r="F41" s="101">
        <f t="shared" si="1"/>
        <v>0</v>
      </c>
    </row>
    <row r="42" spans="1:6" ht="27.75" customHeight="1">
      <c r="A42" s="104">
        <v>38</v>
      </c>
      <c r="B42" s="114" t="s">
        <v>37</v>
      </c>
      <c r="C42" s="106">
        <f>SUM(C28:C41)-C29-C31-C33-C34-C37-C39-C41</f>
        <v>363909335</v>
      </c>
      <c r="D42" s="106">
        <f>SUM(D28:D41)-D29-D31-D33-D34-D37-D39-D41</f>
        <v>32905001</v>
      </c>
      <c r="E42" s="106">
        <f>SUM(E28:E41)-E29-E31-E33-E34-E37-E39-E41</f>
        <v>29409342</v>
      </c>
      <c r="F42" s="106">
        <f>SUM(F28:F41)-F29-F31-F33-F34-F37-F39-F41</f>
        <v>426223678</v>
      </c>
    </row>
    <row r="43" spans="1:6" ht="13.5" customHeight="1">
      <c r="A43" s="99">
        <v>39</v>
      </c>
      <c r="B43" s="100" t="s">
        <v>38</v>
      </c>
      <c r="C43" s="103">
        <v>30000000</v>
      </c>
      <c r="D43" s="103">
        <v>0</v>
      </c>
      <c r="E43" s="103">
        <v>0</v>
      </c>
      <c r="F43" s="103">
        <f>SUM(C43:D43)</f>
        <v>30000000</v>
      </c>
    </row>
    <row r="44" spans="1:6" ht="13.5" customHeight="1">
      <c r="A44" s="99">
        <v>40</v>
      </c>
      <c r="B44" s="100" t="s">
        <v>39</v>
      </c>
      <c r="C44" s="103">
        <v>0</v>
      </c>
      <c r="D44" s="103">
        <v>0</v>
      </c>
      <c r="E44" s="103">
        <v>0</v>
      </c>
      <c r="F44" s="103">
        <f aca="true" t="shared" si="2" ref="F44:F50">SUM(C44:D44)</f>
        <v>0</v>
      </c>
    </row>
    <row r="45" spans="1:6" ht="13.5" customHeight="1">
      <c r="A45" s="99">
        <v>41</v>
      </c>
      <c r="B45" s="100" t="s">
        <v>40</v>
      </c>
      <c r="C45" s="103">
        <v>84064732</v>
      </c>
      <c r="D45" s="103">
        <v>-377293</v>
      </c>
      <c r="E45" s="103">
        <v>0</v>
      </c>
      <c r="F45" s="103">
        <f t="shared" si="2"/>
        <v>83687439</v>
      </c>
    </row>
    <row r="46" spans="1:6" ht="13.5" customHeight="1">
      <c r="A46" s="99">
        <v>42</v>
      </c>
      <c r="B46" s="100" t="s">
        <v>17</v>
      </c>
      <c r="C46" s="103">
        <v>0</v>
      </c>
      <c r="D46" s="103">
        <v>0</v>
      </c>
      <c r="E46" s="103">
        <v>0</v>
      </c>
      <c r="F46" s="103">
        <f t="shared" si="2"/>
        <v>0</v>
      </c>
    </row>
    <row r="47" spans="1:6" ht="13.5" customHeight="1">
      <c r="A47" s="99">
        <v>43</v>
      </c>
      <c r="B47" s="100" t="s">
        <v>41</v>
      </c>
      <c r="C47" s="103">
        <v>0</v>
      </c>
      <c r="D47" s="103">
        <v>0</v>
      </c>
      <c r="E47" s="103">
        <v>0</v>
      </c>
      <c r="F47" s="103">
        <f t="shared" si="2"/>
        <v>0</v>
      </c>
    </row>
    <row r="48" spans="1:6" ht="13.5" customHeight="1">
      <c r="A48" s="99">
        <v>44</v>
      </c>
      <c r="B48" s="100" t="s">
        <v>42</v>
      </c>
      <c r="C48" s="103"/>
      <c r="D48" s="103"/>
      <c r="E48" s="103">
        <v>0</v>
      </c>
      <c r="F48" s="103">
        <f t="shared" si="2"/>
        <v>0</v>
      </c>
    </row>
    <row r="49" spans="1:6" ht="13.5" customHeight="1">
      <c r="A49" s="99">
        <v>45</v>
      </c>
      <c r="B49" s="100" t="s">
        <v>43</v>
      </c>
      <c r="C49" s="103">
        <v>0</v>
      </c>
      <c r="D49" s="103">
        <v>0</v>
      </c>
      <c r="E49" s="103">
        <v>0</v>
      </c>
      <c r="F49" s="103">
        <f t="shared" si="2"/>
        <v>0</v>
      </c>
    </row>
    <row r="50" spans="1:6" ht="13.5" customHeight="1">
      <c r="A50" s="99">
        <v>46</v>
      </c>
      <c r="B50" s="100" t="s">
        <v>44</v>
      </c>
      <c r="C50" s="101">
        <v>0</v>
      </c>
      <c r="D50" s="101">
        <v>0</v>
      </c>
      <c r="E50" s="101">
        <v>0</v>
      </c>
      <c r="F50" s="103">
        <f t="shared" si="2"/>
        <v>0</v>
      </c>
    </row>
    <row r="51" spans="1:6" ht="13.5" customHeight="1">
      <c r="A51" s="107">
        <v>47</v>
      </c>
      <c r="B51" s="108" t="s">
        <v>73</v>
      </c>
      <c r="C51" s="112">
        <f>SUM(C43:C50)</f>
        <v>114064732</v>
      </c>
      <c r="D51" s="112">
        <f>SUM(D43:D50)</f>
        <v>-377293</v>
      </c>
      <c r="E51" s="112">
        <f>SUM(E43:E50)</f>
        <v>0</v>
      </c>
      <c r="F51" s="112">
        <f>SUM(F43:F50)</f>
        <v>113687439</v>
      </c>
    </row>
    <row r="52" spans="1:6" ht="13.5" customHeight="1">
      <c r="A52" s="99">
        <v>48</v>
      </c>
      <c r="B52" s="100" t="s">
        <v>46</v>
      </c>
      <c r="C52" s="101">
        <v>0</v>
      </c>
      <c r="D52" s="101">
        <v>0</v>
      </c>
      <c r="E52" s="101">
        <v>0</v>
      </c>
      <c r="F52" s="101">
        <v>0</v>
      </c>
    </row>
    <row r="53" spans="1:6" ht="13.5" customHeight="1">
      <c r="A53" s="99">
        <v>49</v>
      </c>
      <c r="B53" s="100"/>
      <c r="C53" s="101">
        <v>0</v>
      </c>
      <c r="D53" s="101">
        <v>0</v>
      </c>
      <c r="E53" s="101">
        <v>0</v>
      </c>
      <c r="F53" s="101">
        <v>0</v>
      </c>
    </row>
    <row r="54" spans="1:6" ht="18" customHeight="1">
      <c r="A54" s="104">
        <v>50</v>
      </c>
      <c r="B54" s="105" t="s">
        <v>74</v>
      </c>
      <c r="C54" s="106">
        <f>C42+C51+SUM(C52:C53)</f>
        <v>477974067</v>
      </c>
      <c r="D54" s="106">
        <f>D42+D51+SUM(D52:D53)</f>
        <v>32527708</v>
      </c>
      <c r="E54" s="106">
        <f>E42+E51+SUM(E52:E53)</f>
        <v>29409342</v>
      </c>
      <c r="F54" s="106">
        <f>F42+F51+SUM(F52:F53)</f>
        <v>539911117</v>
      </c>
    </row>
    <row r="55" spans="1:6" ht="30" customHeight="1">
      <c r="A55" s="104">
        <v>51</v>
      </c>
      <c r="B55" s="115" t="s">
        <v>75</v>
      </c>
      <c r="C55" s="106">
        <f>C42-C17</f>
        <v>-68256068</v>
      </c>
      <c r="D55" s="106">
        <f>D42-D17</f>
        <v>377293</v>
      </c>
      <c r="E55" s="106">
        <f>E42-E17</f>
        <v>129146</v>
      </c>
      <c r="F55" s="106">
        <f>F42-F17</f>
        <v>-67749629</v>
      </c>
    </row>
    <row r="56" spans="1:6" ht="21" customHeight="1">
      <c r="A56" s="104">
        <v>52</v>
      </c>
      <c r="B56" s="105" t="s">
        <v>76</v>
      </c>
      <c r="C56" s="106">
        <f>C51-C23</f>
        <v>68256068</v>
      </c>
      <c r="D56" s="106">
        <f>D51-D23</f>
        <v>-377293</v>
      </c>
      <c r="E56" s="106">
        <f>E51-E23</f>
        <v>-129146</v>
      </c>
      <c r="F56" s="106">
        <f>F51-F23</f>
        <v>67749629</v>
      </c>
    </row>
    <row r="57" spans="1:6" ht="26.25" customHeight="1">
      <c r="A57" s="104">
        <v>53</v>
      </c>
      <c r="B57" s="115" t="s">
        <v>77</v>
      </c>
      <c r="C57" s="106">
        <f>C54-C26</f>
        <v>0</v>
      </c>
      <c r="D57" s="106">
        <f>D54-D26</f>
        <v>0</v>
      </c>
      <c r="E57" s="106">
        <f>E54-E26</f>
        <v>0</v>
      </c>
      <c r="F57" s="106">
        <f>F54-F26</f>
        <v>0</v>
      </c>
    </row>
    <row r="58" spans="1:3" ht="13.5">
      <c r="A58" s="116"/>
      <c r="B58" s="116"/>
      <c r="C58" s="117"/>
    </row>
    <row r="59" spans="1:3" ht="13.5">
      <c r="A59" s="116"/>
      <c r="B59" s="116"/>
      <c r="C59" s="117"/>
    </row>
    <row r="60" spans="1:3" ht="13.5">
      <c r="A60" s="116"/>
      <c r="B60" s="116"/>
      <c r="C60" s="117"/>
    </row>
    <row r="61" spans="1:3" ht="13.5">
      <c r="A61" s="116"/>
      <c r="B61" s="116"/>
      <c r="C61" s="117"/>
    </row>
    <row r="62" spans="1:3" ht="13.5">
      <c r="A62" s="116"/>
      <c r="B62" s="116"/>
      <c r="C62" s="117"/>
    </row>
    <row r="63" spans="1:3" ht="13.5">
      <c r="A63" s="116"/>
      <c r="B63" s="116"/>
      <c r="C63" s="117"/>
    </row>
  </sheetData>
  <sheetProtection/>
  <mergeCells count="6">
    <mergeCell ref="A2:A4"/>
    <mergeCell ref="B2:B4"/>
    <mergeCell ref="C2:C4"/>
    <mergeCell ref="D2:D4"/>
    <mergeCell ref="F2:F4"/>
    <mergeCell ref="E2:E4"/>
  </mergeCells>
  <printOptions horizontalCentered="1" verticalCentered="1"/>
  <pageMargins left="0.11811023622047245" right="0.11811023622047245" top="0.73" bottom="0.1968503937007874" header="0.35433070866141736" footer="0.2755905511811024"/>
  <pageSetup horizontalDpi="600" verticalDpi="600" orientation="portrait" paperSize="9" scale="78" r:id="rId1"/>
  <headerFooter alignWithMargins="0">
    <oddHeader>&amp;C
&amp;"Garamond,Félkövér"&amp;16KÖLTSÉGVETÉSI MÉRLEG (KÖLTSÉGVETÉSI JELENTÉS) 2017. ÉV&amp;R&amp;"Garamond,Normál"&amp;14 1. sz.melléklet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46">
      <selection activeCell="H21" sqref="H21"/>
    </sheetView>
  </sheetViews>
  <sheetFormatPr defaultColWidth="8.796875" defaultRowHeight="15"/>
  <cols>
    <col min="1" max="1" width="4.8984375" style="70" customWidth="1"/>
    <col min="2" max="2" width="29.3984375" style="70" customWidth="1"/>
    <col min="3" max="5" width="10.59765625" style="69" customWidth="1"/>
    <col min="6" max="8" width="9" style="70" customWidth="1"/>
    <col min="9" max="9" width="9.8984375" style="70" bestFit="1" customWidth="1"/>
    <col min="10" max="11" width="9" style="70" customWidth="1"/>
    <col min="12" max="12" width="9.69921875" style="70" bestFit="1" customWidth="1"/>
    <col min="13" max="13" width="10.09765625" style="70" bestFit="1" customWidth="1"/>
    <col min="14" max="14" width="10.19921875" style="70" bestFit="1" customWidth="1"/>
    <col min="15" max="16384" width="9" style="70" customWidth="1"/>
  </cols>
  <sheetData>
    <row r="1" spans="1:14" ht="20.25" customHeight="1">
      <c r="A1" s="66" t="str">
        <f>Adatlap!A1</f>
        <v>Nagyréde Nagyközség Önkormányzata</v>
      </c>
      <c r="B1" s="67"/>
      <c r="C1" s="68"/>
      <c r="D1" s="68"/>
      <c r="N1" s="71" t="s">
        <v>83</v>
      </c>
    </row>
    <row r="2" spans="1:14" ht="22.5" customHeight="1">
      <c r="A2" s="132" t="s">
        <v>3</v>
      </c>
      <c r="B2" s="133" t="s">
        <v>0</v>
      </c>
      <c r="C2" s="134" t="s">
        <v>61</v>
      </c>
      <c r="D2" s="135"/>
      <c r="E2" s="136"/>
      <c r="F2" s="134" t="s">
        <v>81</v>
      </c>
      <c r="G2" s="135"/>
      <c r="H2" s="136"/>
      <c r="I2" s="145" t="s">
        <v>87</v>
      </c>
      <c r="J2" s="135"/>
      <c r="K2" s="136"/>
      <c r="L2" s="134" t="s">
        <v>79</v>
      </c>
      <c r="M2" s="135"/>
      <c r="N2" s="136"/>
    </row>
    <row r="3" spans="1:14" ht="15.75" customHeight="1">
      <c r="A3" s="132"/>
      <c r="B3" s="133"/>
      <c r="C3" s="137" t="s">
        <v>53</v>
      </c>
      <c r="D3" s="137" t="s">
        <v>54</v>
      </c>
      <c r="E3" s="130" t="s">
        <v>55</v>
      </c>
      <c r="F3" s="137" t="s">
        <v>53</v>
      </c>
      <c r="G3" s="137" t="s">
        <v>54</v>
      </c>
      <c r="H3" s="130" t="s">
        <v>55</v>
      </c>
      <c r="I3" s="137" t="s">
        <v>53</v>
      </c>
      <c r="J3" s="137" t="s">
        <v>54</v>
      </c>
      <c r="K3" s="130" t="s">
        <v>55</v>
      </c>
      <c r="L3" s="137" t="s">
        <v>53</v>
      </c>
      <c r="M3" s="137" t="s">
        <v>54</v>
      </c>
      <c r="N3" s="130" t="s">
        <v>55</v>
      </c>
    </row>
    <row r="4" spans="1:14" ht="22.5" customHeight="1">
      <c r="A4" s="132"/>
      <c r="B4" s="133"/>
      <c r="C4" s="138"/>
      <c r="D4" s="138"/>
      <c r="E4" s="131"/>
      <c r="F4" s="138"/>
      <c r="G4" s="138"/>
      <c r="H4" s="131"/>
      <c r="I4" s="138"/>
      <c r="J4" s="138"/>
      <c r="K4" s="131"/>
      <c r="L4" s="138"/>
      <c r="M4" s="138"/>
      <c r="N4" s="131"/>
    </row>
    <row r="5" spans="1:14" ht="13.5" customHeight="1">
      <c r="A5" s="72">
        <v>1</v>
      </c>
      <c r="B5" s="73" t="s">
        <v>5</v>
      </c>
      <c r="C5" s="74">
        <v>157334800</v>
      </c>
      <c r="D5" s="75">
        <v>0</v>
      </c>
      <c r="E5" s="75">
        <f>SUM(C5:D5)</f>
        <v>157334800</v>
      </c>
      <c r="F5" s="75">
        <v>23805145</v>
      </c>
      <c r="G5" s="75">
        <v>0</v>
      </c>
      <c r="H5" s="75">
        <f>SUM(F5:G5)</f>
        <v>23805145</v>
      </c>
      <c r="I5" s="101">
        <v>7774690</v>
      </c>
      <c r="J5" s="75">
        <v>0</v>
      </c>
      <c r="K5" s="75">
        <f>SUM(I5:J5)</f>
        <v>7774690</v>
      </c>
      <c r="L5" s="75">
        <f>C5+F5+I5</f>
        <v>188914635</v>
      </c>
      <c r="M5" s="75">
        <f>D5+G5+J5</f>
        <v>0</v>
      </c>
      <c r="N5" s="75">
        <f>E5+H5+K5</f>
        <v>188914635</v>
      </c>
    </row>
    <row r="6" spans="1:14" ht="13.5" customHeight="1">
      <c r="A6" s="72">
        <v>2</v>
      </c>
      <c r="B6" s="73" t="s">
        <v>7</v>
      </c>
      <c r="C6" s="74">
        <v>35365071</v>
      </c>
      <c r="D6" s="75">
        <v>0</v>
      </c>
      <c r="E6" s="75">
        <f aca="true" t="shared" si="0" ref="E6:E16">SUM(C6:D6)</f>
        <v>35365071</v>
      </c>
      <c r="F6" s="75">
        <v>3969003</v>
      </c>
      <c r="G6" s="75">
        <v>0</v>
      </c>
      <c r="H6" s="75">
        <f aca="true" t="shared" si="1" ref="H6:H16">SUM(F6:G6)</f>
        <v>3969003</v>
      </c>
      <c r="I6" s="101">
        <v>2072970</v>
      </c>
      <c r="J6" s="75">
        <v>0</v>
      </c>
      <c r="K6" s="75">
        <f aca="true" t="shared" si="2" ref="K6:K16">SUM(I6:J6)</f>
        <v>2072970</v>
      </c>
      <c r="L6" s="75">
        <f aca="true" t="shared" si="3" ref="L6:L16">C6+F6+I6</f>
        <v>41407044</v>
      </c>
      <c r="M6" s="75">
        <f aca="true" t="shared" si="4" ref="M6:M16">D6+G6+J6</f>
        <v>0</v>
      </c>
      <c r="N6" s="75">
        <f aca="true" t="shared" si="5" ref="N6:N16">E6+H6+K6</f>
        <v>41407044</v>
      </c>
    </row>
    <row r="7" spans="1:14" ht="13.5" customHeight="1">
      <c r="A7" s="72">
        <v>3</v>
      </c>
      <c r="B7" s="73" t="s">
        <v>8</v>
      </c>
      <c r="C7" s="74">
        <v>118648200</v>
      </c>
      <c r="D7" s="75">
        <v>0</v>
      </c>
      <c r="E7" s="75">
        <f t="shared" si="0"/>
        <v>118648200</v>
      </c>
      <c r="F7" s="75">
        <v>3605908</v>
      </c>
      <c r="G7" s="75">
        <v>0</v>
      </c>
      <c r="H7" s="75">
        <f t="shared" si="1"/>
        <v>3605908</v>
      </c>
      <c r="I7" s="101">
        <v>20646680</v>
      </c>
      <c r="J7" s="75">
        <v>0</v>
      </c>
      <c r="K7" s="75">
        <f t="shared" si="2"/>
        <v>20646680</v>
      </c>
      <c r="L7" s="75">
        <f t="shared" si="3"/>
        <v>142900788</v>
      </c>
      <c r="M7" s="75">
        <f t="shared" si="4"/>
        <v>0</v>
      </c>
      <c r="N7" s="75">
        <f t="shared" si="5"/>
        <v>142900788</v>
      </c>
    </row>
    <row r="8" spans="1:14" ht="13.5" customHeight="1">
      <c r="A8" s="72">
        <v>4</v>
      </c>
      <c r="B8" s="73" t="s">
        <v>6</v>
      </c>
      <c r="C8" s="74">
        <v>3450000</v>
      </c>
      <c r="D8" s="75">
        <v>0</v>
      </c>
      <c r="E8" s="75">
        <f t="shared" si="0"/>
        <v>3450000</v>
      </c>
      <c r="F8" s="75">
        <v>288000</v>
      </c>
      <c r="G8" s="75">
        <v>0</v>
      </c>
      <c r="H8" s="75">
        <f t="shared" si="1"/>
        <v>288000</v>
      </c>
      <c r="I8" s="101">
        <v>981060</v>
      </c>
      <c r="J8" s="75">
        <v>0</v>
      </c>
      <c r="K8" s="75">
        <f t="shared" si="2"/>
        <v>981060</v>
      </c>
      <c r="L8" s="75">
        <f t="shared" si="3"/>
        <v>4719060</v>
      </c>
      <c r="M8" s="75">
        <f t="shared" si="4"/>
        <v>0</v>
      </c>
      <c r="N8" s="75">
        <f t="shared" si="5"/>
        <v>4719060</v>
      </c>
    </row>
    <row r="9" spans="1:14" ht="13.5" customHeight="1">
      <c r="A9" s="72">
        <v>5</v>
      </c>
      <c r="B9" s="73" t="s">
        <v>9</v>
      </c>
      <c r="C9" s="74">
        <v>9501082</v>
      </c>
      <c r="D9" s="75">
        <v>0</v>
      </c>
      <c r="E9" s="75">
        <f t="shared" si="0"/>
        <v>9501082</v>
      </c>
      <c r="F9" s="75">
        <v>635360</v>
      </c>
      <c r="G9" s="75">
        <v>0</v>
      </c>
      <c r="H9" s="75">
        <f t="shared" si="1"/>
        <v>635360</v>
      </c>
      <c r="I9" s="101">
        <v>733147</v>
      </c>
      <c r="J9" s="75">
        <v>0</v>
      </c>
      <c r="K9" s="75">
        <f t="shared" si="2"/>
        <v>733147</v>
      </c>
      <c r="L9" s="75">
        <f t="shared" si="3"/>
        <v>10869589</v>
      </c>
      <c r="M9" s="75">
        <f t="shared" si="4"/>
        <v>0</v>
      </c>
      <c r="N9" s="75">
        <f t="shared" si="5"/>
        <v>10869589</v>
      </c>
    </row>
    <row r="10" spans="1:14" ht="13.5" customHeight="1">
      <c r="A10" s="72">
        <v>6</v>
      </c>
      <c r="B10" s="73" t="s">
        <v>51</v>
      </c>
      <c r="C10" s="74">
        <v>0</v>
      </c>
      <c r="D10" s="75">
        <v>0</v>
      </c>
      <c r="E10" s="75">
        <f t="shared" si="0"/>
        <v>0</v>
      </c>
      <c r="F10" s="75">
        <v>0</v>
      </c>
      <c r="G10" s="75">
        <v>0</v>
      </c>
      <c r="H10" s="75">
        <f t="shared" si="1"/>
        <v>0</v>
      </c>
      <c r="I10" s="101">
        <v>0</v>
      </c>
      <c r="J10" s="75">
        <v>0</v>
      </c>
      <c r="K10" s="75">
        <f t="shared" si="2"/>
        <v>0</v>
      </c>
      <c r="L10" s="75">
        <f t="shared" si="3"/>
        <v>0</v>
      </c>
      <c r="M10" s="75">
        <f t="shared" si="4"/>
        <v>0</v>
      </c>
      <c r="N10" s="75">
        <f t="shared" si="5"/>
        <v>0</v>
      </c>
    </row>
    <row r="11" spans="1:14" ht="13.5" customHeight="1">
      <c r="A11" s="72">
        <v>7</v>
      </c>
      <c r="B11" s="73" t="s">
        <v>10</v>
      </c>
      <c r="C11" s="74">
        <v>0</v>
      </c>
      <c r="D11" s="74">
        <v>98066250</v>
      </c>
      <c r="E11" s="75">
        <f t="shared" si="0"/>
        <v>98066250</v>
      </c>
      <c r="F11" s="75">
        <v>0</v>
      </c>
      <c r="G11" s="75">
        <v>1374949</v>
      </c>
      <c r="H11" s="75">
        <f t="shared" si="1"/>
        <v>1374949</v>
      </c>
      <c r="I11" s="101">
        <v>0</v>
      </c>
      <c r="J11" s="101">
        <v>1561592</v>
      </c>
      <c r="K11" s="75">
        <f t="shared" si="2"/>
        <v>1561592</v>
      </c>
      <c r="L11" s="75">
        <f t="shared" si="3"/>
        <v>0</v>
      </c>
      <c r="M11" s="75">
        <f t="shared" si="4"/>
        <v>101002791</v>
      </c>
      <c r="N11" s="75">
        <f t="shared" si="5"/>
        <v>101002791</v>
      </c>
    </row>
    <row r="12" spans="1:14" ht="13.5" customHeight="1">
      <c r="A12" s="72">
        <v>8</v>
      </c>
      <c r="B12" s="76" t="s">
        <v>11</v>
      </c>
      <c r="C12" s="77">
        <v>0</v>
      </c>
      <c r="D12" s="77">
        <v>0</v>
      </c>
      <c r="E12" s="75">
        <f t="shared" si="0"/>
        <v>0</v>
      </c>
      <c r="F12" s="75">
        <v>0</v>
      </c>
      <c r="G12" s="75">
        <v>0</v>
      </c>
      <c r="H12" s="75">
        <f t="shared" si="1"/>
        <v>0</v>
      </c>
      <c r="I12" s="103">
        <v>0</v>
      </c>
      <c r="J12" s="103">
        <v>0</v>
      </c>
      <c r="K12" s="75">
        <f t="shared" si="2"/>
        <v>0</v>
      </c>
      <c r="L12" s="75">
        <f t="shared" si="3"/>
        <v>0</v>
      </c>
      <c r="M12" s="75">
        <f t="shared" si="4"/>
        <v>0</v>
      </c>
      <c r="N12" s="75">
        <f t="shared" si="5"/>
        <v>0</v>
      </c>
    </row>
    <row r="13" spans="1:14" ht="13.5" customHeight="1">
      <c r="A13" s="72">
        <v>9</v>
      </c>
      <c r="B13" s="73" t="s">
        <v>12</v>
      </c>
      <c r="C13" s="77">
        <v>0</v>
      </c>
      <c r="D13" s="77">
        <v>1250000</v>
      </c>
      <c r="E13" s="75">
        <f t="shared" si="0"/>
        <v>1250000</v>
      </c>
      <c r="F13" s="75">
        <v>0</v>
      </c>
      <c r="G13" s="75">
        <v>0</v>
      </c>
      <c r="H13" s="75">
        <f t="shared" si="1"/>
        <v>0</v>
      </c>
      <c r="I13" s="103">
        <v>0</v>
      </c>
      <c r="J13" s="103">
        <v>1809400</v>
      </c>
      <c r="K13" s="75">
        <f t="shared" si="2"/>
        <v>1809400</v>
      </c>
      <c r="L13" s="75">
        <f t="shared" si="3"/>
        <v>0</v>
      </c>
      <c r="M13" s="75">
        <f t="shared" si="4"/>
        <v>3059400</v>
      </c>
      <c r="N13" s="75">
        <f t="shared" si="5"/>
        <v>3059400</v>
      </c>
    </row>
    <row r="14" spans="1:14" ht="13.5" customHeight="1">
      <c r="A14" s="72">
        <v>10</v>
      </c>
      <c r="B14" s="73" t="s">
        <v>52</v>
      </c>
      <c r="C14" s="77">
        <v>0</v>
      </c>
      <c r="D14" s="75">
        <v>0</v>
      </c>
      <c r="E14" s="75">
        <f t="shared" si="0"/>
        <v>0</v>
      </c>
      <c r="F14" s="75">
        <v>0</v>
      </c>
      <c r="G14" s="75">
        <v>0</v>
      </c>
      <c r="H14" s="75">
        <f t="shared" si="1"/>
        <v>0</v>
      </c>
      <c r="I14" s="103">
        <v>0</v>
      </c>
      <c r="J14" s="103">
        <v>0</v>
      </c>
      <c r="K14" s="75">
        <f t="shared" si="2"/>
        <v>0</v>
      </c>
      <c r="L14" s="75">
        <f t="shared" si="3"/>
        <v>0</v>
      </c>
      <c r="M14" s="75">
        <f t="shared" si="4"/>
        <v>0</v>
      </c>
      <c r="N14" s="75">
        <f t="shared" si="5"/>
        <v>0</v>
      </c>
    </row>
    <row r="15" spans="1:14" ht="13.5" customHeight="1">
      <c r="A15" s="72">
        <v>11</v>
      </c>
      <c r="B15" s="73" t="s">
        <v>13</v>
      </c>
      <c r="C15" s="74">
        <v>0</v>
      </c>
      <c r="D15" s="75">
        <v>0</v>
      </c>
      <c r="E15" s="75">
        <f t="shared" si="0"/>
        <v>0</v>
      </c>
      <c r="F15" s="75">
        <v>0</v>
      </c>
      <c r="G15" s="75">
        <v>0</v>
      </c>
      <c r="H15" s="75">
        <f t="shared" si="1"/>
        <v>0</v>
      </c>
      <c r="I15" s="101">
        <v>0</v>
      </c>
      <c r="J15" s="101">
        <v>1100000</v>
      </c>
      <c r="K15" s="75">
        <f t="shared" si="2"/>
        <v>1100000</v>
      </c>
      <c r="L15" s="75">
        <f t="shared" si="3"/>
        <v>0</v>
      </c>
      <c r="M15" s="75">
        <f t="shared" si="4"/>
        <v>1100000</v>
      </c>
      <c r="N15" s="75">
        <f t="shared" si="5"/>
        <v>1100000</v>
      </c>
    </row>
    <row r="16" spans="1:14" ht="15.75">
      <c r="A16" s="72">
        <v>12</v>
      </c>
      <c r="B16" s="73" t="s">
        <v>72</v>
      </c>
      <c r="C16" s="77">
        <v>8550000</v>
      </c>
      <c r="D16" s="75">
        <v>0</v>
      </c>
      <c r="E16" s="75">
        <f t="shared" si="0"/>
        <v>8550000</v>
      </c>
      <c r="F16" s="75">
        <v>-1150657</v>
      </c>
      <c r="G16" s="75">
        <v>0</v>
      </c>
      <c r="H16" s="75">
        <f t="shared" si="1"/>
        <v>-1150657</v>
      </c>
      <c r="I16" s="103">
        <v>-7399343</v>
      </c>
      <c r="J16" s="75">
        <v>0</v>
      </c>
      <c r="K16" s="75">
        <f t="shared" si="2"/>
        <v>-7399343</v>
      </c>
      <c r="L16" s="75">
        <f t="shared" si="3"/>
        <v>0</v>
      </c>
      <c r="M16" s="75">
        <f t="shared" si="4"/>
        <v>0</v>
      </c>
      <c r="N16" s="75">
        <f t="shared" si="5"/>
        <v>0</v>
      </c>
    </row>
    <row r="17" spans="1:14" ht="13.5" customHeight="1">
      <c r="A17" s="78">
        <v>13</v>
      </c>
      <c r="B17" s="79" t="s">
        <v>14</v>
      </c>
      <c r="C17" s="80">
        <f>SUM(C5:C16)-C12</f>
        <v>332849153</v>
      </c>
      <c r="D17" s="80">
        <f>SUM(D5:D16)-D12</f>
        <v>99316250</v>
      </c>
      <c r="E17" s="80">
        <f>SUM(E5:E16)-E12</f>
        <v>432165403</v>
      </c>
      <c r="F17" s="80">
        <f>SUM(F5:F16)-F13</f>
        <v>31152759</v>
      </c>
      <c r="G17" s="80">
        <f>SUM(G5:G16)-G12</f>
        <v>1374949</v>
      </c>
      <c r="H17" s="80">
        <f>SUM(H5:H16)-H12</f>
        <v>32527708</v>
      </c>
      <c r="I17" s="80">
        <f>SUM(I5:I16)-I12</f>
        <v>24809204</v>
      </c>
      <c r="J17" s="80">
        <f>SUM(J5:J16)-J12</f>
        <v>4470992</v>
      </c>
      <c r="K17" s="80">
        <f>SUM(K5:K16)-K12</f>
        <v>29280196</v>
      </c>
      <c r="L17" s="80">
        <f>SUM(L5:L16)-L13</f>
        <v>388811116</v>
      </c>
      <c r="M17" s="80">
        <f>SUM(M5:M16)-M12</f>
        <v>105162191</v>
      </c>
      <c r="N17" s="80">
        <f>SUM(N5:N16)-N12</f>
        <v>493973307</v>
      </c>
    </row>
    <row r="18" spans="1:14" ht="13.5" customHeight="1">
      <c r="A18" s="72">
        <v>14</v>
      </c>
      <c r="B18" s="73" t="s">
        <v>15</v>
      </c>
      <c r="C18" s="77">
        <v>30000000</v>
      </c>
      <c r="D18" s="75">
        <v>10305700</v>
      </c>
      <c r="E18" s="75">
        <f>SUM(C18:D18)</f>
        <v>40305700</v>
      </c>
      <c r="F18" s="75">
        <v>0</v>
      </c>
      <c r="G18" s="75">
        <v>0</v>
      </c>
      <c r="H18" s="75">
        <f>SUM(F18:G18)</f>
        <v>0</v>
      </c>
      <c r="I18" s="103">
        <v>129146</v>
      </c>
      <c r="J18" s="75">
        <v>0</v>
      </c>
      <c r="K18" s="75">
        <f>SUM(I18:J18)</f>
        <v>129146</v>
      </c>
      <c r="L18" s="75">
        <f>C18+F18+I18</f>
        <v>30129146</v>
      </c>
      <c r="M18" s="75">
        <f>D18+G18+J18</f>
        <v>10305700</v>
      </c>
      <c r="N18" s="75">
        <f>SUM(L18:M18)</f>
        <v>40434846</v>
      </c>
    </row>
    <row r="19" spans="1:14" ht="13.5" customHeight="1">
      <c r="A19" s="72">
        <v>15</v>
      </c>
      <c r="B19" s="73" t="s">
        <v>16</v>
      </c>
      <c r="C19" s="77">
        <v>0</v>
      </c>
      <c r="D19" s="75">
        <v>0</v>
      </c>
      <c r="E19" s="75">
        <f>SUM(C19:D19)</f>
        <v>0</v>
      </c>
      <c r="F19" s="75">
        <v>0</v>
      </c>
      <c r="G19" s="75">
        <v>0</v>
      </c>
      <c r="H19" s="75">
        <f>SUM(F19:G19)</f>
        <v>0</v>
      </c>
      <c r="I19" s="103">
        <v>0</v>
      </c>
      <c r="J19" s="75">
        <v>0</v>
      </c>
      <c r="K19" s="75">
        <f>SUM(I19:J19)</f>
        <v>0</v>
      </c>
      <c r="L19" s="75">
        <f aca="true" t="shared" si="6" ref="L19:L25">C19+F19+I19</f>
        <v>0</v>
      </c>
      <c r="M19" s="75">
        <f aca="true" t="shared" si="7" ref="M19:M25">D19+G19+J19</f>
        <v>0</v>
      </c>
      <c r="N19" s="75">
        <f>SUM(L19:M19)</f>
        <v>0</v>
      </c>
    </row>
    <row r="20" spans="1:14" ht="13.5" customHeight="1">
      <c r="A20" s="72">
        <v>16</v>
      </c>
      <c r="B20" s="73" t="s">
        <v>17</v>
      </c>
      <c r="C20" s="77">
        <v>0</v>
      </c>
      <c r="D20" s="75">
        <v>0</v>
      </c>
      <c r="E20" s="75">
        <f>SUM(C20:D20)</f>
        <v>0</v>
      </c>
      <c r="F20" s="75">
        <v>0</v>
      </c>
      <c r="G20" s="75">
        <v>0</v>
      </c>
      <c r="H20" s="75">
        <f>SUM(F20:G20)</f>
        <v>0</v>
      </c>
      <c r="I20" s="103">
        <v>0</v>
      </c>
      <c r="J20" s="75">
        <v>0</v>
      </c>
      <c r="K20" s="75">
        <f>SUM(I20:J20)</f>
        <v>0</v>
      </c>
      <c r="L20" s="75">
        <f t="shared" si="6"/>
        <v>0</v>
      </c>
      <c r="M20" s="75">
        <f t="shared" si="7"/>
        <v>0</v>
      </c>
      <c r="N20" s="75">
        <f>SUM(L20:M20)</f>
        <v>0</v>
      </c>
    </row>
    <row r="21" spans="1:14" ht="13.5" customHeight="1">
      <c r="A21" s="72">
        <v>17</v>
      </c>
      <c r="B21" s="73" t="s">
        <v>18</v>
      </c>
      <c r="C21" s="77">
        <v>5502964</v>
      </c>
      <c r="D21" s="75">
        <v>0</v>
      </c>
      <c r="E21" s="75">
        <f>SUM(C21:D21)</f>
        <v>5502964</v>
      </c>
      <c r="F21" s="75">
        <v>0</v>
      </c>
      <c r="G21" s="75">
        <v>0</v>
      </c>
      <c r="H21" s="75">
        <f>SUM(F21:G21)</f>
        <v>0</v>
      </c>
      <c r="I21" s="103">
        <v>0</v>
      </c>
      <c r="J21" s="75">
        <v>0</v>
      </c>
      <c r="K21" s="75">
        <f>SUM(I21:J21)</f>
        <v>0</v>
      </c>
      <c r="L21" s="75">
        <f t="shared" si="6"/>
        <v>5502964</v>
      </c>
      <c r="M21" s="75">
        <f t="shared" si="7"/>
        <v>0</v>
      </c>
      <c r="N21" s="75">
        <f>SUM(L21:M21)</f>
        <v>5502964</v>
      </c>
    </row>
    <row r="22" spans="1:14" ht="13.5" customHeight="1">
      <c r="A22" s="72">
        <v>18</v>
      </c>
      <c r="B22" s="73" t="s">
        <v>19</v>
      </c>
      <c r="C22" s="77">
        <v>0</v>
      </c>
      <c r="D22" s="75">
        <v>0</v>
      </c>
      <c r="E22" s="75">
        <f>SUM(C22:D22)</f>
        <v>0</v>
      </c>
      <c r="F22" s="75"/>
      <c r="G22" s="75">
        <v>0</v>
      </c>
      <c r="H22" s="75">
        <f>SUM(F22:G22)</f>
        <v>0</v>
      </c>
      <c r="I22" s="75">
        <v>0</v>
      </c>
      <c r="J22" s="75">
        <v>0</v>
      </c>
      <c r="K22" s="75">
        <f>SUM(I22:J22)</f>
        <v>0</v>
      </c>
      <c r="L22" s="75">
        <f t="shared" si="6"/>
        <v>0</v>
      </c>
      <c r="M22" s="75">
        <f t="shared" si="7"/>
        <v>0</v>
      </c>
      <c r="N22" s="75">
        <f>SUM(L22:M22)</f>
        <v>0</v>
      </c>
    </row>
    <row r="23" spans="1:14" ht="13.5" customHeight="1">
      <c r="A23" s="81">
        <v>19</v>
      </c>
      <c r="B23" s="82" t="s">
        <v>20</v>
      </c>
      <c r="C23" s="83">
        <f aca="true" t="shared" si="8" ref="C23:N23">SUM(C18:C22)</f>
        <v>35502964</v>
      </c>
      <c r="D23" s="83">
        <f t="shared" si="8"/>
        <v>10305700</v>
      </c>
      <c r="E23" s="83">
        <f t="shared" si="8"/>
        <v>45808664</v>
      </c>
      <c r="F23" s="83">
        <f t="shared" si="8"/>
        <v>0</v>
      </c>
      <c r="G23" s="83">
        <f t="shared" si="8"/>
        <v>0</v>
      </c>
      <c r="H23" s="83">
        <f t="shared" si="8"/>
        <v>0</v>
      </c>
      <c r="I23" s="83">
        <f t="shared" si="8"/>
        <v>129146</v>
      </c>
      <c r="J23" s="83">
        <f t="shared" si="8"/>
        <v>0</v>
      </c>
      <c r="K23" s="83">
        <f t="shared" si="8"/>
        <v>129146</v>
      </c>
      <c r="L23" s="19">
        <f t="shared" si="6"/>
        <v>35632110</v>
      </c>
      <c r="M23" s="19">
        <f t="shared" si="7"/>
        <v>10305700</v>
      </c>
      <c r="N23" s="83">
        <f t="shared" si="8"/>
        <v>45937810</v>
      </c>
    </row>
    <row r="24" spans="1:14" ht="13.5" customHeight="1">
      <c r="A24" s="72">
        <v>20</v>
      </c>
      <c r="B24" s="73" t="s">
        <v>21</v>
      </c>
      <c r="C24" s="75">
        <v>0</v>
      </c>
      <c r="D24" s="75">
        <v>0</v>
      </c>
      <c r="E24" s="75">
        <f>SUM(C24:D24)</f>
        <v>0</v>
      </c>
      <c r="F24" s="75">
        <v>0</v>
      </c>
      <c r="G24" s="75">
        <v>0</v>
      </c>
      <c r="H24" s="75">
        <f>SUM(F24:G24)</f>
        <v>0</v>
      </c>
      <c r="I24" s="75">
        <v>0</v>
      </c>
      <c r="J24" s="75">
        <v>0</v>
      </c>
      <c r="K24" s="75">
        <v>0</v>
      </c>
      <c r="L24" s="75">
        <f t="shared" si="6"/>
        <v>0</v>
      </c>
      <c r="M24" s="75">
        <f t="shared" si="7"/>
        <v>0</v>
      </c>
      <c r="N24" s="75">
        <f>SUM(L24:M24)</f>
        <v>0</v>
      </c>
    </row>
    <row r="25" spans="1:14" ht="10.5" customHeight="1">
      <c r="A25" s="72">
        <v>21</v>
      </c>
      <c r="B25" s="73"/>
      <c r="C25" s="75">
        <v>0</v>
      </c>
      <c r="D25" s="75">
        <v>0</v>
      </c>
      <c r="E25" s="75">
        <f>SUM(C25:D25)</f>
        <v>0</v>
      </c>
      <c r="F25" s="75">
        <v>0</v>
      </c>
      <c r="G25" s="75">
        <v>0</v>
      </c>
      <c r="H25" s="75">
        <f>SUM(F25:G25)</f>
        <v>0</v>
      </c>
      <c r="I25" s="75">
        <v>0</v>
      </c>
      <c r="J25" s="75">
        <v>0</v>
      </c>
      <c r="K25" s="75">
        <v>0</v>
      </c>
      <c r="L25" s="75">
        <f t="shared" si="6"/>
        <v>0</v>
      </c>
      <c r="M25" s="75">
        <f t="shared" si="7"/>
        <v>0</v>
      </c>
      <c r="N25" s="75">
        <f>SUM(L25:M25)</f>
        <v>0</v>
      </c>
    </row>
    <row r="26" spans="1:14" ht="13.5" customHeight="1">
      <c r="A26" s="78">
        <v>22</v>
      </c>
      <c r="B26" s="79" t="s">
        <v>22</v>
      </c>
      <c r="C26" s="80">
        <f aca="true" t="shared" si="9" ref="C26:N26">C17+C23+C24+C25</f>
        <v>368352117</v>
      </c>
      <c r="D26" s="80">
        <f t="shared" si="9"/>
        <v>109621950</v>
      </c>
      <c r="E26" s="80">
        <f t="shared" si="9"/>
        <v>477974067</v>
      </c>
      <c r="F26" s="80">
        <f t="shared" si="9"/>
        <v>31152759</v>
      </c>
      <c r="G26" s="80">
        <f t="shared" si="9"/>
        <v>1374949</v>
      </c>
      <c r="H26" s="80">
        <f t="shared" si="9"/>
        <v>32527708</v>
      </c>
      <c r="I26" s="80">
        <f t="shared" si="9"/>
        <v>24938350</v>
      </c>
      <c r="J26" s="80">
        <f t="shared" si="9"/>
        <v>4470992</v>
      </c>
      <c r="K26" s="80">
        <f t="shared" si="9"/>
        <v>29409342</v>
      </c>
      <c r="L26" s="80">
        <f t="shared" si="9"/>
        <v>424443226</v>
      </c>
      <c r="M26" s="80">
        <f t="shared" si="9"/>
        <v>115467891</v>
      </c>
      <c r="N26" s="80">
        <f t="shared" si="9"/>
        <v>539911117</v>
      </c>
    </row>
    <row r="27" spans="1:14" ht="13.5" customHeight="1">
      <c r="A27" s="84">
        <v>23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13.5" customHeight="1">
      <c r="A28" s="72">
        <v>24</v>
      </c>
      <c r="B28" s="73" t="s">
        <v>23</v>
      </c>
      <c r="C28" s="74">
        <v>163741796</v>
      </c>
      <c r="D28" s="75">
        <v>0</v>
      </c>
      <c r="E28" s="75">
        <f aca="true" t="shared" si="10" ref="E28:E41">SUM(C28:D28)</f>
        <v>163741796</v>
      </c>
      <c r="F28" s="75">
        <v>29694859</v>
      </c>
      <c r="G28" s="75">
        <v>0</v>
      </c>
      <c r="H28" s="75">
        <f aca="true" t="shared" si="11" ref="H28:H41">SUM(F28:G28)</f>
        <v>29694859</v>
      </c>
      <c r="I28" s="101">
        <v>9729656</v>
      </c>
      <c r="J28" s="75">
        <v>0</v>
      </c>
      <c r="K28" s="75">
        <f>SUM(I28:J28)</f>
        <v>9729656</v>
      </c>
      <c r="L28" s="75">
        <f>C28+F28+I28</f>
        <v>203166311</v>
      </c>
      <c r="M28" s="75">
        <f>D28+G28+J28</f>
        <v>0</v>
      </c>
      <c r="N28" s="75">
        <f>E28+H28+K28</f>
        <v>203166311</v>
      </c>
    </row>
    <row r="29" spans="1:14" ht="13.5" customHeight="1">
      <c r="A29" s="72">
        <v>25</v>
      </c>
      <c r="B29" s="76" t="s">
        <v>24</v>
      </c>
      <c r="C29" s="74">
        <v>160168296</v>
      </c>
      <c r="D29" s="75">
        <v>0</v>
      </c>
      <c r="E29" s="75">
        <f t="shared" si="10"/>
        <v>160168296</v>
      </c>
      <c r="F29" s="75">
        <v>10317916</v>
      </c>
      <c r="G29" s="75">
        <v>0</v>
      </c>
      <c r="H29" s="75">
        <f t="shared" si="11"/>
        <v>10317916</v>
      </c>
      <c r="I29" s="101">
        <v>1900452</v>
      </c>
      <c r="J29" s="75">
        <v>0</v>
      </c>
      <c r="K29" s="75">
        <f aca="true" t="shared" si="12" ref="K29:K41">SUM(I29:J29)</f>
        <v>1900452</v>
      </c>
      <c r="L29" s="75">
        <f aca="true" t="shared" si="13" ref="L29:L41">C29+F29+I29</f>
        <v>172386664</v>
      </c>
      <c r="M29" s="75">
        <f aca="true" t="shared" si="14" ref="M29:M41">D29+G29+J29</f>
        <v>0</v>
      </c>
      <c r="N29" s="75">
        <f aca="true" t="shared" si="15" ref="N29:N41">E29+H29+K29</f>
        <v>172386664</v>
      </c>
    </row>
    <row r="30" spans="1:14" ht="13.5" customHeight="1">
      <c r="A30" s="72">
        <v>26</v>
      </c>
      <c r="B30" s="73" t="s">
        <v>25</v>
      </c>
      <c r="C30" s="74">
        <v>0</v>
      </c>
      <c r="D30" s="75">
        <v>0</v>
      </c>
      <c r="E30" s="75">
        <f t="shared" si="10"/>
        <v>0</v>
      </c>
      <c r="F30" s="75">
        <v>0</v>
      </c>
      <c r="G30" s="75">
        <v>295328</v>
      </c>
      <c r="H30" s="75">
        <f t="shared" si="11"/>
        <v>295328</v>
      </c>
      <c r="I30" s="101">
        <v>0</v>
      </c>
      <c r="J30" s="101">
        <v>437249</v>
      </c>
      <c r="K30" s="75">
        <f t="shared" si="12"/>
        <v>437249</v>
      </c>
      <c r="L30" s="75">
        <f t="shared" si="13"/>
        <v>0</v>
      </c>
      <c r="M30" s="75">
        <f t="shared" si="14"/>
        <v>732577</v>
      </c>
      <c r="N30" s="75">
        <f t="shared" si="15"/>
        <v>732577</v>
      </c>
    </row>
    <row r="31" spans="1:14" ht="13.5" customHeight="1">
      <c r="A31" s="72">
        <v>27</v>
      </c>
      <c r="B31" s="76" t="s">
        <v>26</v>
      </c>
      <c r="C31" s="74">
        <v>0</v>
      </c>
      <c r="D31" s="75">
        <v>0</v>
      </c>
      <c r="E31" s="75">
        <f t="shared" si="10"/>
        <v>0</v>
      </c>
      <c r="F31" s="75">
        <v>0</v>
      </c>
      <c r="G31" s="75">
        <v>0</v>
      </c>
      <c r="H31" s="75">
        <f t="shared" si="11"/>
        <v>0</v>
      </c>
      <c r="I31" s="101">
        <v>0</v>
      </c>
      <c r="J31" s="75">
        <v>0</v>
      </c>
      <c r="K31" s="75">
        <f t="shared" si="12"/>
        <v>0</v>
      </c>
      <c r="L31" s="75">
        <f t="shared" si="13"/>
        <v>0</v>
      </c>
      <c r="M31" s="75">
        <f t="shared" si="14"/>
        <v>0</v>
      </c>
      <c r="N31" s="75">
        <f t="shared" si="15"/>
        <v>0</v>
      </c>
    </row>
    <row r="32" spans="1:14" ht="13.5" customHeight="1">
      <c r="A32" s="72">
        <v>28</v>
      </c>
      <c r="B32" s="76" t="s">
        <v>27</v>
      </c>
      <c r="C32" s="74">
        <v>156184535</v>
      </c>
      <c r="D32" s="75">
        <v>0</v>
      </c>
      <c r="E32" s="75">
        <f t="shared" si="10"/>
        <v>156184535</v>
      </c>
      <c r="F32" s="75">
        <v>0</v>
      </c>
      <c r="G32" s="75">
        <v>0</v>
      </c>
      <c r="H32" s="75">
        <f t="shared" si="11"/>
        <v>0</v>
      </c>
      <c r="I32" s="101">
        <v>17151839</v>
      </c>
      <c r="J32" s="75">
        <v>0</v>
      </c>
      <c r="K32" s="75">
        <f t="shared" si="12"/>
        <v>17151839</v>
      </c>
      <c r="L32" s="75">
        <f t="shared" si="13"/>
        <v>173336374</v>
      </c>
      <c r="M32" s="75">
        <f t="shared" si="14"/>
        <v>0</v>
      </c>
      <c r="N32" s="75">
        <f t="shared" si="15"/>
        <v>173336374</v>
      </c>
    </row>
    <row r="33" spans="1:14" ht="13.5" customHeight="1">
      <c r="A33" s="72">
        <v>29</v>
      </c>
      <c r="B33" s="76" t="s">
        <v>28</v>
      </c>
      <c r="C33" s="74">
        <v>146184535</v>
      </c>
      <c r="D33" s="75">
        <v>0</v>
      </c>
      <c r="E33" s="75">
        <f t="shared" si="10"/>
        <v>146184535</v>
      </c>
      <c r="F33" s="75">
        <v>0</v>
      </c>
      <c r="G33" s="75">
        <v>0</v>
      </c>
      <c r="H33" s="75">
        <f t="shared" si="11"/>
        <v>0</v>
      </c>
      <c r="I33" s="101">
        <v>17151839</v>
      </c>
      <c r="J33" s="75">
        <v>0</v>
      </c>
      <c r="K33" s="75">
        <f t="shared" si="12"/>
        <v>17151839</v>
      </c>
      <c r="L33" s="75">
        <f t="shared" si="13"/>
        <v>163336374</v>
      </c>
      <c r="M33" s="75">
        <f t="shared" si="14"/>
        <v>0</v>
      </c>
      <c r="N33" s="75">
        <f t="shared" si="15"/>
        <v>163336374</v>
      </c>
    </row>
    <row r="34" spans="1:14" ht="13.5" customHeight="1">
      <c r="A34" s="72">
        <v>30</v>
      </c>
      <c r="B34" s="76" t="s">
        <v>29</v>
      </c>
      <c r="C34" s="74">
        <v>10000000</v>
      </c>
      <c r="D34" s="75">
        <v>0</v>
      </c>
      <c r="E34" s="75">
        <f t="shared" si="10"/>
        <v>10000000</v>
      </c>
      <c r="F34" s="75">
        <v>0</v>
      </c>
      <c r="G34" s="75">
        <v>0</v>
      </c>
      <c r="H34" s="75">
        <f t="shared" si="11"/>
        <v>0</v>
      </c>
      <c r="I34" s="101">
        <v>0</v>
      </c>
      <c r="J34" s="75">
        <v>0</v>
      </c>
      <c r="K34" s="75">
        <f t="shared" si="12"/>
        <v>0</v>
      </c>
      <c r="L34" s="75">
        <f t="shared" si="13"/>
        <v>10000000</v>
      </c>
      <c r="M34" s="75">
        <f t="shared" si="14"/>
        <v>0</v>
      </c>
      <c r="N34" s="75">
        <f t="shared" si="15"/>
        <v>10000000</v>
      </c>
    </row>
    <row r="35" spans="1:14" ht="13.5" customHeight="1">
      <c r="A35" s="72">
        <v>31</v>
      </c>
      <c r="B35" s="73" t="s">
        <v>30</v>
      </c>
      <c r="C35" s="74">
        <v>37183004</v>
      </c>
      <c r="D35" s="75">
        <v>0</v>
      </c>
      <c r="E35" s="75">
        <f t="shared" si="10"/>
        <v>37183004</v>
      </c>
      <c r="F35" s="75">
        <v>2914814</v>
      </c>
      <c r="G35" s="75">
        <v>0</v>
      </c>
      <c r="H35" s="75">
        <f t="shared" si="11"/>
        <v>2914814</v>
      </c>
      <c r="I35" s="101">
        <v>2055165</v>
      </c>
      <c r="J35" s="75">
        <v>0</v>
      </c>
      <c r="K35" s="75">
        <f t="shared" si="12"/>
        <v>2055165</v>
      </c>
      <c r="L35" s="75">
        <f t="shared" si="13"/>
        <v>42152983</v>
      </c>
      <c r="M35" s="75">
        <f t="shared" si="14"/>
        <v>0</v>
      </c>
      <c r="N35" s="75">
        <f t="shared" si="15"/>
        <v>42152983</v>
      </c>
    </row>
    <row r="36" spans="1:14" ht="13.5" customHeight="1">
      <c r="A36" s="72">
        <v>32</v>
      </c>
      <c r="B36" s="73" t="s">
        <v>31</v>
      </c>
      <c r="C36" s="77">
        <v>0</v>
      </c>
      <c r="D36" s="77">
        <v>5000000</v>
      </c>
      <c r="E36" s="75">
        <f t="shared" si="10"/>
        <v>5000000</v>
      </c>
      <c r="F36" s="75">
        <v>0</v>
      </c>
      <c r="G36" s="75">
        <v>0</v>
      </c>
      <c r="H36" s="75">
        <f t="shared" si="11"/>
        <v>0</v>
      </c>
      <c r="I36" s="103">
        <v>0</v>
      </c>
      <c r="J36" s="75">
        <v>35433</v>
      </c>
      <c r="K36" s="75">
        <f t="shared" si="12"/>
        <v>35433</v>
      </c>
      <c r="L36" s="75">
        <f t="shared" si="13"/>
        <v>0</v>
      </c>
      <c r="M36" s="75">
        <f t="shared" si="14"/>
        <v>5035433</v>
      </c>
      <c r="N36" s="75">
        <f t="shared" si="15"/>
        <v>5035433</v>
      </c>
    </row>
    <row r="37" spans="1:14" ht="13.5" customHeight="1">
      <c r="A37" s="72">
        <v>33</v>
      </c>
      <c r="B37" s="76" t="s">
        <v>32</v>
      </c>
      <c r="C37" s="77">
        <v>0</v>
      </c>
      <c r="D37" s="77">
        <v>5000000</v>
      </c>
      <c r="E37" s="75">
        <f t="shared" si="10"/>
        <v>5000000</v>
      </c>
      <c r="F37" s="75">
        <v>0</v>
      </c>
      <c r="G37" s="75">
        <v>0</v>
      </c>
      <c r="H37" s="75">
        <f t="shared" si="11"/>
        <v>0</v>
      </c>
      <c r="I37" s="103">
        <v>0</v>
      </c>
      <c r="J37" s="75">
        <v>0</v>
      </c>
      <c r="K37" s="75">
        <f t="shared" si="12"/>
        <v>0</v>
      </c>
      <c r="L37" s="75">
        <f t="shared" si="13"/>
        <v>0</v>
      </c>
      <c r="M37" s="75">
        <f t="shared" si="14"/>
        <v>5000000</v>
      </c>
      <c r="N37" s="75">
        <f t="shared" si="15"/>
        <v>5000000</v>
      </c>
    </row>
    <row r="38" spans="1:14" ht="13.5" customHeight="1">
      <c r="A38" s="72">
        <v>34</v>
      </c>
      <c r="B38" s="73" t="s">
        <v>33</v>
      </c>
      <c r="C38" s="77">
        <v>0</v>
      </c>
      <c r="D38" s="77">
        <v>1800000</v>
      </c>
      <c r="E38" s="75">
        <f t="shared" si="10"/>
        <v>1800000</v>
      </c>
      <c r="F38" s="75">
        <v>0</v>
      </c>
      <c r="G38" s="75">
        <v>0</v>
      </c>
      <c r="H38" s="75">
        <f t="shared" si="11"/>
        <v>0</v>
      </c>
      <c r="I38" s="103">
        <v>0</v>
      </c>
      <c r="J38" s="75">
        <v>0</v>
      </c>
      <c r="K38" s="75">
        <f t="shared" si="12"/>
        <v>0</v>
      </c>
      <c r="L38" s="75">
        <f t="shared" si="13"/>
        <v>0</v>
      </c>
      <c r="M38" s="75">
        <f t="shared" si="14"/>
        <v>1800000</v>
      </c>
      <c r="N38" s="75">
        <f t="shared" si="15"/>
        <v>1800000</v>
      </c>
    </row>
    <row r="39" spans="1:14" ht="24.75" customHeight="1">
      <c r="A39" s="72">
        <v>35</v>
      </c>
      <c r="B39" s="87" t="s">
        <v>34</v>
      </c>
      <c r="C39" s="77">
        <v>0</v>
      </c>
      <c r="D39" s="75">
        <v>0</v>
      </c>
      <c r="E39" s="75">
        <f t="shared" si="10"/>
        <v>0</v>
      </c>
      <c r="F39" s="75">
        <v>0</v>
      </c>
      <c r="G39" s="75">
        <v>0</v>
      </c>
      <c r="H39" s="75">
        <f t="shared" si="11"/>
        <v>0</v>
      </c>
      <c r="I39" s="103">
        <v>0</v>
      </c>
      <c r="J39" s="75">
        <v>0</v>
      </c>
      <c r="K39" s="75">
        <f t="shared" si="12"/>
        <v>0</v>
      </c>
      <c r="L39" s="75">
        <f t="shared" si="13"/>
        <v>0</v>
      </c>
      <c r="M39" s="75">
        <f t="shared" si="14"/>
        <v>0</v>
      </c>
      <c r="N39" s="75">
        <f t="shared" si="15"/>
        <v>0</v>
      </c>
    </row>
    <row r="40" spans="1:14" ht="13.5" customHeight="1">
      <c r="A40" s="72">
        <v>36</v>
      </c>
      <c r="B40" s="73" t="s">
        <v>35</v>
      </c>
      <c r="C40" s="77">
        <v>0</v>
      </c>
      <c r="D40" s="75">
        <v>0</v>
      </c>
      <c r="E40" s="75">
        <f t="shared" si="10"/>
        <v>0</v>
      </c>
      <c r="F40" s="75">
        <v>0</v>
      </c>
      <c r="G40" s="75">
        <v>0</v>
      </c>
      <c r="H40" s="75">
        <f t="shared" si="11"/>
        <v>0</v>
      </c>
      <c r="I40" s="103">
        <v>0</v>
      </c>
      <c r="J40" s="75">
        <v>0</v>
      </c>
      <c r="K40" s="75">
        <f t="shared" si="12"/>
        <v>0</v>
      </c>
      <c r="L40" s="75">
        <f t="shared" si="13"/>
        <v>0</v>
      </c>
      <c r="M40" s="75">
        <f t="shared" si="14"/>
        <v>0</v>
      </c>
      <c r="N40" s="75">
        <f t="shared" si="15"/>
        <v>0</v>
      </c>
    </row>
    <row r="41" spans="1:14" ht="36" customHeight="1">
      <c r="A41" s="72">
        <v>37</v>
      </c>
      <c r="B41" s="87" t="s">
        <v>36</v>
      </c>
      <c r="C41" s="77">
        <v>0</v>
      </c>
      <c r="D41" s="75">
        <v>0</v>
      </c>
      <c r="E41" s="75">
        <f t="shared" si="10"/>
        <v>0</v>
      </c>
      <c r="F41" s="75">
        <v>0</v>
      </c>
      <c r="G41" s="75">
        <v>0</v>
      </c>
      <c r="H41" s="75">
        <f t="shared" si="11"/>
        <v>0</v>
      </c>
      <c r="I41" s="103">
        <v>0</v>
      </c>
      <c r="J41" s="75">
        <v>0</v>
      </c>
      <c r="K41" s="75">
        <f t="shared" si="12"/>
        <v>0</v>
      </c>
      <c r="L41" s="75">
        <f t="shared" si="13"/>
        <v>0</v>
      </c>
      <c r="M41" s="75">
        <f t="shared" si="14"/>
        <v>0</v>
      </c>
      <c r="N41" s="75">
        <f t="shared" si="15"/>
        <v>0</v>
      </c>
    </row>
    <row r="42" spans="1:14" ht="27.75" customHeight="1">
      <c r="A42" s="78">
        <v>38</v>
      </c>
      <c r="B42" s="88" t="s">
        <v>37</v>
      </c>
      <c r="C42" s="80">
        <f aca="true" t="shared" si="16" ref="C42:N42">SUM(C28:C41)-C29-C31-C33-C34-C37-C39-C41</f>
        <v>357109335</v>
      </c>
      <c r="D42" s="80">
        <f t="shared" si="16"/>
        <v>6800000</v>
      </c>
      <c r="E42" s="80">
        <f t="shared" si="16"/>
        <v>363909335</v>
      </c>
      <c r="F42" s="80">
        <f t="shared" si="16"/>
        <v>32609673</v>
      </c>
      <c r="G42" s="80">
        <f t="shared" si="16"/>
        <v>295328</v>
      </c>
      <c r="H42" s="80">
        <f t="shared" si="16"/>
        <v>32905001</v>
      </c>
      <c r="I42" s="80">
        <f t="shared" si="16"/>
        <v>28936660</v>
      </c>
      <c r="J42" s="80">
        <f t="shared" si="16"/>
        <v>472682</v>
      </c>
      <c r="K42" s="80">
        <f t="shared" si="16"/>
        <v>29409342</v>
      </c>
      <c r="L42" s="80">
        <f t="shared" si="16"/>
        <v>418655668</v>
      </c>
      <c r="M42" s="80">
        <f t="shared" si="16"/>
        <v>7568010</v>
      </c>
      <c r="N42" s="80">
        <f t="shared" si="16"/>
        <v>426223678</v>
      </c>
    </row>
    <row r="43" spans="1:14" ht="13.5" customHeight="1">
      <c r="A43" s="72">
        <v>39</v>
      </c>
      <c r="B43" s="73" t="s">
        <v>38</v>
      </c>
      <c r="C43" s="77">
        <v>30000000</v>
      </c>
      <c r="D43" s="75">
        <v>0</v>
      </c>
      <c r="E43" s="75">
        <f aca="true" t="shared" si="17" ref="E43:E50">SUM(C43:D43)</f>
        <v>30000000</v>
      </c>
      <c r="F43" s="75">
        <v>0</v>
      </c>
      <c r="G43" s="75">
        <v>0</v>
      </c>
      <c r="H43" s="75">
        <f aca="true" t="shared" si="18" ref="H43:H50">SUM(F43:G43)</f>
        <v>0</v>
      </c>
      <c r="I43" s="75">
        <v>0</v>
      </c>
      <c r="J43" s="75">
        <v>0</v>
      </c>
      <c r="K43" s="75">
        <v>0</v>
      </c>
      <c r="L43" s="75">
        <f>C43+F43</f>
        <v>30000000</v>
      </c>
      <c r="M43" s="75">
        <f>D43+G43</f>
        <v>0</v>
      </c>
      <c r="N43" s="75">
        <f aca="true" t="shared" si="19" ref="N43:N50">SUM(L43:M43)</f>
        <v>30000000</v>
      </c>
    </row>
    <row r="44" spans="1:14" ht="13.5" customHeight="1">
      <c r="A44" s="72">
        <v>40</v>
      </c>
      <c r="B44" s="73" t="s">
        <v>39</v>
      </c>
      <c r="C44" s="77">
        <v>0</v>
      </c>
      <c r="D44" s="75">
        <v>0</v>
      </c>
      <c r="E44" s="75">
        <f t="shared" si="17"/>
        <v>0</v>
      </c>
      <c r="F44" s="75">
        <v>0</v>
      </c>
      <c r="G44" s="75">
        <v>0</v>
      </c>
      <c r="H44" s="75">
        <f t="shared" si="18"/>
        <v>0</v>
      </c>
      <c r="I44" s="75">
        <v>0</v>
      </c>
      <c r="J44" s="75">
        <v>0</v>
      </c>
      <c r="K44" s="75">
        <v>0</v>
      </c>
      <c r="L44" s="75">
        <f>C44+F44</f>
        <v>0</v>
      </c>
      <c r="M44" s="75">
        <f>D44+G44</f>
        <v>0</v>
      </c>
      <c r="N44" s="75">
        <f t="shared" si="19"/>
        <v>0</v>
      </c>
    </row>
    <row r="45" spans="1:14" ht="13.5" customHeight="1">
      <c r="A45" s="72">
        <v>41</v>
      </c>
      <c r="B45" s="73" t="s">
        <v>40</v>
      </c>
      <c r="C45" s="77">
        <v>23842782</v>
      </c>
      <c r="D45" s="75">
        <v>60221950</v>
      </c>
      <c r="E45" s="75">
        <f t="shared" si="17"/>
        <v>84064732</v>
      </c>
      <c r="F45" s="75">
        <v>-377293</v>
      </c>
      <c r="G45" s="75">
        <v>0</v>
      </c>
      <c r="H45" s="75">
        <f t="shared" si="18"/>
        <v>-377293</v>
      </c>
      <c r="I45" s="75">
        <v>0</v>
      </c>
      <c r="J45" s="75">
        <v>0</v>
      </c>
      <c r="K45" s="75">
        <v>0</v>
      </c>
      <c r="L45" s="75">
        <f>C45+F45</f>
        <v>23465489</v>
      </c>
      <c r="M45" s="75">
        <f>D45+G45</f>
        <v>60221950</v>
      </c>
      <c r="N45" s="75">
        <f>E45+H45</f>
        <v>83687439</v>
      </c>
    </row>
    <row r="46" spans="1:14" ht="13.5" customHeight="1">
      <c r="A46" s="72">
        <v>42</v>
      </c>
      <c r="B46" s="73" t="s">
        <v>17</v>
      </c>
      <c r="C46" s="77">
        <v>0</v>
      </c>
      <c r="D46" s="75">
        <v>0</v>
      </c>
      <c r="E46" s="75">
        <f t="shared" si="17"/>
        <v>0</v>
      </c>
      <c r="F46" s="75">
        <v>0</v>
      </c>
      <c r="G46" s="75">
        <v>0</v>
      </c>
      <c r="H46" s="75">
        <f t="shared" si="18"/>
        <v>0</v>
      </c>
      <c r="I46" s="75">
        <v>0</v>
      </c>
      <c r="J46" s="75">
        <v>0</v>
      </c>
      <c r="K46" s="75">
        <v>0</v>
      </c>
      <c r="L46" s="75">
        <f>C46+F46</f>
        <v>0</v>
      </c>
      <c r="M46" s="75">
        <f>D46+G46</f>
        <v>0</v>
      </c>
      <c r="N46" s="75">
        <f t="shared" si="19"/>
        <v>0</v>
      </c>
    </row>
    <row r="47" spans="1:14" ht="13.5" customHeight="1">
      <c r="A47" s="72">
        <v>43</v>
      </c>
      <c r="B47" s="73" t="s">
        <v>41</v>
      </c>
      <c r="C47" s="77">
        <v>0</v>
      </c>
      <c r="D47" s="75">
        <v>0</v>
      </c>
      <c r="E47" s="75">
        <f t="shared" si="17"/>
        <v>0</v>
      </c>
      <c r="F47" s="75">
        <v>0</v>
      </c>
      <c r="G47" s="75">
        <v>0</v>
      </c>
      <c r="H47" s="75">
        <f t="shared" si="18"/>
        <v>0</v>
      </c>
      <c r="I47" s="75">
        <v>0</v>
      </c>
      <c r="J47" s="75">
        <v>0</v>
      </c>
      <c r="K47" s="75">
        <v>0</v>
      </c>
      <c r="L47" s="75">
        <f>C47+F47</f>
        <v>0</v>
      </c>
      <c r="M47" s="75">
        <f>D47+G47</f>
        <v>0</v>
      </c>
      <c r="N47" s="75">
        <f t="shared" si="19"/>
        <v>0</v>
      </c>
    </row>
    <row r="48" spans="1:14" ht="13.5" customHeight="1">
      <c r="A48" s="72">
        <v>44</v>
      </c>
      <c r="B48" s="73" t="s">
        <v>42</v>
      </c>
      <c r="C48" s="77"/>
      <c r="D48" s="75"/>
      <c r="E48" s="75">
        <f t="shared" si="17"/>
        <v>0</v>
      </c>
      <c r="F48" s="75"/>
      <c r="G48" s="75"/>
      <c r="H48" s="75">
        <f t="shared" si="18"/>
        <v>0</v>
      </c>
      <c r="I48" s="75">
        <v>0</v>
      </c>
      <c r="J48" s="75">
        <v>0</v>
      </c>
      <c r="K48" s="75">
        <v>0</v>
      </c>
      <c r="L48" s="75">
        <f>C48+F48</f>
        <v>0</v>
      </c>
      <c r="M48" s="75">
        <f>D48+G48</f>
        <v>0</v>
      </c>
      <c r="N48" s="75">
        <f t="shared" si="19"/>
        <v>0</v>
      </c>
    </row>
    <row r="49" spans="1:14" ht="13.5" customHeight="1">
      <c r="A49" s="72">
        <v>45</v>
      </c>
      <c r="B49" s="73" t="s">
        <v>43</v>
      </c>
      <c r="C49" s="77">
        <v>0</v>
      </c>
      <c r="D49" s="75">
        <v>0</v>
      </c>
      <c r="E49" s="75">
        <f t="shared" si="17"/>
        <v>0</v>
      </c>
      <c r="F49" s="75">
        <v>0</v>
      </c>
      <c r="G49" s="75">
        <v>0</v>
      </c>
      <c r="H49" s="75">
        <f t="shared" si="18"/>
        <v>0</v>
      </c>
      <c r="I49" s="75">
        <v>0</v>
      </c>
      <c r="J49" s="75">
        <v>0</v>
      </c>
      <c r="K49" s="75">
        <v>0</v>
      </c>
      <c r="L49" s="75">
        <f>C49+F49</f>
        <v>0</v>
      </c>
      <c r="M49" s="75">
        <f>D49+G49</f>
        <v>0</v>
      </c>
      <c r="N49" s="75">
        <f t="shared" si="19"/>
        <v>0</v>
      </c>
    </row>
    <row r="50" spans="1:14" ht="13.5" customHeight="1">
      <c r="A50" s="72">
        <v>46</v>
      </c>
      <c r="B50" s="73" t="s">
        <v>44</v>
      </c>
      <c r="C50" s="74">
        <v>0</v>
      </c>
      <c r="D50" s="75">
        <v>0</v>
      </c>
      <c r="E50" s="75">
        <f t="shared" si="17"/>
        <v>0</v>
      </c>
      <c r="F50" s="75">
        <v>0</v>
      </c>
      <c r="G50" s="75">
        <v>0</v>
      </c>
      <c r="H50" s="75">
        <f t="shared" si="18"/>
        <v>0</v>
      </c>
      <c r="I50" s="75">
        <v>0</v>
      </c>
      <c r="J50" s="75">
        <v>0</v>
      </c>
      <c r="K50" s="75">
        <v>0</v>
      </c>
      <c r="L50" s="75">
        <f>C50+F50</f>
        <v>0</v>
      </c>
      <c r="M50" s="75">
        <f>D50+G50</f>
        <v>0</v>
      </c>
      <c r="N50" s="75">
        <f t="shared" si="19"/>
        <v>0</v>
      </c>
    </row>
    <row r="51" spans="1:14" ht="13.5" customHeight="1">
      <c r="A51" s="81">
        <v>47</v>
      </c>
      <c r="B51" s="89" t="s">
        <v>78</v>
      </c>
      <c r="C51" s="86">
        <f aca="true" t="shared" si="20" ref="C51:N51">SUM(C43:C50)</f>
        <v>53842782</v>
      </c>
      <c r="D51" s="86">
        <f t="shared" si="20"/>
        <v>60221950</v>
      </c>
      <c r="E51" s="86">
        <f t="shared" si="20"/>
        <v>114064732</v>
      </c>
      <c r="F51" s="86">
        <f t="shared" si="20"/>
        <v>-377293</v>
      </c>
      <c r="G51" s="86">
        <f t="shared" si="20"/>
        <v>0</v>
      </c>
      <c r="H51" s="86">
        <f t="shared" si="20"/>
        <v>-377293</v>
      </c>
      <c r="I51" s="86">
        <f t="shared" si="20"/>
        <v>0</v>
      </c>
      <c r="J51" s="86">
        <f t="shared" si="20"/>
        <v>0</v>
      </c>
      <c r="K51" s="86">
        <f t="shared" si="20"/>
        <v>0</v>
      </c>
      <c r="L51" s="86">
        <f t="shared" si="20"/>
        <v>53465489</v>
      </c>
      <c r="M51" s="86">
        <f t="shared" si="20"/>
        <v>60221950</v>
      </c>
      <c r="N51" s="86">
        <f t="shared" si="20"/>
        <v>113687439</v>
      </c>
    </row>
    <row r="52" spans="1:14" ht="13.5" customHeight="1">
      <c r="A52" s="72">
        <v>48</v>
      </c>
      <c r="B52" s="73" t="s">
        <v>46</v>
      </c>
      <c r="C52" s="75">
        <v>0</v>
      </c>
      <c r="D52" s="75">
        <v>0</v>
      </c>
      <c r="E52" s="75">
        <f>SUM(C52:D52)</f>
        <v>0</v>
      </c>
      <c r="F52" s="75">
        <v>0</v>
      </c>
      <c r="G52" s="75">
        <v>0</v>
      </c>
      <c r="H52" s="75">
        <f>SUM(F52:G52)</f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f>SUM(L52:M52)</f>
        <v>0</v>
      </c>
    </row>
    <row r="53" spans="1:14" ht="11.25" customHeight="1">
      <c r="A53" s="72">
        <v>49</v>
      </c>
      <c r="B53" s="73"/>
      <c r="C53" s="75">
        <v>0</v>
      </c>
      <c r="D53" s="75">
        <v>0</v>
      </c>
      <c r="E53" s="75">
        <f>SUM(C53:D53)</f>
        <v>0</v>
      </c>
      <c r="F53" s="75">
        <v>0</v>
      </c>
      <c r="G53" s="75">
        <v>0</v>
      </c>
      <c r="H53" s="75">
        <f>SUM(F53:G53)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f>SUM(L53:M53)</f>
        <v>0</v>
      </c>
    </row>
    <row r="54" spans="1:14" ht="18" customHeight="1">
      <c r="A54" s="78">
        <v>50</v>
      </c>
      <c r="B54" s="79" t="s">
        <v>74</v>
      </c>
      <c r="C54" s="80">
        <f aca="true" t="shared" si="21" ref="C54:N54">C42+C51+SUM(C52:C53)</f>
        <v>410952117</v>
      </c>
      <c r="D54" s="80">
        <f t="shared" si="21"/>
        <v>67021950</v>
      </c>
      <c r="E54" s="80">
        <f t="shared" si="21"/>
        <v>477974067</v>
      </c>
      <c r="F54" s="80">
        <f t="shared" si="21"/>
        <v>32232380</v>
      </c>
      <c r="G54" s="80">
        <f t="shared" si="21"/>
        <v>295328</v>
      </c>
      <c r="H54" s="80">
        <f t="shared" si="21"/>
        <v>32527708</v>
      </c>
      <c r="I54" s="80">
        <f t="shared" si="21"/>
        <v>28936660</v>
      </c>
      <c r="J54" s="80">
        <f t="shared" si="21"/>
        <v>472682</v>
      </c>
      <c r="K54" s="80">
        <f t="shared" si="21"/>
        <v>29409342</v>
      </c>
      <c r="L54" s="80">
        <f t="shared" si="21"/>
        <v>472121157</v>
      </c>
      <c r="M54" s="80">
        <f t="shared" si="21"/>
        <v>67789960</v>
      </c>
      <c r="N54" s="80">
        <f t="shared" si="21"/>
        <v>539911117</v>
      </c>
    </row>
    <row r="55" spans="1:14" ht="35.25" customHeight="1">
      <c r="A55" s="78">
        <v>51</v>
      </c>
      <c r="B55" s="90" t="s">
        <v>48</v>
      </c>
      <c r="C55" s="80">
        <f aca="true" t="shared" si="22" ref="C55:N55">C42-C17</f>
        <v>24260182</v>
      </c>
      <c r="D55" s="80">
        <f t="shared" si="22"/>
        <v>-92516250</v>
      </c>
      <c r="E55" s="80">
        <f t="shared" si="22"/>
        <v>-68256068</v>
      </c>
      <c r="F55" s="80">
        <f t="shared" si="22"/>
        <v>1456914</v>
      </c>
      <c r="G55" s="80">
        <f t="shared" si="22"/>
        <v>-1079621</v>
      </c>
      <c r="H55" s="80">
        <f t="shared" si="22"/>
        <v>377293</v>
      </c>
      <c r="I55" s="80">
        <f t="shared" si="22"/>
        <v>4127456</v>
      </c>
      <c r="J55" s="80">
        <f t="shared" si="22"/>
        <v>-3998310</v>
      </c>
      <c r="K55" s="80">
        <f t="shared" si="22"/>
        <v>129146</v>
      </c>
      <c r="L55" s="80">
        <f t="shared" si="22"/>
        <v>29844552</v>
      </c>
      <c r="M55" s="80">
        <f t="shared" si="22"/>
        <v>-97594181</v>
      </c>
      <c r="N55" s="80">
        <f t="shared" si="22"/>
        <v>-67749629</v>
      </c>
    </row>
    <row r="56" spans="1:14" ht="17.25" customHeight="1">
      <c r="A56" s="78">
        <v>52</v>
      </c>
      <c r="B56" s="91" t="s">
        <v>76</v>
      </c>
      <c r="C56" s="80">
        <f aca="true" t="shared" si="23" ref="C56:N56">C51-C23</f>
        <v>18339818</v>
      </c>
      <c r="D56" s="80">
        <f t="shared" si="23"/>
        <v>49916250</v>
      </c>
      <c r="E56" s="80">
        <f t="shared" si="23"/>
        <v>68256068</v>
      </c>
      <c r="F56" s="80">
        <f t="shared" si="23"/>
        <v>-377293</v>
      </c>
      <c r="G56" s="80">
        <f t="shared" si="23"/>
        <v>0</v>
      </c>
      <c r="H56" s="80">
        <f t="shared" si="23"/>
        <v>-377293</v>
      </c>
      <c r="I56" s="80">
        <f t="shared" si="23"/>
        <v>-129146</v>
      </c>
      <c r="J56" s="80">
        <f t="shared" si="23"/>
        <v>0</v>
      </c>
      <c r="K56" s="80">
        <f t="shared" si="23"/>
        <v>-129146</v>
      </c>
      <c r="L56" s="80">
        <f t="shared" si="23"/>
        <v>17833379</v>
      </c>
      <c r="M56" s="80">
        <f t="shared" si="23"/>
        <v>49916250</v>
      </c>
      <c r="N56" s="80">
        <f t="shared" si="23"/>
        <v>67749629</v>
      </c>
    </row>
    <row r="57" spans="1:14" ht="16.5" customHeight="1">
      <c r="A57" s="161">
        <v>53</v>
      </c>
      <c r="B57" s="92" t="s">
        <v>77</v>
      </c>
      <c r="C57" s="162">
        <f aca="true" t="shared" si="24" ref="C57:N57">C54-C26</f>
        <v>42600000</v>
      </c>
      <c r="D57" s="162">
        <f t="shared" si="24"/>
        <v>-42600000</v>
      </c>
      <c r="E57" s="162">
        <f t="shared" si="24"/>
        <v>0</v>
      </c>
      <c r="F57" s="162">
        <f t="shared" si="24"/>
        <v>1079621</v>
      </c>
      <c r="G57" s="162">
        <f t="shared" si="24"/>
        <v>-1079621</v>
      </c>
      <c r="H57" s="162">
        <f t="shared" si="24"/>
        <v>0</v>
      </c>
      <c r="I57" s="162">
        <f t="shared" si="24"/>
        <v>3998310</v>
      </c>
      <c r="J57" s="162">
        <f t="shared" si="24"/>
        <v>-3998310</v>
      </c>
      <c r="K57" s="162">
        <f t="shared" si="24"/>
        <v>0</v>
      </c>
      <c r="L57" s="162">
        <f t="shared" si="24"/>
        <v>47677931</v>
      </c>
      <c r="M57" s="162">
        <f t="shared" si="24"/>
        <v>-47677931</v>
      </c>
      <c r="N57" s="162">
        <f t="shared" si="24"/>
        <v>0</v>
      </c>
    </row>
    <row r="58" spans="1:14" ht="15">
      <c r="A58" s="78">
        <v>54</v>
      </c>
      <c r="B58" s="79" t="s">
        <v>58</v>
      </c>
      <c r="C58" s="80">
        <f aca="true" t="shared" si="25" ref="C58:N58">C42-C17</f>
        <v>24260182</v>
      </c>
      <c r="D58" s="80">
        <f t="shared" si="25"/>
        <v>-92516250</v>
      </c>
      <c r="E58" s="80">
        <f t="shared" si="25"/>
        <v>-68256068</v>
      </c>
      <c r="F58" s="80">
        <f t="shared" si="25"/>
        <v>1456914</v>
      </c>
      <c r="G58" s="80">
        <f t="shared" si="25"/>
        <v>-1079621</v>
      </c>
      <c r="H58" s="80">
        <f t="shared" si="25"/>
        <v>377293</v>
      </c>
      <c r="I58" s="80">
        <f t="shared" si="25"/>
        <v>4127456</v>
      </c>
      <c r="J58" s="80">
        <f t="shared" si="25"/>
        <v>-3998310</v>
      </c>
      <c r="K58" s="80">
        <f t="shared" si="25"/>
        <v>129146</v>
      </c>
      <c r="L58" s="80">
        <f t="shared" si="25"/>
        <v>29844552</v>
      </c>
      <c r="M58" s="80">
        <f t="shared" si="25"/>
        <v>-97594181</v>
      </c>
      <c r="N58" s="80">
        <f t="shared" si="25"/>
        <v>-67749629</v>
      </c>
    </row>
    <row r="59" spans="1:14" ht="15">
      <c r="A59" s="78">
        <v>55</v>
      </c>
      <c r="B59" s="79" t="s">
        <v>59</v>
      </c>
      <c r="C59" s="80">
        <f aca="true" t="shared" si="26" ref="C59:N59">C45</f>
        <v>23842782</v>
      </c>
      <c r="D59" s="80">
        <f t="shared" si="26"/>
        <v>60221950</v>
      </c>
      <c r="E59" s="80">
        <f t="shared" si="26"/>
        <v>84064732</v>
      </c>
      <c r="F59" s="80">
        <f t="shared" si="26"/>
        <v>-377293</v>
      </c>
      <c r="G59" s="80">
        <f t="shared" si="26"/>
        <v>0</v>
      </c>
      <c r="H59" s="80">
        <f t="shared" si="26"/>
        <v>-377293</v>
      </c>
      <c r="I59" s="80">
        <f t="shared" si="26"/>
        <v>0</v>
      </c>
      <c r="J59" s="80">
        <f t="shared" si="26"/>
        <v>0</v>
      </c>
      <c r="K59" s="80">
        <f t="shared" si="26"/>
        <v>0</v>
      </c>
      <c r="L59" s="80">
        <f t="shared" si="26"/>
        <v>23465489</v>
      </c>
      <c r="M59" s="80">
        <f t="shared" si="26"/>
        <v>60221950</v>
      </c>
      <c r="N59" s="80">
        <f t="shared" si="26"/>
        <v>83687439</v>
      </c>
    </row>
    <row r="60" spans="1:14" ht="15">
      <c r="A60" s="78">
        <v>56</v>
      </c>
      <c r="B60" s="79" t="s">
        <v>60</v>
      </c>
      <c r="C60" s="80">
        <f>C58-C59</f>
        <v>417400</v>
      </c>
      <c r="D60" s="80">
        <f aca="true" t="shared" si="27" ref="D60:N60">D58-D59</f>
        <v>-152738200</v>
      </c>
      <c r="E60" s="80">
        <f t="shared" si="27"/>
        <v>-152320800</v>
      </c>
      <c r="F60" s="80">
        <f t="shared" si="27"/>
        <v>1834207</v>
      </c>
      <c r="G60" s="80">
        <f t="shared" si="27"/>
        <v>-1079621</v>
      </c>
      <c r="H60" s="80">
        <f t="shared" si="27"/>
        <v>754586</v>
      </c>
      <c r="I60" s="80">
        <f t="shared" si="27"/>
        <v>4127456</v>
      </c>
      <c r="J60" s="80">
        <f t="shared" si="27"/>
        <v>-3998310</v>
      </c>
      <c r="K60" s="80">
        <f t="shared" si="27"/>
        <v>129146</v>
      </c>
      <c r="L60" s="80">
        <f t="shared" si="27"/>
        <v>6379063</v>
      </c>
      <c r="M60" s="80">
        <f t="shared" si="27"/>
        <v>-157816131</v>
      </c>
      <c r="N60" s="80">
        <f t="shared" si="27"/>
        <v>-151437068</v>
      </c>
    </row>
    <row r="61" spans="1:5" ht="13.5">
      <c r="A61" s="93"/>
      <c r="B61" s="93"/>
      <c r="C61" s="94"/>
      <c r="D61" s="94"/>
      <c r="E61" s="94"/>
    </row>
    <row r="62" spans="1:5" ht="13.5">
      <c r="A62" s="93"/>
      <c r="B62" s="93"/>
      <c r="C62" s="94"/>
      <c r="D62" s="94"/>
      <c r="E62" s="94"/>
    </row>
    <row r="63" spans="1:5" ht="13.5">
      <c r="A63" s="93"/>
      <c r="B63" s="93"/>
      <c r="C63" s="94"/>
      <c r="D63" s="94"/>
      <c r="E63" s="94"/>
    </row>
  </sheetData>
  <sheetProtection/>
  <mergeCells count="18">
    <mergeCell ref="J3:J4"/>
    <mergeCell ref="K3:K4"/>
    <mergeCell ref="F2:H2"/>
    <mergeCell ref="F3:F4"/>
    <mergeCell ref="G3:G4"/>
    <mergeCell ref="H3:H4"/>
    <mergeCell ref="L2:N2"/>
    <mergeCell ref="L3:L4"/>
    <mergeCell ref="M3:M4"/>
    <mergeCell ref="N3:N4"/>
    <mergeCell ref="I2:K2"/>
    <mergeCell ref="I3:I4"/>
    <mergeCell ref="E3:E4"/>
    <mergeCell ref="A2:A4"/>
    <mergeCell ref="B2:B4"/>
    <mergeCell ref="C2:E2"/>
    <mergeCell ref="C3:C4"/>
    <mergeCell ref="D3:D4"/>
  </mergeCells>
  <printOptions horizontalCentered="1"/>
  <pageMargins left="0.5118110236220472" right="0.4724409448818898" top="2.0078740157480315" bottom="0.07874015748031496" header="0.6299212598425197" footer="0.2755905511811024"/>
  <pageSetup horizontalDpi="600" verticalDpi="600" orientation="landscape" paperSize="8" scale="70" r:id="rId1"/>
  <headerFooter alignWithMargins="0">
    <oddHeader>&amp;C&amp;"Garamond,Félkövér"&amp;16
MŰKÖDÉSI-FELHALMOZÁSI KÖLTSÉGVETÉSI MÉRLEG (KÖLTSÉGVETÉSI JELENTÉS) 2017. ÉV&amp;R&amp;"Garamond,Normál"&amp;14 2. sz.melléklet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B1">
      <selection activeCell="J53" sqref="J53"/>
    </sheetView>
  </sheetViews>
  <sheetFormatPr defaultColWidth="8.796875" defaultRowHeight="15"/>
  <cols>
    <col min="1" max="1" width="4.8984375" style="8" customWidth="1"/>
    <col min="2" max="2" width="35.59765625" style="8" customWidth="1"/>
    <col min="3" max="3" width="10.8984375" style="10" bestFit="1" customWidth="1"/>
    <col min="4" max="4" width="10.59765625" style="10" bestFit="1" customWidth="1"/>
    <col min="5" max="5" width="9.59765625" style="10" customWidth="1"/>
    <col min="6" max="6" width="9.8984375" style="8" bestFit="1" customWidth="1"/>
    <col min="7" max="7" width="7.5" style="8" customWidth="1"/>
    <col min="8" max="8" width="9" style="8" customWidth="1"/>
    <col min="9" max="9" width="9.8984375" style="8" bestFit="1" customWidth="1"/>
    <col min="10" max="11" width="9" style="8" customWidth="1"/>
    <col min="12" max="12" width="9.69921875" style="8" bestFit="1" customWidth="1"/>
    <col min="13" max="13" width="8.19921875" style="8" customWidth="1"/>
    <col min="14" max="14" width="9.69921875" style="8" bestFit="1" customWidth="1"/>
    <col min="15" max="16384" width="9" style="8" customWidth="1"/>
  </cols>
  <sheetData>
    <row r="1" spans="1:14" ht="20.25" customHeight="1">
      <c r="A1" s="32" t="str">
        <f>Adatlap!A1</f>
        <v>Nagyréde Nagyközség Önkormányzata</v>
      </c>
      <c r="B1" s="12"/>
      <c r="C1" s="13"/>
      <c r="D1" s="13"/>
      <c r="N1" s="14" t="s">
        <v>83</v>
      </c>
    </row>
    <row r="2" spans="1:14" ht="22.5" customHeight="1">
      <c r="A2" s="143" t="s">
        <v>3</v>
      </c>
      <c r="B2" s="144" t="s">
        <v>0</v>
      </c>
      <c r="C2" s="145" t="s">
        <v>61</v>
      </c>
      <c r="D2" s="146"/>
      <c r="E2" s="147"/>
      <c r="F2" s="145" t="s">
        <v>81</v>
      </c>
      <c r="G2" s="146"/>
      <c r="H2" s="147"/>
      <c r="I2" s="145" t="s">
        <v>87</v>
      </c>
      <c r="J2" s="146"/>
      <c r="K2" s="147"/>
      <c r="L2" s="145" t="s">
        <v>79</v>
      </c>
      <c r="M2" s="146"/>
      <c r="N2" s="147"/>
    </row>
    <row r="3" spans="1:14" ht="15.75" customHeight="1">
      <c r="A3" s="143"/>
      <c r="B3" s="144"/>
      <c r="C3" s="141" t="s">
        <v>56</v>
      </c>
      <c r="D3" s="148" t="s">
        <v>57</v>
      </c>
      <c r="E3" s="139" t="s">
        <v>55</v>
      </c>
      <c r="F3" s="141" t="s">
        <v>56</v>
      </c>
      <c r="G3" s="148" t="s">
        <v>57</v>
      </c>
      <c r="H3" s="139" t="s">
        <v>55</v>
      </c>
      <c r="I3" s="141" t="s">
        <v>56</v>
      </c>
      <c r="J3" s="148" t="s">
        <v>57</v>
      </c>
      <c r="K3" s="139" t="s">
        <v>55</v>
      </c>
      <c r="L3" s="141" t="s">
        <v>56</v>
      </c>
      <c r="M3" s="148" t="s">
        <v>57</v>
      </c>
      <c r="N3" s="139" t="s">
        <v>55</v>
      </c>
    </row>
    <row r="4" spans="1:14" ht="22.5" customHeight="1">
      <c r="A4" s="143"/>
      <c r="B4" s="144"/>
      <c r="C4" s="142"/>
      <c r="D4" s="149"/>
      <c r="E4" s="140"/>
      <c r="F4" s="142"/>
      <c r="G4" s="149"/>
      <c r="H4" s="140"/>
      <c r="I4" s="142"/>
      <c r="J4" s="149"/>
      <c r="K4" s="140"/>
      <c r="L4" s="142"/>
      <c r="M4" s="149"/>
      <c r="N4" s="140"/>
    </row>
    <row r="5" spans="1:14" ht="13.5" customHeight="1">
      <c r="A5" s="15">
        <v>1</v>
      </c>
      <c r="B5" s="34" t="s">
        <v>5</v>
      </c>
      <c r="C5" s="64">
        <v>157334800</v>
      </c>
      <c r="D5" s="27">
        <v>0</v>
      </c>
      <c r="E5" s="27">
        <f aca="true" t="shared" si="0" ref="E5:E16">SUM(C5:D5)</f>
        <v>157334800</v>
      </c>
      <c r="F5" s="64">
        <v>23805145</v>
      </c>
      <c r="G5" s="27">
        <v>0</v>
      </c>
      <c r="H5" s="27">
        <f aca="true" t="shared" si="1" ref="H5:H16">SUM(F5:G5)</f>
        <v>23805145</v>
      </c>
      <c r="I5" s="101">
        <v>7774690</v>
      </c>
      <c r="J5" s="27">
        <v>0</v>
      </c>
      <c r="K5" s="27">
        <f>SUM(I5:J5)</f>
        <v>7774690</v>
      </c>
      <c r="L5" s="27">
        <f>C5+F5+I5</f>
        <v>188914635</v>
      </c>
      <c r="M5" s="27">
        <f>D5+G5+J5</f>
        <v>0</v>
      </c>
      <c r="N5" s="27">
        <f>E5+H5+K5</f>
        <v>188914635</v>
      </c>
    </row>
    <row r="6" spans="1:14" ht="13.5" customHeight="1">
      <c r="A6" s="15">
        <v>2</v>
      </c>
      <c r="B6" s="34" t="s">
        <v>7</v>
      </c>
      <c r="C6" s="64">
        <v>35365071</v>
      </c>
      <c r="D6" s="27">
        <v>0</v>
      </c>
      <c r="E6" s="27">
        <f t="shared" si="0"/>
        <v>35365071</v>
      </c>
      <c r="F6" s="64">
        <v>3969003</v>
      </c>
      <c r="G6" s="27">
        <v>0</v>
      </c>
      <c r="H6" s="27">
        <f t="shared" si="1"/>
        <v>3969003</v>
      </c>
      <c r="I6" s="101">
        <v>2072970</v>
      </c>
      <c r="J6" s="27">
        <v>0</v>
      </c>
      <c r="K6" s="27">
        <f aca="true" t="shared" si="2" ref="K6:K16">SUM(I6:J6)</f>
        <v>2072970</v>
      </c>
      <c r="L6" s="27">
        <f aca="true" t="shared" si="3" ref="L6:L16">C6+F6+I6</f>
        <v>41407044</v>
      </c>
      <c r="M6" s="27">
        <f aca="true" t="shared" si="4" ref="M6:M16">D6+G6+J6</f>
        <v>0</v>
      </c>
      <c r="N6" s="27">
        <f aca="true" t="shared" si="5" ref="N6:N16">E6+H6+K6</f>
        <v>41407044</v>
      </c>
    </row>
    <row r="7" spans="1:14" ht="13.5" customHeight="1">
      <c r="A7" s="15">
        <v>3</v>
      </c>
      <c r="B7" s="34" t="s">
        <v>8</v>
      </c>
      <c r="C7" s="64">
        <v>118648200</v>
      </c>
      <c r="D7" s="27">
        <v>0</v>
      </c>
      <c r="E7" s="27">
        <f t="shared" si="0"/>
        <v>118648200</v>
      </c>
      <c r="F7" s="64">
        <v>3605908</v>
      </c>
      <c r="G7" s="27">
        <v>0</v>
      </c>
      <c r="H7" s="27">
        <f t="shared" si="1"/>
        <v>3605908</v>
      </c>
      <c r="I7" s="101">
        <v>20646680</v>
      </c>
      <c r="J7" s="27">
        <v>0</v>
      </c>
      <c r="K7" s="27">
        <f t="shared" si="2"/>
        <v>20646680</v>
      </c>
      <c r="L7" s="27">
        <f t="shared" si="3"/>
        <v>142900788</v>
      </c>
      <c r="M7" s="27">
        <f t="shared" si="4"/>
        <v>0</v>
      </c>
      <c r="N7" s="27">
        <f t="shared" si="5"/>
        <v>142900788</v>
      </c>
    </row>
    <row r="8" spans="1:14" ht="13.5" customHeight="1">
      <c r="A8" s="15">
        <v>4</v>
      </c>
      <c r="B8" s="34" t="s">
        <v>6</v>
      </c>
      <c r="C8" s="64">
        <v>3450000</v>
      </c>
      <c r="D8" s="27">
        <v>0</v>
      </c>
      <c r="E8" s="27">
        <f t="shared" si="0"/>
        <v>3450000</v>
      </c>
      <c r="F8" s="64">
        <v>288000</v>
      </c>
      <c r="G8" s="27">
        <v>0</v>
      </c>
      <c r="H8" s="27">
        <f t="shared" si="1"/>
        <v>288000</v>
      </c>
      <c r="I8" s="101">
        <v>981060</v>
      </c>
      <c r="J8" s="27">
        <v>0</v>
      </c>
      <c r="K8" s="27">
        <f t="shared" si="2"/>
        <v>981060</v>
      </c>
      <c r="L8" s="27">
        <f t="shared" si="3"/>
        <v>4719060</v>
      </c>
      <c r="M8" s="27">
        <f t="shared" si="4"/>
        <v>0</v>
      </c>
      <c r="N8" s="27">
        <f t="shared" si="5"/>
        <v>4719060</v>
      </c>
    </row>
    <row r="9" spans="1:14" ht="13.5" customHeight="1">
      <c r="A9" s="15">
        <v>5</v>
      </c>
      <c r="B9" s="34" t="s">
        <v>9</v>
      </c>
      <c r="C9" s="64">
        <v>1000000</v>
      </c>
      <c r="D9" s="64">
        <v>8501082</v>
      </c>
      <c r="E9" s="27">
        <f t="shared" si="0"/>
        <v>9501082</v>
      </c>
      <c r="F9" s="64">
        <v>0</v>
      </c>
      <c r="G9" s="27">
        <v>635360</v>
      </c>
      <c r="H9" s="27">
        <f t="shared" si="1"/>
        <v>635360</v>
      </c>
      <c r="I9" s="101">
        <v>568507</v>
      </c>
      <c r="J9" s="27">
        <v>164640</v>
      </c>
      <c r="K9" s="27">
        <f t="shared" si="2"/>
        <v>733147</v>
      </c>
      <c r="L9" s="27">
        <f t="shared" si="3"/>
        <v>1568507</v>
      </c>
      <c r="M9" s="27">
        <f t="shared" si="4"/>
        <v>9301082</v>
      </c>
      <c r="N9" s="27">
        <f t="shared" si="5"/>
        <v>10869589</v>
      </c>
    </row>
    <row r="10" spans="1:14" ht="13.5" customHeight="1">
      <c r="A10" s="15">
        <v>6</v>
      </c>
      <c r="B10" s="34" t="s">
        <v>51</v>
      </c>
      <c r="C10" s="64">
        <v>0</v>
      </c>
      <c r="D10" s="27">
        <v>0</v>
      </c>
      <c r="E10" s="27">
        <f t="shared" si="0"/>
        <v>0</v>
      </c>
      <c r="F10" s="64">
        <v>0</v>
      </c>
      <c r="G10" s="27">
        <v>0</v>
      </c>
      <c r="H10" s="27">
        <f t="shared" si="1"/>
        <v>0</v>
      </c>
      <c r="I10" s="101">
        <v>0</v>
      </c>
      <c r="J10" s="27">
        <v>0</v>
      </c>
      <c r="K10" s="27">
        <f t="shared" si="2"/>
        <v>0</v>
      </c>
      <c r="L10" s="27">
        <f t="shared" si="3"/>
        <v>0</v>
      </c>
      <c r="M10" s="27">
        <f t="shared" si="4"/>
        <v>0</v>
      </c>
      <c r="N10" s="27">
        <f t="shared" si="5"/>
        <v>0</v>
      </c>
    </row>
    <row r="11" spans="1:14" ht="13.5" customHeight="1">
      <c r="A11" s="15">
        <v>7</v>
      </c>
      <c r="B11" s="34" t="s">
        <v>10</v>
      </c>
      <c r="C11" s="64">
        <v>98066250</v>
      </c>
      <c r="D11" s="27">
        <v>0</v>
      </c>
      <c r="E11" s="27">
        <f t="shared" si="0"/>
        <v>98066250</v>
      </c>
      <c r="F11" s="64">
        <v>1374949</v>
      </c>
      <c r="G11" s="27">
        <v>0</v>
      </c>
      <c r="H11" s="27">
        <f t="shared" si="1"/>
        <v>1374949</v>
      </c>
      <c r="I11" s="101">
        <v>1561592</v>
      </c>
      <c r="J11" s="27">
        <v>0</v>
      </c>
      <c r="K11" s="27">
        <f t="shared" si="2"/>
        <v>1561592</v>
      </c>
      <c r="L11" s="27">
        <f t="shared" si="3"/>
        <v>101002791</v>
      </c>
      <c r="M11" s="27">
        <f t="shared" si="4"/>
        <v>0</v>
      </c>
      <c r="N11" s="27">
        <f t="shared" si="5"/>
        <v>101002791</v>
      </c>
    </row>
    <row r="12" spans="1:14" ht="13.5" customHeight="1">
      <c r="A12" s="15">
        <v>8</v>
      </c>
      <c r="B12" s="35" t="s">
        <v>11</v>
      </c>
      <c r="C12" s="65">
        <v>0</v>
      </c>
      <c r="D12" s="27">
        <v>0</v>
      </c>
      <c r="E12" s="27">
        <f t="shared" si="0"/>
        <v>0</v>
      </c>
      <c r="F12" s="65"/>
      <c r="G12" s="27">
        <v>0</v>
      </c>
      <c r="H12" s="27">
        <f t="shared" si="1"/>
        <v>0</v>
      </c>
      <c r="I12" s="103">
        <v>0</v>
      </c>
      <c r="J12" s="27">
        <v>0</v>
      </c>
      <c r="K12" s="27">
        <f t="shared" si="2"/>
        <v>0</v>
      </c>
      <c r="L12" s="27">
        <f t="shared" si="3"/>
        <v>0</v>
      </c>
      <c r="M12" s="27">
        <f t="shared" si="4"/>
        <v>0</v>
      </c>
      <c r="N12" s="27">
        <f t="shared" si="5"/>
        <v>0</v>
      </c>
    </row>
    <row r="13" spans="1:14" ht="13.5" customHeight="1">
      <c r="A13" s="15">
        <v>9</v>
      </c>
      <c r="B13" s="34" t="s">
        <v>12</v>
      </c>
      <c r="C13" s="65">
        <v>1250000</v>
      </c>
      <c r="D13" s="27">
        <v>0</v>
      </c>
      <c r="E13" s="27">
        <f t="shared" si="0"/>
        <v>1250000</v>
      </c>
      <c r="F13" s="65"/>
      <c r="G13" s="27">
        <v>0</v>
      </c>
      <c r="H13" s="27">
        <f t="shared" si="1"/>
        <v>0</v>
      </c>
      <c r="I13" s="103">
        <v>1809400</v>
      </c>
      <c r="J13" s="27">
        <v>0</v>
      </c>
      <c r="K13" s="27">
        <f t="shared" si="2"/>
        <v>1809400</v>
      </c>
      <c r="L13" s="27">
        <f t="shared" si="3"/>
        <v>3059400</v>
      </c>
      <c r="M13" s="27">
        <f t="shared" si="4"/>
        <v>0</v>
      </c>
      <c r="N13" s="27">
        <f t="shared" si="5"/>
        <v>3059400</v>
      </c>
    </row>
    <row r="14" spans="1:14" ht="13.5" customHeight="1">
      <c r="A14" s="15">
        <v>10</v>
      </c>
      <c r="B14" s="34" t="s">
        <v>52</v>
      </c>
      <c r="C14" s="65">
        <v>0</v>
      </c>
      <c r="D14" s="27">
        <v>0</v>
      </c>
      <c r="E14" s="27">
        <f t="shared" si="0"/>
        <v>0</v>
      </c>
      <c r="F14" s="65"/>
      <c r="G14" s="27">
        <v>0</v>
      </c>
      <c r="H14" s="27">
        <f t="shared" si="1"/>
        <v>0</v>
      </c>
      <c r="I14" s="103">
        <v>0</v>
      </c>
      <c r="J14" s="27">
        <v>0</v>
      </c>
      <c r="K14" s="27">
        <f t="shared" si="2"/>
        <v>0</v>
      </c>
      <c r="L14" s="27">
        <f t="shared" si="3"/>
        <v>0</v>
      </c>
      <c r="M14" s="27">
        <f t="shared" si="4"/>
        <v>0</v>
      </c>
      <c r="N14" s="27">
        <f t="shared" si="5"/>
        <v>0</v>
      </c>
    </row>
    <row r="15" spans="1:14" ht="13.5" customHeight="1">
      <c r="A15" s="15">
        <v>11</v>
      </c>
      <c r="B15" s="34" t="s">
        <v>13</v>
      </c>
      <c r="C15" s="64">
        <v>0</v>
      </c>
      <c r="D15" s="27">
        <v>0</v>
      </c>
      <c r="E15" s="27">
        <f t="shared" si="0"/>
        <v>0</v>
      </c>
      <c r="F15" s="64"/>
      <c r="G15" s="27">
        <v>0</v>
      </c>
      <c r="H15" s="27">
        <f t="shared" si="1"/>
        <v>0</v>
      </c>
      <c r="I15" s="101">
        <v>1100000</v>
      </c>
      <c r="J15" s="27">
        <v>0</v>
      </c>
      <c r="K15" s="27">
        <f t="shared" si="2"/>
        <v>1100000</v>
      </c>
      <c r="L15" s="27">
        <f t="shared" si="3"/>
        <v>1100000</v>
      </c>
      <c r="M15" s="27">
        <f t="shared" si="4"/>
        <v>0</v>
      </c>
      <c r="N15" s="27">
        <f t="shared" si="5"/>
        <v>1100000</v>
      </c>
    </row>
    <row r="16" spans="1:14" ht="13.5" customHeight="1">
      <c r="A16" s="15">
        <v>12</v>
      </c>
      <c r="B16" s="34" t="s">
        <v>72</v>
      </c>
      <c r="C16" s="65">
        <v>8550000</v>
      </c>
      <c r="D16" s="27">
        <v>0</v>
      </c>
      <c r="E16" s="27">
        <f t="shared" si="0"/>
        <v>8550000</v>
      </c>
      <c r="F16" s="65">
        <v>-1150657</v>
      </c>
      <c r="G16" s="27"/>
      <c r="H16" s="27">
        <f t="shared" si="1"/>
        <v>-1150657</v>
      </c>
      <c r="I16" s="103">
        <v>-7399343</v>
      </c>
      <c r="J16" s="27">
        <v>0</v>
      </c>
      <c r="K16" s="27">
        <f t="shared" si="2"/>
        <v>-7399343</v>
      </c>
      <c r="L16" s="27">
        <f t="shared" si="3"/>
        <v>0</v>
      </c>
      <c r="M16" s="27">
        <f t="shared" si="4"/>
        <v>0</v>
      </c>
      <c r="N16" s="27">
        <f t="shared" si="5"/>
        <v>0</v>
      </c>
    </row>
    <row r="17" spans="1:14" ht="13.5" customHeight="1">
      <c r="A17" s="17">
        <v>13</v>
      </c>
      <c r="B17" s="36" t="s">
        <v>14</v>
      </c>
      <c r="C17" s="29">
        <f aca="true" t="shared" si="6" ref="C17:N17">SUM(C5:C16)-C12</f>
        <v>423664321</v>
      </c>
      <c r="D17" s="29">
        <f t="shared" si="6"/>
        <v>8501082</v>
      </c>
      <c r="E17" s="29">
        <f t="shared" si="6"/>
        <v>432165403</v>
      </c>
      <c r="F17" s="29">
        <f t="shared" si="6"/>
        <v>31892348</v>
      </c>
      <c r="G17" s="29">
        <f t="shared" si="6"/>
        <v>635360</v>
      </c>
      <c r="H17" s="29">
        <f t="shared" si="6"/>
        <v>32527708</v>
      </c>
      <c r="I17" s="29">
        <f t="shared" si="6"/>
        <v>29115556</v>
      </c>
      <c r="J17" s="29">
        <f t="shared" si="6"/>
        <v>164640</v>
      </c>
      <c r="K17" s="29">
        <f t="shared" si="6"/>
        <v>29280196</v>
      </c>
      <c r="L17" s="29">
        <f t="shared" si="6"/>
        <v>484672225</v>
      </c>
      <c r="M17" s="29">
        <f t="shared" si="6"/>
        <v>9301082</v>
      </c>
      <c r="N17" s="29">
        <f t="shared" si="6"/>
        <v>493973307</v>
      </c>
    </row>
    <row r="18" spans="1:14" ht="13.5" customHeight="1">
      <c r="A18" s="15">
        <v>14</v>
      </c>
      <c r="B18" s="34" t="s">
        <v>15</v>
      </c>
      <c r="C18" s="65">
        <v>40305700</v>
      </c>
      <c r="D18" s="27">
        <v>0</v>
      </c>
      <c r="E18" s="27">
        <f>SUM(C18:D18)</f>
        <v>40305700</v>
      </c>
      <c r="F18" s="27">
        <v>0</v>
      </c>
      <c r="G18" s="27">
        <v>0</v>
      </c>
      <c r="H18" s="27">
        <f>SUM(F18:G18)</f>
        <v>0</v>
      </c>
      <c r="I18" s="103">
        <v>129146</v>
      </c>
      <c r="J18" s="27">
        <v>0</v>
      </c>
      <c r="K18" s="27">
        <f>SUM(I18:J18)</f>
        <v>129146</v>
      </c>
      <c r="L18" s="27">
        <f>C18+F18+I18</f>
        <v>40434846</v>
      </c>
      <c r="M18" s="27">
        <f>D18+G18+J18</f>
        <v>0</v>
      </c>
      <c r="N18" s="27">
        <f>E18+H18+K18</f>
        <v>40434846</v>
      </c>
    </row>
    <row r="19" spans="1:14" ht="13.5" customHeight="1">
      <c r="A19" s="15">
        <v>15</v>
      </c>
      <c r="B19" s="34" t="s">
        <v>16</v>
      </c>
      <c r="C19" s="65">
        <v>0</v>
      </c>
      <c r="D19" s="27">
        <v>0</v>
      </c>
      <c r="E19" s="27">
        <f>SUM(C19:D19)</f>
        <v>0</v>
      </c>
      <c r="F19" s="27">
        <v>0</v>
      </c>
      <c r="G19" s="27">
        <v>0</v>
      </c>
      <c r="H19" s="27">
        <f>SUM(F19:G19)</f>
        <v>0</v>
      </c>
      <c r="I19" s="103">
        <v>0</v>
      </c>
      <c r="J19" s="27">
        <v>0</v>
      </c>
      <c r="K19" s="27">
        <f aca="true" t="shared" si="7" ref="K19:K24">SUM(I19:J19)</f>
        <v>0</v>
      </c>
      <c r="L19" s="27">
        <f>C19+F19+I19</f>
        <v>0</v>
      </c>
      <c r="M19" s="27">
        <f>D19+G19+J19</f>
        <v>0</v>
      </c>
      <c r="N19" s="27">
        <f>E19+H19+K19</f>
        <v>0</v>
      </c>
    </row>
    <row r="20" spans="1:14" ht="13.5" customHeight="1">
      <c r="A20" s="15">
        <v>16</v>
      </c>
      <c r="B20" s="34" t="s">
        <v>17</v>
      </c>
      <c r="C20" s="65">
        <v>0</v>
      </c>
      <c r="D20" s="27">
        <v>0</v>
      </c>
      <c r="E20" s="27">
        <f>SUM(C20:D20)</f>
        <v>0</v>
      </c>
      <c r="F20" s="27">
        <v>0</v>
      </c>
      <c r="G20" s="27">
        <v>0</v>
      </c>
      <c r="H20" s="27">
        <f>SUM(F20:G20)</f>
        <v>0</v>
      </c>
      <c r="I20" s="27">
        <v>0</v>
      </c>
      <c r="J20" s="27">
        <v>0</v>
      </c>
      <c r="K20" s="27">
        <f t="shared" si="7"/>
        <v>0</v>
      </c>
      <c r="L20" s="27">
        <f>C20+F20+I20</f>
        <v>0</v>
      </c>
      <c r="M20" s="27">
        <f>D20+G20+J20</f>
        <v>0</v>
      </c>
      <c r="N20" s="27">
        <f>E20+H20+K20</f>
        <v>0</v>
      </c>
    </row>
    <row r="21" spans="1:14" ht="13.5" customHeight="1">
      <c r="A21" s="15">
        <v>17</v>
      </c>
      <c r="B21" s="34" t="s">
        <v>18</v>
      </c>
      <c r="C21" s="65">
        <v>5502964</v>
      </c>
      <c r="D21" s="27">
        <v>0</v>
      </c>
      <c r="E21" s="27">
        <f>SUM(C21:D21)</f>
        <v>5502964</v>
      </c>
      <c r="F21" s="27">
        <v>0</v>
      </c>
      <c r="G21" s="27">
        <v>0</v>
      </c>
      <c r="H21" s="27">
        <f>SUM(F21:G21)</f>
        <v>0</v>
      </c>
      <c r="I21" s="27">
        <v>0</v>
      </c>
      <c r="J21" s="27">
        <v>0</v>
      </c>
      <c r="K21" s="27">
        <f t="shared" si="7"/>
        <v>0</v>
      </c>
      <c r="L21" s="27">
        <f>C21+F21+I21</f>
        <v>5502964</v>
      </c>
      <c r="M21" s="27">
        <f>D21+G21+J21</f>
        <v>0</v>
      </c>
      <c r="N21" s="27">
        <f>E21+H21+K21</f>
        <v>5502964</v>
      </c>
    </row>
    <row r="22" spans="1:14" ht="13.5" customHeight="1">
      <c r="A22" s="15">
        <v>18</v>
      </c>
      <c r="B22" s="34" t="s">
        <v>19</v>
      </c>
      <c r="C22" s="65">
        <v>0</v>
      </c>
      <c r="D22" s="27">
        <v>0</v>
      </c>
      <c r="E22" s="27">
        <f>SUM(C22:D22)</f>
        <v>0</v>
      </c>
      <c r="F22" s="27">
        <v>0</v>
      </c>
      <c r="G22" s="27">
        <v>0</v>
      </c>
      <c r="H22" s="27">
        <f>SUM(F22:G22)</f>
        <v>0</v>
      </c>
      <c r="I22" s="27">
        <v>0</v>
      </c>
      <c r="J22" s="27">
        <v>0</v>
      </c>
      <c r="K22" s="27">
        <f t="shared" si="7"/>
        <v>0</v>
      </c>
      <c r="L22" s="27">
        <f>C22+F22+I22</f>
        <v>0</v>
      </c>
      <c r="M22" s="27">
        <f>D22+G22+J22</f>
        <v>0</v>
      </c>
      <c r="N22" s="27">
        <f>E22+H22+K22</f>
        <v>0</v>
      </c>
    </row>
    <row r="23" spans="1:14" ht="13.5" customHeight="1">
      <c r="A23" s="18">
        <v>19</v>
      </c>
      <c r="B23" s="37" t="s">
        <v>20</v>
      </c>
      <c r="C23" s="19">
        <f aca="true" t="shared" si="8" ref="C23:N23">SUM(C18:C22)</f>
        <v>45808664</v>
      </c>
      <c r="D23" s="19">
        <f t="shared" si="8"/>
        <v>0</v>
      </c>
      <c r="E23" s="19">
        <f t="shared" si="8"/>
        <v>45808664</v>
      </c>
      <c r="F23" s="19">
        <f t="shared" si="8"/>
        <v>0</v>
      </c>
      <c r="G23" s="19">
        <f t="shared" si="8"/>
        <v>0</v>
      </c>
      <c r="H23" s="19">
        <f t="shared" si="8"/>
        <v>0</v>
      </c>
      <c r="I23" s="19">
        <f t="shared" si="8"/>
        <v>129146</v>
      </c>
      <c r="J23" s="19">
        <f t="shared" si="8"/>
        <v>0</v>
      </c>
      <c r="K23" s="19">
        <f t="shared" si="8"/>
        <v>129146</v>
      </c>
      <c r="L23" s="19">
        <f t="shared" si="8"/>
        <v>45937810</v>
      </c>
      <c r="M23" s="19">
        <f t="shared" si="8"/>
        <v>0</v>
      </c>
      <c r="N23" s="19">
        <f t="shared" si="8"/>
        <v>45937810</v>
      </c>
    </row>
    <row r="24" spans="1:14" ht="13.5" customHeight="1">
      <c r="A24" s="15">
        <v>20</v>
      </c>
      <c r="B24" s="34" t="s">
        <v>21</v>
      </c>
      <c r="C24" s="27">
        <v>0</v>
      </c>
      <c r="D24" s="27">
        <v>0</v>
      </c>
      <c r="E24" s="27">
        <f>SUM(C24:D24)</f>
        <v>0</v>
      </c>
      <c r="F24" s="27">
        <v>0</v>
      </c>
      <c r="G24" s="27">
        <v>0</v>
      </c>
      <c r="H24" s="27">
        <f>SUM(F24:G24)</f>
        <v>0</v>
      </c>
      <c r="I24" s="27">
        <v>0</v>
      </c>
      <c r="J24" s="27">
        <v>0</v>
      </c>
      <c r="K24" s="27">
        <f t="shared" si="7"/>
        <v>0</v>
      </c>
      <c r="L24" s="27">
        <f>C24+F24</f>
        <v>0</v>
      </c>
      <c r="M24" s="27">
        <f>D24+G24</f>
        <v>0</v>
      </c>
      <c r="N24" s="27">
        <f>SUM(L24:M24)</f>
        <v>0</v>
      </c>
    </row>
    <row r="25" spans="1:14" ht="13.5" customHeight="1">
      <c r="A25" s="15">
        <v>21</v>
      </c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3.5" customHeight="1">
      <c r="A26" s="17">
        <v>22</v>
      </c>
      <c r="B26" s="36" t="s">
        <v>22</v>
      </c>
      <c r="C26" s="29">
        <f aca="true" t="shared" si="9" ref="C26:N26">C17+C23+C24</f>
        <v>469472985</v>
      </c>
      <c r="D26" s="29">
        <f t="shared" si="9"/>
        <v>8501082</v>
      </c>
      <c r="E26" s="29">
        <f t="shared" si="9"/>
        <v>477974067</v>
      </c>
      <c r="F26" s="29">
        <f t="shared" si="9"/>
        <v>31892348</v>
      </c>
      <c r="G26" s="29">
        <f t="shared" si="9"/>
        <v>635360</v>
      </c>
      <c r="H26" s="29">
        <f t="shared" si="9"/>
        <v>32527708</v>
      </c>
      <c r="I26" s="29">
        <f t="shared" si="9"/>
        <v>29244702</v>
      </c>
      <c r="J26" s="29">
        <f t="shared" si="9"/>
        <v>164640</v>
      </c>
      <c r="K26" s="29">
        <f t="shared" si="9"/>
        <v>29409342</v>
      </c>
      <c r="L26" s="29">
        <f t="shared" si="9"/>
        <v>530610035</v>
      </c>
      <c r="M26" s="29">
        <f t="shared" si="9"/>
        <v>9301082</v>
      </c>
      <c r="N26" s="29">
        <f t="shared" si="9"/>
        <v>539911117</v>
      </c>
    </row>
    <row r="27" spans="1:14" ht="13.5" customHeight="1">
      <c r="A27" s="56">
        <v>23</v>
      </c>
      <c r="B27" s="5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3.5" customHeight="1">
      <c r="A28" s="15">
        <v>24</v>
      </c>
      <c r="B28" s="34" t="s">
        <v>23</v>
      </c>
      <c r="C28" s="64">
        <v>163741796</v>
      </c>
      <c r="D28" s="27">
        <v>0</v>
      </c>
      <c r="E28" s="27">
        <f aca="true" t="shared" si="10" ref="E28:E41">SUM(C28:D28)</f>
        <v>163741796</v>
      </c>
      <c r="F28" s="64">
        <v>29694859</v>
      </c>
      <c r="G28" s="27">
        <v>0</v>
      </c>
      <c r="H28" s="27">
        <f aca="true" t="shared" si="11" ref="H28:H41">SUM(F28:G28)</f>
        <v>29694859</v>
      </c>
      <c r="I28" s="101">
        <v>9729656</v>
      </c>
      <c r="J28" s="27">
        <v>0</v>
      </c>
      <c r="K28" s="27">
        <f>SUM(I28:J28)</f>
        <v>9729656</v>
      </c>
      <c r="L28" s="27">
        <f>C28+F28+I28</f>
        <v>203166311</v>
      </c>
      <c r="M28" s="27">
        <f>D28+G28+J28</f>
        <v>0</v>
      </c>
      <c r="N28" s="27">
        <f>E28+H28+K28</f>
        <v>203166311</v>
      </c>
    </row>
    <row r="29" spans="1:14" ht="13.5" customHeight="1">
      <c r="A29" s="15">
        <v>25</v>
      </c>
      <c r="B29" s="35" t="s">
        <v>24</v>
      </c>
      <c r="C29" s="64">
        <v>160168296</v>
      </c>
      <c r="D29" s="27">
        <v>0</v>
      </c>
      <c r="E29" s="27">
        <f t="shared" si="10"/>
        <v>160168296</v>
      </c>
      <c r="F29" s="64">
        <v>10317916</v>
      </c>
      <c r="G29" s="27">
        <v>0</v>
      </c>
      <c r="H29" s="27">
        <f t="shared" si="11"/>
        <v>10317916</v>
      </c>
      <c r="I29" s="101">
        <v>1900452</v>
      </c>
      <c r="J29" s="27">
        <v>0</v>
      </c>
      <c r="K29" s="27">
        <f aca="true" t="shared" si="12" ref="K29:K41">SUM(I29:J29)</f>
        <v>1900452</v>
      </c>
      <c r="L29" s="27">
        <f aca="true" t="shared" si="13" ref="L29:L41">C29+F29+I29</f>
        <v>172386664</v>
      </c>
      <c r="M29" s="27">
        <f aca="true" t="shared" si="14" ref="M29:M41">D29+G29+J29</f>
        <v>0</v>
      </c>
      <c r="N29" s="27">
        <f aca="true" t="shared" si="15" ref="N29:N41">E29+H29+K29</f>
        <v>172386664</v>
      </c>
    </row>
    <row r="30" spans="1:14" ht="13.5" customHeight="1">
      <c r="A30" s="15">
        <v>26</v>
      </c>
      <c r="B30" s="34" t="s">
        <v>25</v>
      </c>
      <c r="C30" s="64">
        <v>0</v>
      </c>
      <c r="D30" s="27">
        <v>0</v>
      </c>
      <c r="E30" s="27">
        <f t="shared" si="10"/>
        <v>0</v>
      </c>
      <c r="F30" s="64">
        <v>295328</v>
      </c>
      <c r="G30" s="27">
        <v>0</v>
      </c>
      <c r="H30" s="27">
        <f t="shared" si="11"/>
        <v>295328</v>
      </c>
      <c r="I30" s="101">
        <v>437249</v>
      </c>
      <c r="J30" s="27">
        <v>0</v>
      </c>
      <c r="K30" s="27">
        <f t="shared" si="12"/>
        <v>437249</v>
      </c>
      <c r="L30" s="27">
        <f t="shared" si="13"/>
        <v>732577</v>
      </c>
      <c r="M30" s="27">
        <f t="shared" si="14"/>
        <v>0</v>
      </c>
      <c r="N30" s="27">
        <f t="shared" si="15"/>
        <v>732577</v>
      </c>
    </row>
    <row r="31" spans="1:14" ht="13.5" customHeight="1">
      <c r="A31" s="15">
        <v>27</v>
      </c>
      <c r="B31" s="35" t="s">
        <v>26</v>
      </c>
      <c r="C31" s="64">
        <v>0</v>
      </c>
      <c r="D31" s="27">
        <v>0</v>
      </c>
      <c r="E31" s="27">
        <f t="shared" si="10"/>
        <v>0</v>
      </c>
      <c r="F31" s="64">
        <v>0</v>
      </c>
      <c r="G31" s="27">
        <v>0</v>
      </c>
      <c r="H31" s="27">
        <f t="shared" si="11"/>
        <v>0</v>
      </c>
      <c r="I31" s="101">
        <v>0</v>
      </c>
      <c r="J31" s="27">
        <v>0</v>
      </c>
      <c r="K31" s="27">
        <f t="shared" si="12"/>
        <v>0</v>
      </c>
      <c r="L31" s="27">
        <f t="shared" si="13"/>
        <v>0</v>
      </c>
      <c r="M31" s="27">
        <f t="shared" si="14"/>
        <v>0</v>
      </c>
      <c r="N31" s="27">
        <f t="shared" si="15"/>
        <v>0</v>
      </c>
    </row>
    <row r="32" spans="1:14" ht="13.5" customHeight="1">
      <c r="A32" s="15">
        <v>28</v>
      </c>
      <c r="B32" s="35" t="s">
        <v>27</v>
      </c>
      <c r="C32" s="64">
        <v>156184535</v>
      </c>
      <c r="D32" s="27">
        <v>0</v>
      </c>
      <c r="E32" s="27">
        <f t="shared" si="10"/>
        <v>156184535</v>
      </c>
      <c r="F32" s="64">
        <v>0</v>
      </c>
      <c r="G32" s="27">
        <v>0</v>
      </c>
      <c r="H32" s="27">
        <f t="shared" si="11"/>
        <v>0</v>
      </c>
      <c r="I32" s="101">
        <v>17151839</v>
      </c>
      <c r="J32" s="27">
        <v>0</v>
      </c>
      <c r="K32" s="27">
        <f t="shared" si="12"/>
        <v>17151839</v>
      </c>
      <c r="L32" s="27">
        <f t="shared" si="13"/>
        <v>173336374</v>
      </c>
      <c r="M32" s="27">
        <f t="shared" si="14"/>
        <v>0</v>
      </c>
      <c r="N32" s="27">
        <f t="shared" si="15"/>
        <v>173336374</v>
      </c>
    </row>
    <row r="33" spans="1:14" ht="13.5" customHeight="1">
      <c r="A33" s="15">
        <v>29</v>
      </c>
      <c r="B33" s="35" t="s">
        <v>28</v>
      </c>
      <c r="C33" s="64">
        <v>146184535</v>
      </c>
      <c r="D33" s="27">
        <v>0</v>
      </c>
      <c r="E33" s="27">
        <f t="shared" si="10"/>
        <v>146184535</v>
      </c>
      <c r="F33" s="64">
        <v>0</v>
      </c>
      <c r="G33" s="27">
        <v>0</v>
      </c>
      <c r="H33" s="27">
        <f t="shared" si="11"/>
        <v>0</v>
      </c>
      <c r="I33" s="101">
        <v>17151839</v>
      </c>
      <c r="J33" s="27">
        <v>0</v>
      </c>
      <c r="K33" s="27">
        <f t="shared" si="12"/>
        <v>17151839</v>
      </c>
      <c r="L33" s="27">
        <f t="shared" si="13"/>
        <v>163336374</v>
      </c>
      <c r="M33" s="27">
        <f t="shared" si="14"/>
        <v>0</v>
      </c>
      <c r="N33" s="27">
        <f t="shared" si="15"/>
        <v>163336374</v>
      </c>
    </row>
    <row r="34" spans="1:14" ht="13.5" customHeight="1">
      <c r="A34" s="15">
        <v>30</v>
      </c>
      <c r="B34" s="35" t="s">
        <v>29</v>
      </c>
      <c r="C34" s="64">
        <v>10000000</v>
      </c>
      <c r="D34" s="27">
        <v>0</v>
      </c>
      <c r="E34" s="27">
        <f t="shared" si="10"/>
        <v>10000000</v>
      </c>
      <c r="F34" s="64">
        <v>0</v>
      </c>
      <c r="G34" s="27">
        <v>0</v>
      </c>
      <c r="H34" s="27">
        <f t="shared" si="11"/>
        <v>0</v>
      </c>
      <c r="I34" s="101">
        <v>0</v>
      </c>
      <c r="J34" s="27">
        <v>0</v>
      </c>
      <c r="K34" s="27">
        <f t="shared" si="12"/>
        <v>0</v>
      </c>
      <c r="L34" s="27">
        <f t="shared" si="13"/>
        <v>10000000</v>
      </c>
      <c r="M34" s="27">
        <f t="shared" si="14"/>
        <v>0</v>
      </c>
      <c r="N34" s="27">
        <f t="shared" si="15"/>
        <v>10000000</v>
      </c>
    </row>
    <row r="35" spans="1:14" ht="13.5" customHeight="1">
      <c r="A35" s="15">
        <v>31</v>
      </c>
      <c r="B35" s="34" t="s">
        <v>30</v>
      </c>
      <c r="C35" s="64">
        <v>37183004</v>
      </c>
      <c r="D35" s="27">
        <v>0</v>
      </c>
      <c r="E35" s="27">
        <f t="shared" si="10"/>
        <v>37183004</v>
      </c>
      <c r="F35" s="64">
        <v>2914814</v>
      </c>
      <c r="G35" s="27">
        <v>0</v>
      </c>
      <c r="H35" s="27">
        <f t="shared" si="11"/>
        <v>2914814</v>
      </c>
      <c r="I35" s="101">
        <v>2055165</v>
      </c>
      <c r="J35" s="27">
        <v>0</v>
      </c>
      <c r="K35" s="27">
        <f t="shared" si="12"/>
        <v>2055165</v>
      </c>
      <c r="L35" s="27">
        <f t="shared" si="13"/>
        <v>42152983</v>
      </c>
      <c r="M35" s="27">
        <f t="shared" si="14"/>
        <v>0</v>
      </c>
      <c r="N35" s="27">
        <f t="shared" si="15"/>
        <v>42152983</v>
      </c>
    </row>
    <row r="36" spans="1:14" ht="13.5" customHeight="1">
      <c r="A36" s="15">
        <v>32</v>
      </c>
      <c r="B36" s="34" t="s">
        <v>31</v>
      </c>
      <c r="C36" s="65">
        <v>5000000</v>
      </c>
      <c r="D36" s="27">
        <v>0</v>
      </c>
      <c r="E36" s="27">
        <f t="shared" si="10"/>
        <v>5000000</v>
      </c>
      <c r="F36" s="65">
        <v>0</v>
      </c>
      <c r="G36" s="27">
        <v>0</v>
      </c>
      <c r="H36" s="27">
        <f t="shared" si="11"/>
        <v>0</v>
      </c>
      <c r="I36" s="103">
        <v>35433</v>
      </c>
      <c r="J36" s="27">
        <v>0</v>
      </c>
      <c r="K36" s="27">
        <f t="shared" si="12"/>
        <v>35433</v>
      </c>
      <c r="L36" s="27">
        <f t="shared" si="13"/>
        <v>5035433</v>
      </c>
      <c r="M36" s="27">
        <f t="shared" si="14"/>
        <v>0</v>
      </c>
      <c r="N36" s="27">
        <f t="shared" si="15"/>
        <v>5035433</v>
      </c>
    </row>
    <row r="37" spans="1:14" ht="13.5" customHeight="1">
      <c r="A37" s="15">
        <v>33</v>
      </c>
      <c r="B37" s="35" t="s">
        <v>32</v>
      </c>
      <c r="C37" s="65">
        <v>5000000</v>
      </c>
      <c r="D37" s="27">
        <v>0</v>
      </c>
      <c r="E37" s="27">
        <f t="shared" si="10"/>
        <v>5000000</v>
      </c>
      <c r="F37" s="65">
        <v>0</v>
      </c>
      <c r="G37" s="27">
        <v>0</v>
      </c>
      <c r="H37" s="27">
        <f t="shared" si="11"/>
        <v>0</v>
      </c>
      <c r="I37" s="103">
        <v>0</v>
      </c>
      <c r="J37" s="27">
        <v>0</v>
      </c>
      <c r="K37" s="27">
        <f t="shared" si="12"/>
        <v>0</v>
      </c>
      <c r="L37" s="27">
        <f t="shared" si="13"/>
        <v>5000000</v>
      </c>
      <c r="M37" s="27">
        <f t="shared" si="14"/>
        <v>0</v>
      </c>
      <c r="N37" s="27">
        <f t="shared" si="15"/>
        <v>5000000</v>
      </c>
    </row>
    <row r="38" spans="1:14" ht="13.5" customHeight="1">
      <c r="A38" s="15">
        <v>34</v>
      </c>
      <c r="B38" s="34" t="s">
        <v>33</v>
      </c>
      <c r="C38" s="65">
        <v>1800000</v>
      </c>
      <c r="D38" s="27">
        <v>0</v>
      </c>
      <c r="E38" s="27">
        <f t="shared" si="10"/>
        <v>1800000</v>
      </c>
      <c r="F38" s="65">
        <v>0</v>
      </c>
      <c r="G38" s="27">
        <v>0</v>
      </c>
      <c r="H38" s="27">
        <f t="shared" si="11"/>
        <v>0</v>
      </c>
      <c r="I38" s="103">
        <v>0</v>
      </c>
      <c r="J38" s="27">
        <v>0</v>
      </c>
      <c r="K38" s="27">
        <f t="shared" si="12"/>
        <v>0</v>
      </c>
      <c r="L38" s="27">
        <f t="shared" si="13"/>
        <v>1800000</v>
      </c>
      <c r="M38" s="27">
        <f t="shared" si="14"/>
        <v>0</v>
      </c>
      <c r="N38" s="27">
        <f t="shared" si="15"/>
        <v>1800000</v>
      </c>
    </row>
    <row r="39" spans="1:14" ht="24.75" customHeight="1">
      <c r="A39" s="15">
        <v>35</v>
      </c>
      <c r="B39" s="38" t="s">
        <v>34</v>
      </c>
      <c r="C39" s="65">
        <v>0</v>
      </c>
      <c r="D39" s="27">
        <v>0</v>
      </c>
      <c r="E39" s="27">
        <f t="shared" si="10"/>
        <v>0</v>
      </c>
      <c r="F39" s="65">
        <v>0</v>
      </c>
      <c r="G39" s="27">
        <v>0</v>
      </c>
      <c r="H39" s="27">
        <f t="shared" si="11"/>
        <v>0</v>
      </c>
      <c r="I39" s="103">
        <v>0</v>
      </c>
      <c r="J39" s="27">
        <v>0</v>
      </c>
      <c r="K39" s="27">
        <f t="shared" si="12"/>
        <v>0</v>
      </c>
      <c r="L39" s="27">
        <f t="shared" si="13"/>
        <v>0</v>
      </c>
      <c r="M39" s="27">
        <f t="shared" si="14"/>
        <v>0</v>
      </c>
      <c r="N39" s="27">
        <f t="shared" si="15"/>
        <v>0</v>
      </c>
    </row>
    <row r="40" spans="1:14" ht="13.5" customHeight="1">
      <c r="A40" s="15">
        <v>36</v>
      </c>
      <c r="B40" s="34" t="s">
        <v>35</v>
      </c>
      <c r="C40" s="65">
        <v>0</v>
      </c>
      <c r="D40" s="27">
        <v>0</v>
      </c>
      <c r="E40" s="27">
        <f t="shared" si="10"/>
        <v>0</v>
      </c>
      <c r="F40" s="65">
        <v>0</v>
      </c>
      <c r="G40" s="27">
        <v>0</v>
      </c>
      <c r="H40" s="27">
        <f t="shared" si="11"/>
        <v>0</v>
      </c>
      <c r="I40" s="103">
        <v>0</v>
      </c>
      <c r="J40" s="27">
        <v>0</v>
      </c>
      <c r="K40" s="27">
        <f t="shared" si="12"/>
        <v>0</v>
      </c>
      <c r="L40" s="27">
        <f t="shared" si="13"/>
        <v>0</v>
      </c>
      <c r="M40" s="27">
        <f t="shared" si="14"/>
        <v>0</v>
      </c>
      <c r="N40" s="27">
        <f t="shared" si="15"/>
        <v>0</v>
      </c>
    </row>
    <row r="41" spans="1:14" ht="25.5">
      <c r="A41" s="15">
        <v>37</v>
      </c>
      <c r="B41" s="38" t="s">
        <v>36</v>
      </c>
      <c r="C41" s="65">
        <v>0</v>
      </c>
      <c r="D41" s="27">
        <v>0</v>
      </c>
      <c r="E41" s="27">
        <f t="shared" si="10"/>
        <v>0</v>
      </c>
      <c r="F41" s="65">
        <v>0</v>
      </c>
      <c r="G41" s="27">
        <v>0</v>
      </c>
      <c r="H41" s="27">
        <f t="shared" si="11"/>
        <v>0</v>
      </c>
      <c r="I41" s="103">
        <v>0</v>
      </c>
      <c r="J41" s="27">
        <v>0</v>
      </c>
      <c r="K41" s="27">
        <f t="shared" si="12"/>
        <v>0</v>
      </c>
      <c r="L41" s="27">
        <f t="shared" si="13"/>
        <v>0</v>
      </c>
      <c r="M41" s="27">
        <f t="shared" si="14"/>
        <v>0</v>
      </c>
      <c r="N41" s="27">
        <f t="shared" si="15"/>
        <v>0</v>
      </c>
    </row>
    <row r="42" spans="1:14" ht="27.75" customHeight="1">
      <c r="A42" s="17">
        <v>38</v>
      </c>
      <c r="B42" s="39" t="s">
        <v>37</v>
      </c>
      <c r="C42" s="29">
        <f aca="true" t="shared" si="16" ref="C42:N42">SUM(C28:C41)-C29-C31-C33-C34-C37-C39-C41</f>
        <v>363909335</v>
      </c>
      <c r="D42" s="29">
        <f t="shared" si="16"/>
        <v>0</v>
      </c>
      <c r="E42" s="29">
        <f t="shared" si="16"/>
        <v>363909335</v>
      </c>
      <c r="F42" s="29">
        <f t="shared" si="16"/>
        <v>32905001</v>
      </c>
      <c r="G42" s="29">
        <f t="shared" si="16"/>
        <v>0</v>
      </c>
      <c r="H42" s="29">
        <f t="shared" si="16"/>
        <v>32905001</v>
      </c>
      <c r="I42" s="29">
        <f t="shared" si="16"/>
        <v>29409342</v>
      </c>
      <c r="J42" s="29">
        <f t="shared" si="16"/>
        <v>0</v>
      </c>
      <c r="K42" s="29">
        <f t="shared" si="16"/>
        <v>29409342</v>
      </c>
      <c r="L42" s="29">
        <f t="shared" si="16"/>
        <v>426223678</v>
      </c>
      <c r="M42" s="29">
        <f t="shared" si="16"/>
        <v>0</v>
      </c>
      <c r="N42" s="29">
        <f t="shared" si="16"/>
        <v>426223678</v>
      </c>
    </row>
    <row r="43" spans="1:14" ht="13.5" customHeight="1">
      <c r="A43" s="15">
        <v>39</v>
      </c>
      <c r="B43" s="34" t="s">
        <v>38</v>
      </c>
      <c r="C43" s="65">
        <v>30000000</v>
      </c>
      <c r="D43" s="27">
        <v>0</v>
      </c>
      <c r="E43" s="27">
        <f aca="true" t="shared" si="17" ref="E43:E50">SUM(C43:D43)</f>
        <v>30000000</v>
      </c>
      <c r="F43" s="65">
        <v>0</v>
      </c>
      <c r="G43" s="27">
        <v>0</v>
      </c>
      <c r="H43" s="27">
        <f aca="true" t="shared" si="18" ref="H43:H50">SUM(F43:G43)</f>
        <v>0</v>
      </c>
      <c r="I43" s="27">
        <v>0</v>
      </c>
      <c r="J43" s="27">
        <v>0</v>
      </c>
      <c r="K43" s="27">
        <f>SUM(I43:J43)</f>
        <v>0</v>
      </c>
      <c r="L43" s="27">
        <f>C43+F43+I43</f>
        <v>30000000</v>
      </c>
      <c r="M43" s="27">
        <f>D43+G43+J43</f>
        <v>0</v>
      </c>
      <c r="N43" s="27">
        <f>E43+H43+K43</f>
        <v>30000000</v>
      </c>
    </row>
    <row r="44" spans="1:14" ht="13.5" customHeight="1">
      <c r="A44" s="15">
        <v>40</v>
      </c>
      <c r="B44" s="34" t="s">
        <v>39</v>
      </c>
      <c r="C44" s="65">
        <v>0</v>
      </c>
      <c r="D44" s="27">
        <v>0</v>
      </c>
      <c r="E44" s="27">
        <f t="shared" si="17"/>
        <v>0</v>
      </c>
      <c r="F44" s="65">
        <v>0</v>
      </c>
      <c r="G44" s="27">
        <v>0</v>
      </c>
      <c r="H44" s="27">
        <f t="shared" si="18"/>
        <v>0</v>
      </c>
      <c r="I44" s="27">
        <v>0</v>
      </c>
      <c r="J44" s="27">
        <v>0</v>
      </c>
      <c r="K44" s="27">
        <f aca="true" t="shared" si="19" ref="K44:K52">SUM(I44:J44)</f>
        <v>0</v>
      </c>
      <c r="L44" s="27">
        <f aca="true" t="shared" si="20" ref="L44:L50">C44+F44+I44</f>
        <v>0</v>
      </c>
      <c r="M44" s="27">
        <f aca="true" t="shared" si="21" ref="M44:M50">D44+G44+J44</f>
        <v>0</v>
      </c>
      <c r="N44" s="27">
        <f aca="true" t="shared" si="22" ref="N44:N50">E44+H44+K44</f>
        <v>0</v>
      </c>
    </row>
    <row r="45" spans="1:14" ht="13.5" customHeight="1">
      <c r="A45" s="15">
        <v>41</v>
      </c>
      <c r="B45" s="34" t="s">
        <v>40</v>
      </c>
      <c r="C45" s="65">
        <v>84064732</v>
      </c>
      <c r="D45" s="27">
        <v>0</v>
      </c>
      <c r="E45" s="27">
        <f t="shared" si="17"/>
        <v>84064732</v>
      </c>
      <c r="F45" s="65">
        <v>-377293</v>
      </c>
      <c r="G45" s="27">
        <v>0</v>
      </c>
      <c r="H45" s="27">
        <f t="shared" si="18"/>
        <v>-377293</v>
      </c>
      <c r="I45" s="27">
        <v>0</v>
      </c>
      <c r="J45" s="27">
        <v>0</v>
      </c>
      <c r="K45" s="27">
        <f t="shared" si="19"/>
        <v>0</v>
      </c>
      <c r="L45" s="27">
        <f t="shared" si="20"/>
        <v>83687439</v>
      </c>
      <c r="M45" s="27">
        <f t="shared" si="21"/>
        <v>0</v>
      </c>
      <c r="N45" s="27">
        <f t="shared" si="22"/>
        <v>83687439</v>
      </c>
    </row>
    <row r="46" spans="1:14" ht="13.5" customHeight="1">
      <c r="A46" s="15">
        <v>42</v>
      </c>
      <c r="B46" s="34" t="s">
        <v>17</v>
      </c>
      <c r="C46" s="65">
        <v>0</v>
      </c>
      <c r="D46" s="27">
        <v>0</v>
      </c>
      <c r="E46" s="27">
        <f t="shared" si="17"/>
        <v>0</v>
      </c>
      <c r="F46" s="65">
        <v>0</v>
      </c>
      <c r="G46" s="27">
        <v>0</v>
      </c>
      <c r="H46" s="27">
        <f t="shared" si="18"/>
        <v>0</v>
      </c>
      <c r="I46" s="27">
        <v>0</v>
      </c>
      <c r="J46" s="27">
        <v>0</v>
      </c>
      <c r="K46" s="27">
        <f t="shared" si="19"/>
        <v>0</v>
      </c>
      <c r="L46" s="27">
        <f t="shared" si="20"/>
        <v>0</v>
      </c>
      <c r="M46" s="27">
        <f t="shared" si="21"/>
        <v>0</v>
      </c>
      <c r="N46" s="27">
        <f t="shared" si="22"/>
        <v>0</v>
      </c>
    </row>
    <row r="47" spans="1:14" ht="13.5" customHeight="1">
      <c r="A47" s="15">
        <v>43</v>
      </c>
      <c r="B47" s="34" t="s">
        <v>41</v>
      </c>
      <c r="C47" s="65">
        <v>0</v>
      </c>
      <c r="D47" s="27">
        <v>0</v>
      </c>
      <c r="E47" s="27">
        <f t="shared" si="17"/>
        <v>0</v>
      </c>
      <c r="F47" s="65">
        <v>0</v>
      </c>
      <c r="G47" s="27">
        <v>0</v>
      </c>
      <c r="H47" s="27">
        <f t="shared" si="18"/>
        <v>0</v>
      </c>
      <c r="I47" s="27">
        <v>0</v>
      </c>
      <c r="J47" s="27">
        <v>0</v>
      </c>
      <c r="K47" s="27">
        <f t="shared" si="19"/>
        <v>0</v>
      </c>
      <c r="L47" s="27">
        <f t="shared" si="20"/>
        <v>0</v>
      </c>
      <c r="M47" s="27">
        <f t="shared" si="21"/>
        <v>0</v>
      </c>
      <c r="N47" s="27">
        <f t="shared" si="22"/>
        <v>0</v>
      </c>
    </row>
    <row r="48" spans="1:14" ht="13.5" customHeight="1">
      <c r="A48" s="15">
        <v>44</v>
      </c>
      <c r="B48" s="34" t="s">
        <v>42</v>
      </c>
      <c r="C48" s="65"/>
      <c r="D48" s="27">
        <v>0</v>
      </c>
      <c r="E48" s="27">
        <f t="shared" si="17"/>
        <v>0</v>
      </c>
      <c r="F48" s="65"/>
      <c r="G48" s="27">
        <v>0</v>
      </c>
      <c r="H48" s="27">
        <f t="shared" si="18"/>
        <v>0</v>
      </c>
      <c r="I48" s="27">
        <v>0</v>
      </c>
      <c r="J48" s="27">
        <v>0</v>
      </c>
      <c r="K48" s="27">
        <f t="shared" si="19"/>
        <v>0</v>
      </c>
      <c r="L48" s="27">
        <f t="shared" si="20"/>
        <v>0</v>
      </c>
      <c r="M48" s="27">
        <f t="shared" si="21"/>
        <v>0</v>
      </c>
      <c r="N48" s="27">
        <f t="shared" si="22"/>
        <v>0</v>
      </c>
    </row>
    <row r="49" spans="1:14" ht="13.5" customHeight="1">
      <c r="A49" s="15">
        <v>45</v>
      </c>
      <c r="B49" s="34" t="s">
        <v>43</v>
      </c>
      <c r="C49" s="65">
        <v>0</v>
      </c>
      <c r="D49" s="27">
        <v>0</v>
      </c>
      <c r="E49" s="27">
        <f t="shared" si="17"/>
        <v>0</v>
      </c>
      <c r="F49" s="65">
        <v>0</v>
      </c>
      <c r="G49" s="27">
        <v>0</v>
      </c>
      <c r="H49" s="27">
        <f t="shared" si="18"/>
        <v>0</v>
      </c>
      <c r="I49" s="27">
        <v>0</v>
      </c>
      <c r="J49" s="27">
        <v>0</v>
      </c>
      <c r="K49" s="27">
        <f t="shared" si="19"/>
        <v>0</v>
      </c>
      <c r="L49" s="27">
        <f t="shared" si="20"/>
        <v>0</v>
      </c>
      <c r="M49" s="27">
        <f t="shared" si="21"/>
        <v>0</v>
      </c>
      <c r="N49" s="27">
        <f t="shared" si="22"/>
        <v>0</v>
      </c>
    </row>
    <row r="50" spans="1:14" ht="13.5" customHeight="1">
      <c r="A50" s="15">
        <v>46</v>
      </c>
      <c r="B50" s="34" t="s">
        <v>44</v>
      </c>
      <c r="C50" s="64">
        <v>0</v>
      </c>
      <c r="D50" s="27">
        <v>0</v>
      </c>
      <c r="E50" s="27">
        <f t="shared" si="17"/>
        <v>0</v>
      </c>
      <c r="F50" s="64">
        <v>0</v>
      </c>
      <c r="G50" s="27">
        <v>0</v>
      </c>
      <c r="H50" s="27">
        <f t="shared" si="18"/>
        <v>0</v>
      </c>
      <c r="I50" s="27">
        <v>0</v>
      </c>
      <c r="J50" s="27">
        <v>0</v>
      </c>
      <c r="K50" s="27">
        <f t="shared" si="19"/>
        <v>0</v>
      </c>
      <c r="L50" s="27">
        <f t="shared" si="20"/>
        <v>0</v>
      </c>
      <c r="M50" s="27">
        <f t="shared" si="21"/>
        <v>0</v>
      </c>
      <c r="N50" s="27">
        <f t="shared" si="22"/>
        <v>0</v>
      </c>
    </row>
    <row r="51" spans="1:14" ht="13.5" customHeight="1">
      <c r="A51" s="18">
        <v>47</v>
      </c>
      <c r="B51" s="37" t="s">
        <v>45</v>
      </c>
      <c r="C51" s="22">
        <f aca="true" t="shared" si="23" ref="C51:N51">SUM(C43:C50)</f>
        <v>114064732</v>
      </c>
      <c r="D51" s="22">
        <f t="shared" si="23"/>
        <v>0</v>
      </c>
      <c r="E51" s="22">
        <f t="shared" si="23"/>
        <v>114064732</v>
      </c>
      <c r="F51" s="22">
        <f t="shared" si="23"/>
        <v>-377293</v>
      </c>
      <c r="G51" s="22">
        <f t="shared" si="23"/>
        <v>0</v>
      </c>
      <c r="H51" s="22">
        <f t="shared" si="23"/>
        <v>-377293</v>
      </c>
      <c r="I51" s="22">
        <f t="shared" si="23"/>
        <v>0</v>
      </c>
      <c r="J51" s="22">
        <f t="shared" si="23"/>
        <v>0</v>
      </c>
      <c r="K51" s="22">
        <f t="shared" si="23"/>
        <v>0</v>
      </c>
      <c r="L51" s="22">
        <f t="shared" si="23"/>
        <v>113687439</v>
      </c>
      <c r="M51" s="22">
        <f t="shared" si="23"/>
        <v>0</v>
      </c>
      <c r="N51" s="22">
        <f t="shared" si="23"/>
        <v>113687439</v>
      </c>
    </row>
    <row r="52" spans="1:14" ht="13.5" customHeight="1">
      <c r="A52" s="15">
        <v>48</v>
      </c>
      <c r="B52" s="34" t="s">
        <v>46</v>
      </c>
      <c r="C52" s="27">
        <v>0</v>
      </c>
      <c r="D52" s="27">
        <v>0</v>
      </c>
      <c r="E52" s="27">
        <f>SUM(C52:D52)</f>
        <v>0</v>
      </c>
      <c r="F52" s="27">
        <v>0</v>
      </c>
      <c r="G52" s="27">
        <v>0</v>
      </c>
      <c r="H52" s="27">
        <f>SUM(F52:G52)</f>
        <v>0</v>
      </c>
      <c r="I52" s="27">
        <v>0</v>
      </c>
      <c r="J52" s="27">
        <v>0</v>
      </c>
      <c r="K52" s="27">
        <f t="shared" si="19"/>
        <v>0</v>
      </c>
      <c r="L52" s="27">
        <v>0</v>
      </c>
      <c r="M52" s="27">
        <v>0</v>
      </c>
      <c r="N52" s="27">
        <f>SUM(L52:M52)</f>
        <v>0</v>
      </c>
    </row>
    <row r="53" spans="1:14" ht="13.5" customHeight="1">
      <c r="A53" s="15">
        <v>49</v>
      </c>
      <c r="B53" s="3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ht="18" customHeight="1">
      <c r="A54" s="17">
        <v>50</v>
      </c>
      <c r="B54" s="36" t="s">
        <v>74</v>
      </c>
      <c r="C54" s="29">
        <f aca="true" t="shared" si="24" ref="C54:N54">C42+C51+SUM(C52:C52)</f>
        <v>477974067</v>
      </c>
      <c r="D54" s="29">
        <f t="shared" si="24"/>
        <v>0</v>
      </c>
      <c r="E54" s="29">
        <f t="shared" si="24"/>
        <v>477974067</v>
      </c>
      <c r="F54" s="29">
        <f t="shared" si="24"/>
        <v>32527708</v>
      </c>
      <c r="G54" s="29">
        <f t="shared" si="24"/>
        <v>0</v>
      </c>
      <c r="H54" s="29">
        <f t="shared" si="24"/>
        <v>32527708</v>
      </c>
      <c r="I54" s="29">
        <f t="shared" si="24"/>
        <v>29409342</v>
      </c>
      <c r="J54" s="29">
        <f t="shared" si="24"/>
        <v>0</v>
      </c>
      <c r="K54" s="29">
        <f t="shared" si="24"/>
        <v>29409342</v>
      </c>
      <c r="L54" s="29">
        <f t="shared" si="24"/>
        <v>539911117</v>
      </c>
      <c r="M54" s="29">
        <f t="shared" si="24"/>
        <v>0</v>
      </c>
      <c r="N54" s="29">
        <f t="shared" si="24"/>
        <v>539911117</v>
      </c>
    </row>
    <row r="55" spans="1:14" ht="35.25" customHeight="1">
      <c r="A55" s="17">
        <v>51</v>
      </c>
      <c r="B55" s="40" t="s">
        <v>48</v>
      </c>
      <c r="C55" s="29">
        <f aca="true" t="shared" si="25" ref="C55:N55">C42-C17</f>
        <v>-59754986</v>
      </c>
      <c r="D55" s="29">
        <f t="shared" si="25"/>
        <v>-8501082</v>
      </c>
      <c r="E55" s="29">
        <f t="shared" si="25"/>
        <v>-68256068</v>
      </c>
      <c r="F55" s="29">
        <f t="shared" si="25"/>
        <v>1012653</v>
      </c>
      <c r="G55" s="29">
        <f t="shared" si="25"/>
        <v>-635360</v>
      </c>
      <c r="H55" s="29">
        <f t="shared" si="25"/>
        <v>377293</v>
      </c>
      <c r="I55" s="29">
        <f t="shared" si="25"/>
        <v>293786</v>
      </c>
      <c r="J55" s="29">
        <f t="shared" si="25"/>
        <v>-164640</v>
      </c>
      <c r="K55" s="29">
        <f t="shared" si="25"/>
        <v>129146</v>
      </c>
      <c r="L55" s="29">
        <f t="shared" si="25"/>
        <v>-58448547</v>
      </c>
      <c r="M55" s="29">
        <f t="shared" si="25"/>
        <v>-9301082</v>
      </c>
      <c r="N55" s="29">
        <f t="shared" si="25"/>
        <v>-67749629</v>
      </c>
    </row>
    <row r="56" spans="1:14" ht="17.25" customHeight="1">
      <c r="A56" s="17">
        <v>52</v>
      </c>
      <c r="B56" s="36" t="s">
        <v>76</v>
      </c>
      <c r="C56" s="29">
        <f aca="true" t="shared" si="26" ref="C56:N56">C51-C23</f>
        <v>68256068</v>
      </c>
      <c r="D56" s="29">
        <f t="shared" si="26"/>
        <v>0</v>
      </c>
      <c r="E56" s="29">
        <f t="shared" si="26"/>
        <v>68256068</v>
      </c>
      <c r="F56" s="29">
        <f t="shared" si="26"/>
        <v>-377293</v>
      </c>
      <c r="G56" s="29">
        <f t="shared" si="26"/>
        <v>0</v>
      </c>
      <c r="H56" s="29">
        <f t="shared" si="26"/>
        <v>-377293</v>
      </c>
      <c r="I56" s="29">
        <f t="shared" si="26"/>
        <v>-129146</v>
      </c>
      <c r="J56" s="29">
        <f t="shared" si="26"/>
        <v>0</v>
      </c>
      <c r="K56" s="29">
        <f t="shared" si="26"/>
        <v>-129146</v>
      </c>
      <c r="L56" s="29">
        <f t="shared" si="26"/>
        <v>67749629</v>
      </c>
      <c r="M56" s="29">
        <f t="shared" si="26"/>
        <v>0</v>
      </c>
      <c r="N56" s="29">
        <f t="shared" si="26"/>
        <v>67749629</v>
      </c>
    </row>
    <row r="57" spans="1:14" ht="16.5" customHeight="1">
      <c r="A57" s="17">
        <v>53</v>
      </c>
      <c r="B57" s="40" t="s">
        <v>77</v>
      </c>
      <c r="C57" s="29">
        <f aca="true" t="shared" si="27" ref="C57:N57">C54-C26</f>
        <v>8501082</v>
      </c>
      <c r="D57" s="29">
        <f t="shared" si="27"/>
        <v>-8501082</v>
      </c>
      <c r="E57" s="29">
        <f t="shared" si="27"/>
        <v>0</v>
      </c>
      <c r="F57" s="29">
        <f t="shared" si="27"/>
        <v>635360</v>
      </c>
      <c r="G57" s="29">
        <f t="shared" si="27"/>
        <v>-635360</v>
      </c>
      <c r="H57" s="29">
        <f t="shared" si="27"/>
        <v>0</v>
      </c>
      <c r="I57" s="29">
        <f t="shared" si="27"/>
        <v>164640</v>
      </c>
      <c r="J57" s="29">
        <f t="shared" si="27"/>
        <v>-164640</v>
      </c>
      <c r="K57" s="29">
        <f t="shared" si="27"/>
        <v>0</v>
      </c>
      <c r="L57" s="29">
        <f t="shared" si="27"/>
        <v>9301082</v>
      </c>
      <c r="M57" s="29">
        <f t="shared" si="27"/>
        <v>-9301082</v>
      </c>
      <c r="N57" s="29">
        <f t="shared" si="27"/>
        <v>0</v>
      </c>
    </row>
    <row r="58" spans="1:5" ht="13.5">
      <c r="A58" s="9"/>
      <c r="B58" s="9"/>
      <c r="C58" s="7"/>
      <c r="D58" s="7"/>
      <c r="E58" s="7"/>
    </row>
    <row r="59" spans="1:5" ht="13.5">
      <c r="A59" s="9"/>
      <c r="B59" s="9"/>
      <c r="C59" s="7"/>
      <c r="D59" s="7"/>
      <c r="E59" s="7"/>
    </row>
    <row r="60" spans="1:5" ht="13.5">
      <c r="A60" s="9"/>
      <c r="B60" s="9"/>
      <c r="C60" s="7"/>
      <c r="D60" s="7"/>
      <c r="E60" s="7"/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18">
    <mergeCell ref="J3:J4"/>
    <mergeCell ref="K3:K4"/>
    <mergeCell ref="F2:H2"/>
    <mergeCell ref="F3:F4"/>
    <mergeCell ref="G3:G4"/>
    <mergeCell ref="H3:H4"/>
    <mergeCell ref="L2:N2"/>
    <mergeCell ref="L3:L4"/>
    <mergeCell ref="M3:M4"/>
    <mergeCell ref="N3:N4"/>
    <mergeCell ref="I2:K2"/>
    <mergeCell ref="I3:I4"/>
    <mergeCell ref="E3:E4"/>
    <mergeCell ref="C3:C4"/>
    <mergeCell ref="A2:A4"/>
    <mergeCell ref="B2:B4"/>
    <mergeCell ref="C2:E2"/>
    <mergeCell ref="D3:D4"/>
  </mergeCells>
  <printOptions horizontalCentered="1"/>
  <pageMargins left="0.9055118110236221" right="0.5511811023622047" top="1.6141732283464567" bottom="0.07874015748031496" header="0.31496062992125984" footer="0.2755905511811024"/>
  <pageSetup horizontalDpi="600" verticalDpi="600" orientation="landscape" paperSize="8" scale="70" r:id="rId1"/>
  <headerFooter alignWithMargins="0">
    <oddHeader xml:space="preserve">&amp;C&amp;"Garamond,Normál"&amp;14 
                            &amp;"Garamond,Félkövér"
KÖTELEZŐ-ÖNKÉNT VÁLLALT FELADAT SZERINTI KÖLTSÉGVETÉSI MÉRLEG (JELENTÉS) 2017. ÉV&amp;R&amp;"Garamond,Normál"&amp;14 3. sz.melléklet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workbookViewId="0" topLeftCell="A1">
      <selection activeCell="V3" sqref="V3:V5"/>
    </sheetView>
  </sheetViews>
  <sheetFormatPr defaultColWidth="8.796875" defaultRowHeight="15"/>
  <cols>
    <col min="1" max="1" width="4.8984375" style="8" customWidth="1"/>
    <col min="2" max="2" width="34.69921875" style="8" customWidth="1"/>
    <col min="3" max="3" width="10.69921875" style="10" customWidth="1"/>
    <col min="4" max="4" width="11.3984375" style="10" customWidth="1"/>
    <col min="5" max="5" width="12.09765625" style="10" customWidth="1"/>
    <col min="6" max="6" width="10.5" style="10" customWidth="1"/>
    <col min="7" max="7" width="9.69921875" style="8" customWidth="1"/>
    <col min="8" max="8" width="11.5" style="8" customWidth="1"/>
    <col min="9" max="9" width="12" style="8" customWidth="1"/>
    <col min="10" max="10" width="9.69921875" style="8" customWidth="1"/>
    <col min="11" max="11" width="10.5" style="8" customWidth="1"/>
    <col min="12" max="12" width="11" style="8" customWidth="1"/>
    <col min="13" max="13" width="11.8984375" style="8" customWidth="1"/>
    <col min="14" max="14" width="9.8984375" style="8" customWidth="1"/>
    <col min="15" max="15" width="9.59765625" style="8" customWidth="1"/>
    <col min="16" max="16" width="11.19921875" style="8" customWidth="1"/>
    <col min="17" max="17" width="10.5" style="8" customWidth="1"/>
    <col min="18" max="18" width="9.5" style="8" customWidth="1"/>
    <col min="19" max="19" width="10.09765625" style="8" customWidth="1"/>
    <col min="20" max="20" width="11" style="8" customWidth="1"/>
    <col min="21" max="21" width="12.19921875" style="8" customWidth="1"/>
    <col min="22" max="22" width="11.09765625" style="8" customWidth="1"/>
    <col min="23" max="16384" width="9" style="8" customWidth="1"/>
  </cols>
  <sheetData>
    <row r="1" spans="1:22" ht="16.5" customHeight="1" thickBot="1">
      <c r="A1" s="33" t="str">
        <f>Adatlap!A1</f>
        <v>Nagyréde Nagyközség Önkormányzata</v>
      </c>
      <c r="V1" s="46" t="s">
        <v>83</v>
      </c>
    </row>
    <row r="2" spans="1:22" ht="20.25" customHeight="1">
      <c r="A2" s="156" t="s">
        <v>3</v>
      </c>
      <c r="B2" s="158" t="s">
        <v>0</v>
      </c>
      <c r="C2" s="150" t="s">
        <v>1</v>
      </c>
      <c r="D2" s="151"/>
      <c r="E2" s="151"/>
      <c r="F2" s="160"/>
      <c r="G2" s="150" t="s">
        <v>62</v>
      </c>
      <c r="H2" s="151"/>
      <c r="I2" s="151"/>
      <c r="J2" s="160"/>
      <c r="K2" s="150" t="s">
        <v>63</v>
      </c>
      <c r="L2" s="151"/>
      <c r="M2" s="151"/>
      <c r="N2" s="160"/>
      <c r="O2" s="150" t="s">
        <v>84</v>
      </c>
      <c r="P2" s="151"/>
      <c r="Q2" s="151"/>
      <c r="R2" s="160"/>
      <c r="S2" s="150" t="s">
        <v>2</v>
      </c>
      <c r="T2" s="151"/>
      <c r="U2" s="151"/>
      <c r="V2" s="152"/>
    </row>
    <row r="3" spans="1:22" ht="29.25" customHeight="1">
      <c r="A3" s="157"/>
      <c r="B3" s="159"/>
      <c r="C3" s="153" t="s">
        <v>61</v>
      </c>
      <c r="D3" s="153" t="s">
        <v>81</v>
      </c>
      <c r="E3" s="163" t="s">
        <v>87</v>
      </c>
      <c r="F3" s="153" t="s">
        <v>79</v>
      </c>
      <c r="G3" s="153" t="s">
        <v>61</v>
      </c>
      <c r="H3" s="153" t="s">
        <v>81</v>
      </c>
      <c r="I3" s="163" t="s">
        <v>87</v>
      </c>
      <c r="J3" s="153" t="s">
        <v>79</v>
      </c>
      <c r="K3" s="153" t="s">
        <v>61</v>
      </c>
      <c r="L3" s="153" t="s">
        <v>81</v>
      </c>
      <c r="M3" s="153" t="s">
        <v>87</v>
      </c>
      <c r="N3" s="153" t="s">
        <v>79</v>
      </c>
      <c r="O3" s="153" t="s">
        <v>61</v>
      </c>
      <c r="P3" s="153" t="s">
        <v>81</v>
      </c>
      <c r="Q3" s="163" t="s">
        <v>87</v>
      </c>
      <c r="R3" s="153" t="s">
        <v>79</v>
      </c>
      <c r="S3" s="155" t="s">
        <v>61</v>
      </c>
      <c r="T3" s="153" t="s">
        <v>81</v>
      </c>
      <c r="U3" s="153" t="s">
        <v>87</v>
      </c>
      <c r="V3" s="154" t="s">
        <v>79</v>
      </c>
    </row>
    <row r="4" spans="1:22" ht="15.75" customHeight="1">
      <c r="A4" s="157"/>
      <c r="B4" s="159"/>
      <c r="C4" s="153"/>
      <c r="D4" s="153"/>
      <c r="E4" s="164"/>
      <c r="F4" s="153"/>
      <c r="G4" s="153"/>
      <c r="H4" s="153"/>
      <c r="I4" s="164"/>
      <c r="J4" s="153"/>
      <c r="K4" s="153"/>
      <c r="L4" s="153"/>
      <c r="M4" s="153"/>
      <c r="N4" s="153"/>
      <c r="O4" s="153"/>
      <c r="P4" s="153"/>
      <c r="Q4" s="164"/>
      <c r="R4" s="153"/>
      <c r="S4" s="155"/>
      <c r="T4" s="153"/>
      <c r="U4" s="153"/>
      <c r="V4" s="154"/>
    </row>
    <row r="5" spans="1:22" ht="12.75" customHeight="1" hidden="1">
      <c r="A5" s="157"/>
      <c r="B5" s="159"/>
      <c r="C5" s="153"/>
      <c r="D5" s="153"/>
      <c r="E5" s="119"/>
      <c r="F5" s="153"/>
      <c r="G5" s="153"/>
      <c r="H5" s="153"/>
      <c r="I5" s="119"/>
      <c r="J5" s="153"/>
      <c r="K5" s="153"/>
      <c r="L5" s="153"/>
      <c r="M5" s="153"/>
      <c r="N5" s="153"/>
      <c r="O5" s="153"/>
      <c r="P5" s="153"/>
      <c r="Q5" s="119"/>
      <c r="R5" s="153"/>
      <c r="S5" s="155"/>
      <c r="T5" s="153"/>
      <c r="U5" s="153"/>
      <c r="V5" s="154"/>
    </row>
    <row r="6" spans="1:22" ht="13.5" customHeight="1">
      <c r="A6" s="47">
        <v>1</v>
      </c>
      <c r="B6" s="24" t="s">
        <v>5</v>
      </c>
      <c r="C6" s="27">
        <v>46292300</v>
      </c>
      <c r="D6" s="27">
        <v>13769684</v>
      </c>
      <c r="E6" s="101">
        <v>8832171</v>
      </c>
      <c r="F6" s="27">
        <f>SUM(C6:E6)</f>
        <v>68894155</v>
      </c>
      <c r="G6" s="30">
        <v>42034700</v>
      </c>
      <c r="H6" s="30">
        <v>7635051</v>
      </c>
      <c r="I6" s="30">
        <v>-2400</v>
      </c>
      <c r="J6" s="30">
        <f>SUM(G6:I6)</f>
        <v>49667351</v>
      </c>
      <c r="K6" s="30">
        <v>62279100</v>
      </c>
      <c r="L6" s="30">
        <v>1716637</v>
      </c>
      <c r="M6" s="30">
        <v>-1590491</v>
      </c>
      <c r="N6" s="30">
        <f>SUM(K6:M6)</f>
        <v>62405246</v>
      </c>
      <c r="O6" s="30">
        <v>6728700</v>
      </c>
      <c r="P6" s="30">
        <v>683773</v>
      </c>
      <c r="Q6" s="30">
        <v>535410</v>
      </c>
      <c r="R6" s="30">
        <f>SUM(O6:Q6)</f>
        <v>7947883</v>
      </c>
      <c r="S6" s="27">
        <f>C6+G6+K6+O6</f>
        <v>157334800</v>
      </c>
      <c r="T6" s="27">
        <f>D6+H6+L6+P6</f>
        <v>23805145</v>
      </c>
      <c r="U6" s="27">
        <f>E6+I6+M6+Q6</f>
        <v>7774690</v>
      </c>
      <c r="V6" s="27">
        <f>F6+J6+N6+R6</f>
        <v>188914635</v>
      </c>
    </row>
    <row r="7" spans="1:22" ht="13.5" customHeight="1">
      <c r="A7" s="47">
        <v>2</v>
      </c>
      <c r="B7" s="53" t="s">
        <v>7</v>
      </c>
      <c r="C7" s="27">
        <v>10386100</v>
      </c>
      <c r="D7" s="27">
        <v>3029335</v>
      </c>
      <c r="E7" s="101">
        <v>1654983</v>
      </c>
      <c r="F7" s="27">
        <f aca="true" t="shared" si="0" ref="F7:F17">SUM(C7:E7)</f>
        <v>15070418</v>
      </c>
      <c r="G7" s="30">
        <v>9468671</v>
      </c>
      <c r="H7" s="30">
        <v>411578</v>
      </c>
      <c r="I7" s="30">
        <v>12672</v>
      </c>
      <c r="J7" s="30">
        <f aca="true" t="shared" si="1" ref="J7:J17">SUM(G7:I7)</f>
        <v>9892921</v>
      </c>
      <c r="K7" s="30">
        <v>13991700</v>
      </c>
      <c r="L7" s="30">
        <v>377660</v>
      </c>
      <c r="M7" s="30">
        <v>287732</v>
      </c>
      <c r="N7" s="30">
        <f aca="true" t="shared" si="2" ref="N7:N17">SUM(K7:M7)</f>
        <v>14657092</v>
      </c>
      <c r="O7" s="30">
        <v>1518600</v>
      </c>
      <c r="P7" s="30">
        <v>150430</v>
      </c>
      <c r="Q7" s="30">
        <v>117583</v>
      </c>
      <c r="R7" s="30">
        <f aca="true" t="shared" si="3" ref="R7:R17">SUM(O7:Q7)</f>
        <v>1786613</v>
      </c>
      <c r="S7" s="27">
        <f aca="true" t="shared" si="4" ref="S7:S17">C7+G7+K7+O7</f>
        <v>35365071</v>
      </c>
      <c r="T7" s="27">
        <f aca="true" t="shared" si="5" ref="T7:T16">D7+H7+L7+P7</f>
        <v>3969003</v>
      </c>
      <c r="U7" s="27">
        <f aca="true" t="shared" si="6" ref="U7:U17">E7+I7+M7+Q7</f>
        <v>2072970</v>
      </c>
      <c r="V7" s="27">
        <f aca="true" t="shared" si="7" ref="V7:V17">F7+J7+N7+R7</f>
        <v>41407044</v>
      </c>
    </row>
    <row r="8" spans="1:22" ht="13.5" customHeight="1">
      <c r="A8" s="47">
        <v>3</v>
      </c>
      <c r="B8" s="24" t="s">
        <v>8</v>
      </c>
      <c r="C8" s="28">
        <v>68404900</v>
      </c>
      <c r="D8" s="28">
        <v>4210624</v>
      </c>
      <c r="E8" s="101">
        <v>17125386</v>
      </c>
      <c r="F8" s="27">
        <f t="shared" si="0"/>
        <v>89740910</v>
      </c>
      <c r="G8" s="30">
        <v>14598900</v>
      </c>
      <c r="H8" s="30">
        <v>-604716</v>
      </c>
      <c r="I8" s="30">
        <v>-69000</v>
      </c>
      <c r="J8" s="30">
        <f t="shared" si="1"/>
        <v>13925184</v>
      </c>
      <c r="K8" s="30">
        <v>31328000</v>
      </c>
      <c r="L8" s="30">
        <v>0</v>
      </c>
      <c r="M8" s="30">
        <v>1676000</v>
      </c>
      <c r="N8" s="30">
        <f t="shared" si="2"/>
        <v>33004000</v>
      </c>
      <c r="O8" s="30">
        <v>4316400</v>
      </c>
      <c r="P8" s="30">
        <v>0</v>
      </c>
      <c r="Q8" s="30">
        <v>1914294</v>
      </c>
      <c r="R8" s="30">
        <f t="shared" si="3"/>
        <v>6230694</v>
      </c>
      <c r="S8" s="27">
        <f t="shared" si="4"/>
        <v>118648200</v>
      </c>
      <c r="T8" s="27">
        <f t="shared" si="5"/>
        <v>3605908</v>
      </c>
      <c r="U8" s="27">
        <f t="shared" si="6"/>
        <v>20646680</v>
      </c>
      <c r="V8" s="27">
        <f t="shared" si="7"/>
        <v>142900788</v>
      </c>
    </row>
    <row r="9" spans="1:22" ht="13.5" customHeight="1">
      <c r="A9" s="47">
        <v>4</v>
      </c>
      <c r="B9" s="24" t="s">
        <v>6</v>
      </c>
      <c r="C9" s="28">
        <v>3450000</v>
      </c>
      <c r="D9" s="28">
        <v>288000</v>
      </c>
      <c r="E9" s="101">
        <v>981060</v>
      </c>
      <c r="F9" s="27">
        <f t="shared" si="0"/>
        <v>4719060</v>
      </c>
      <c r="G9" s="28">
        <v>0</v>
      </c>
      <c r="H9" s="28">
        <v>0</v>
      </c>
      <c r="I9" s="28">
        <v>0</v>
      </c>
      <c r="J9" s="30">
        <f t="shared" si="1"/>
        <v>0</v>
      </c>
      <c r="K9" s="28">
        <v>0</v>
      </c>
      <c r="L9" s="30">
        <v>0</v>
      </c>
      <c r="M9" s="30"/>
      <c r="N9" s="30">
        <f t="shared" si="2"/>
        <v>0</v>
      </c>
      <c r="O9" s="30">
        <v>0</v>
      </c>
      <c r="P9" s="30">
        <v>0</v>
      </c>
      <c r="Q9" s="30">
        <v>0</v>
      </c>
      <c r="R9" s="30">
        <f t="shared" si="3"/>
        <v>0</v>
      </c>
      <c r="S9" s="27">
        <f t="shared" si="4"/>
        <v>3450000</v>
      </c>
      <c r="T9" s="27">
        <f t="shared" si="5"/>
        <v>288000</v>
      </c>
      <c r="U9" s="27">
        <f t="shared" si="6"/>
        <v>981060</v>
      </c>
      <c r="V9" s="27">
        <f t="shared" si="7"/>
        <v>4719060</v>
      </c>
    </row>
    <row r="10" spans="1:22" ht="13.5" customHeight="1">
      <c r="A10" s="47">
        <v>5</v>
      </c>
      <c r="B10" s="24" t="s">
        <v>9</v>
      </c>
      <c r="C10" s="28">
        <v>9501082</v>
      </c>
      <c r="D10" s="28">
        <v>635360</v>
      </c>
      <c r="E10" s="101">
        <v>733147</v>
      </c>
      <c r="F10" s="27">
        <f t="shared" si="0"/>
        <v>10869589</v>
      </c>
      <c r="G10" s="28">
        <v>0</v>
      </c>
      <c r="H10" s="28">
        <v>0</v>
      </c>
      <c r="I10" s="28">
        <v>0</v>
      </c>
      <c r="J10" s="30">
        <f t="shared" si="1"/>
        <v>0</v>
      </c>
      <c r="K10" s="28">
        <v>0</v>
      </c>
      <c r="L10" s="30">
        <v>0</v>
      </c>
      <c r="M10" s="30"/>
      <c r="N10" s="30">
        <f t="shared" si="2"/>
        <v>0</v>
      </c>
      <c r="O10" s="30">
        <v>0</v>
      </c>
      <c r="P10" s="30">
        <v>0</v>
      </c>
      <c r="Q10" s="30">
        <v>0</v>
      </c>
      <c r="R10" s="30">
        <f t="shared" si="3"/>
        <v>0</v>
      </c>
      <c r="S10" s="27">
        <f t="shared" si="4"/>
        <v>9501082</v>
      </c>
      <c r="T10" s="27">
        <f t="shared" si="5"/>
        <v>635360</v>
      </c>
      <c r="U10" s="27">
        <f t="shared" si="6"/>
        <v>733147</v>
      </c>
      <c r="V10" s="27">
        <f t="shared" si="7"/>
        <v>10869589</v>
      </c>
    </row>
    <row r="11" spans="1:22" ht="13.5" customHeight="1">
      <c r="A11" s="47">
        <v>6</v>
      </c>
      <c r="B11" s="16" t="s">
        <v>51</v>
      </c>
      <c r="C11" s="28">
        <v>0</v>
      </c>
      <c r="D11" s="28">
        <v>0</v>
      </c>
      <c r="E11" s="101">
        <v>0</v>
      </c>
      <c r="F11" s="27">
        <f t="shared" si="0"/>
        <v>0</v>
      </c>
      <c r="G11" s="28">
        <v>0</v>
      </c>
      <c r="H11" s="28">
        <v>0</v>
      </c>
      <c r="I11" s="28">
        <v>0</v>
      </c>
      <c r="J11" s="30">
        <f t="shared" si="1"/>
        <v>0</v>
      </c>
      <c r="K11" s="28">
        <v>0</v>
      </c>
      <c r="L11" s="30">
        <v>0</v>
      </c>
      <c r="M11" s="30"/>
      <c r="N11" s="30">
        <f t="shared" si="2"/>
        <v>0</v>
      </c>
      <c r="O11" s="30">
        <v>0</v>
      </c>
      <c r="P11" s="30">
        <v>0</v>
      </c>
      <c r="Q11" s="30">
        <v>0</v>
      </c>
      <c r="R11" s="30">
        <f t="shared" si="3"/>
        <v>0</v>
      </c>
      <c r="S11" s="27">
        <f t="shared" si="4"/>
        <v>0</v>
      </c>
      <c r="T11" s="27">
        <f t="shared" si="5"/>
        <v>0</v>
      </c>
      <c r="U11" s="27">
        <f t="shared" si="6"/>
        <v>0</v>
      </c>
      <c r="V11" s="27">
        <f t="shared" si="7"/>
        <v>0</v>
      </c>
    </row>
    <row r="12" spans="1:22" ht="13.5" customHeight="1">
      <c r="A12" s="47">
        <v>7</v>
      </c>
      <c r="B12" s="24" t="s">
        <v>10</v>
      </c>
      <c r="C12" s="27">
        <v>93333250</v>
      </c>
      <c r="D12" s="27">
        <v>1374949</v>
      </c>
      <c r="E12" s="101">
        <v>1108592</v>
      </c>
      <c r="F12" s="27">
        <f t="shared" si="0"/>
        <v>95816791</v>
      </c>
      <c r="G12" s="27">
        <v>1233000</v>
      </c>
      <c r="H12" s="27">
        <v>0</v>
      </c>
      <c r="I12" s="27">
        <v>129000</v>
      </c>
      <c r="J12" s="30">
        <f t="shared" si="1"/>
        <v>1362000</v>
      </c>
      <c r="K12" s="27">
        <v>3500000</v>
      </c>
      <c r="L12" s="30">
        <v>0</v>
      </c>
      <c r="M12" s="30">
        <v>324000</v>
      </c>
      <c r="N12" s="30">
        <f t="shared" si="2"/>
        <v>3824000</v>
      </c>
      <c r="O12" s="30">
        <v>0</v>
      </c>
      <c r="P12" s="30">
        <v>0</v>
      </c>
      <c r="Q12" s="30">
        <v>0</v>
      </c>
      <c r="R12" s="30">
        <f t="shared" si="3"/>
        <v>0</v>
      </c>
      <c r="S12" s="27">
        <f t="shared" si="4"/>
        <v>98066250</v>
      </c>
      <c r="T12" s="27">
        <f t="shared" si="5"/>
        <v>1374949</v>
      </c>
      <c r="U12" s="27">
        <f t="shared" si="6"/>
        <v>1561592</v>
      </c>
      <c r="V12" s="27">
        <f t="shared" si="7"/>
        <v>101002791</v>
      </c>
    </row>
    <row r="13" spans="1:22" ht="13.5" customHeight="1">
      <c r="A13" s="47">
        <v>8</v>
      </c>
      <c r="B13" s="25" t="s">
        <v>11</v>
      </c>
      <c r="C13" s="27">
        <v>0</v>
      </c>
      <c r="D13" s="27">
        <v>0</v>
      </c>
      <c r="E13" s="103">
        <v>0</v>
      </c>
      <c r="F13" s="27">
        <f t="shared" si="0"/>
        <v>0</v>
      </c>
      <c r="G13" s="27">
        <v>0</v>
      </c>
      <c r="H13" s="27">
        <v>0</v>
      </c>
      <c r="I13" s="27">
        <v>0</v>
      </c>
      <c r="J13" s="30">
        <f t="shared" si="1"/>
        <v>0</v>
      </c>
      <c r="K13" s="27">
        <v>0</v>
      </c>
      <c r="L13" s="30">
        <v>0</v>
      </c>
      <c r="M13" s="30"/>
      <c r="N13" s="30">
        <f t="shared" si="2"/>
        <v>0</v>
      </c>
      <c r="O13" s="30">
        <v>0</v>
      </c>
      <c r="P13" s="30">
        <v>0</v>
      </c>
      <c r="Q13" s="30">
        <v>0</v>
      </c>
      <c r="R13" s="30">
        <f t="shared" si="3"/>
        <v>0</v>
      </c>
      <c r="S13" s="27">
        <f t="shared" si="4"/>
        <v>0</v>
      </c>
      <c r="T13" s="27">
        <f t="shared" si="5"/>
        <v>0</v>
      </c>
      <c r="U13" s="27">
        <f t="shared" si="6"/>
        <v>0</v>
      </c>
      <c r="V13" s="27">
        <f t="shared" si="7"/>
        <v>0</v>
      </c>
    </row>
    <row r="14" spans="1:22" ht="13.5" customHeight="1">
      <c r="A14" s="47">
        <v>9</v>
      </c>
      <c r="B14" s="24" t="s">
        <v>12</v>
      </c>
      <c r="C14" s="27">
        <v>1250000</v>
      </c>
      <c r="D14" s="27">
        <v>0</v>
      </c>
      <c r="E14" s="103">
        <v>1809400</v>
      </c>
      <c r="F14" s="27">
        <f t="shared" si="0"/>
        <v>3059400</v>
      </c>
      <c r="G14" s="27">
        <v>0</v>
      </c>
      <c r="H14" s="27">
        <v>0</v>
      </c>
      <c r="I14" s="27">
        <v>0</v>
      </c>
      <c r="J14" s="30">
        <f t="shared" si="1"/>
        <v>0</v>
      </c>
      <c r="K14" s="27">
        <v>0</v>
      </c>
      <c r="L14" s="30">
        <v>0</v>
      </c>
      <c r="M14" s="30"/>
      <c r="N14" s="30">
        <f t="shared" si="2"/>
        <v>0</v>
      </c>
      <c r="O14" s="30">
        <v>0</v>
      </c>
      <c r="P14" s="30">
        <v>0</v>
      </c>
      <c r="Q14" s="30">
        <v>0</v>
      </c>
      <c r="R14" s="30">
        <f t="shared" si="3"/>
        <v>0</v>
      </c>
      <c r="S14" s="27">
        <f t="shared" si="4"/>
        <v>1250000</v>
      </c>
      <c r="T14" s="27">
        <f t="shared" si="5"/>
        <v>0</v>
      </c>
      <c r="U14" s="27">
        <f t="shared" si="6"/>
        <v>1809400</v>
      </c>
      <c r="V14" s="27">
        <f t="shared" si="7"/>
        <v>3059400</v>
      </c>
    </row>
    <row r="15" spans="1:22" ht="13.5" customHeight="1">
      <c r="A15" s="47">
        <v>10</v>
      </c>
      <c r="B15" s="16" t="s">
        <v>52</v>
      </c>
      <c r="C15" s="27">
        <v>0</v>
      </c>
      <c r="D15" s="27">
        <v>0</v>
      </c>
      <c r="E15" s="103">
        <v>0</v>
      </c>
      <c r="F15" s="27">
        <f t="shared" si="0"/>
        <v>0</v>
      </c>
      <c r="G15" s="27">
        <v>0</v>
      </c>
      <c r="H15" s="27">
        <v>0</v>
      </c>
      <c r="I15" s="27">
        <v>0</v>
      </c>
      <c r="J15" s="30">
        <f t="shared" si="1"/>
        <v>0</v>
      </c>
      <c r="K15" s="27">
        <v>0</v>
      </c>
      <c r="L15" s="30">
        <v>0</v>
      </c>
      <c r="M15" s="30"/>
      <c r="N15" s="30">
        <f t="shared" si="2"/>
        <v>0</v>
      </c>
      <c r="O15" s="30">
        <v>0</v>
      </c>
      <c r="P15" s="30">
        <v>0</v>
      </c>
      <c r="Q15" s="30">
        <v>0</v>
      </c>
      <c r="R15" s="30">
        <f t="shared" si="3"/>
        <v>0</v>
      </c>
      <c r="S15" s="27">
        <f t="shared" si="4"/>
        <v>0</v>
      </c>
      <c r="T15" s="27">
        <f t="shared" si="5"/>
        <v>0</v>
      </c>
      <c r="U15" s="27">
        <f t="shared" si="6"/>
        <v>0</v>
      </c>
      <c r="V15" s="27">
        <f t="shared" si="7"/>
        <v>0</v>
      </c>
    </row>
    <row r="16" spans="1:22" ht="13.5" customHeight="1">
      <c r="A16" s="47">
        <v>11</v>
      </c>
      <c r="B16" s="24" t="s">
        <v>13</v>
      </c>
      <c r="C16" s="27">
        <v>0</v>
      </c>
      <c r="D16" s="27">
        <v>0</v>
      </c>
      <c r="E16" s="101">
        <v>1100000</v>
      </c>
      <c r="F16" s="27">
        <f t="shared" si="0"/>
        <v>1100000</v>
      </c>
      <c r="G16" s="27">
        <v>0</v>
      </c>
      <c r="H16" s="27">
        <v>0</v>
      </c>
      <c r="I16" s="27">
        <v>0</v>
      </c>
      <c r="J16" s="30">
        <f t="shared" si="1"/>
        <v>0</v>
      </c>
      <c r="K16" s="27">
        <v>0</v>
      </c>
      <c r="L16" s="30">
        <v>0</v>
      </c>
      <c r="M16" s="30"/>
      <c r="N16" s="30">
        <f t="shared" si="2"/>
        <v>0</v>
      </c>
      <c r="O16" s="30">
        <v>0</v>
      </c>
      <c r="P16" s="30">
        <v>0</v>
      </c>
      <c r="Q16" s="30">
        <v>0</v>
      </c>
      <c r="R16" s="30">
        <f t="shared" si="3"/>
        <v>0</v>
      </c>
      <c r="S16" s="27">
        <f t="shared" si="4"/>
        <v>0</v>
      </c>
      <c r="T16" s="27">
        <f t="shared" si="5"/>
        <v>0</v>
      </c>
      <c r="U16" s="27">
        <f t="shared" si="6"/>
        <v>1100000</v>
      </c>
      <c r="V16" s="27">
        <f t="shared" si="7"/>
        <v>1100000</v>
      </c>
    </row>
    <row r="17" spans="1:22" ht="13.5" customHeight="1">
      <c r="A17" s="47">
        <v>12</v>
      </c>
      <c r="B17" s="24" t="s">
        <v>72</v>
      </c>
      <c r="C17" s="27">
        <v>8550000</v>
      </c>
      <c r="D17" s="27">
        <v>-1150657</v>
      </c>
      <c r="E17" s="103">
        <v>-7399343</v>
      </c>
      <c r="F17" s="27">
        <f t="shared" si="0"/>
        <v>0</v>
      </c>
      <c r="G17" s="27">
        <v>0</v>
      </c>
      <c r="H17" s="27">
        <v>0</v>
      </c>
      <c r="I17" s="27">
        <v>0</v>
      </c>
      <c r="J17" s="30">
        <f t="shared" si="1"/>
        <v>0</v>
      </c>
      <c r="K17" s="27">
        <v>0</v>
      </c>
      <c r="L17" s="30">
        <v>0</v>
      </c>
      <c r="M17" s="30"/>
      <c r="N17" s="30">
        <f t="shared" si="2"/>
        <v>0</v>
      </c>
      <c r="O17" s="30">
        <v>0</v>
      </c>
      <c r="P17" s="30">
        <v>0</v>
      </c>
      <c r="Q17" s="30">
        <v>0</v>
      </c>
      <c r="R17" s="30">
        <f t="shared" si="3"/>
        <v>0</v>
      </c>
      <c r="S17" s="27">
        <f t="shared" si="4"/>
        <v>8550000</v>
      </c>
      <c r="T17" s="27">
        <f>D17+H17+L17</f>
        <v>-1150657</v>
      </c>
      <c r="U17" s="27">
        <f t="shared" si="6"/>
        <v>-7399343</v>
      </c>
      <c r="V17" s="27">
        <f t="shared" si="7"/>
        <v>0</v>
      </c>
    </row>
    <row r="18" spans="1:22" ht="13.5" customHeight="1">
      <c r="A18" s="48">
        <v>13</v>
      </c>
      <c r="B18" s="21" t="s">
        <v>14</v>
      </c>
      <c r="C18" s="29">
        <f aca="true" t="shared" si="8" ref="C18:V18">SUM(C6:C17)-C13</f>
        <v>241167632</v>
      </c>
      <c r="D18" s="29">
        <f t="shared" si="8"/>
        <v>22157295</v>
      </c>
      <c r="E18" s="29">
        <f t="shared" si="8"/>
        <v>25945396</v>
      </c>
      <c r="F18" s="29">
        <f t="shared" si="8"/>
        <v>289270323</v>
      </c>
      <c r="G18" s="29">
        <f t="shared" si="8"/>
        <v>67335271</v>
      </c>
      <c r="H18" s="29">
        <f t="shared" si="8"/>
        <v>7441913</v>
      </c>
      <c r="I18" s="29">
        <f t="shared" si="8"/>
        <v>70272</v>
      </c>
      <c r="J18" s="29">
        <f t="shared" si="8"/>
        <v>74847456</v>
      </c>
      <c r="K18" s="29">
        <f t="shared" si="8"/>
        <v>111098800</v>
      </c>
      <c r="L18" s="29">
        <f t="shared" si="8"/>
        <v>2094297</v>
      </c>
      <c r="M18" s="29">
        <f t="shared" si="8"/>
        <v>697241</v>
      </c>
      <c r="N18" s="29">
        <f t="shared" si="8"/>
        <v>113890338</v>
      </c>
      <c r="O18" s="29">
        <f t="shared" si="8"/>
        <v>12563700</v>
      </c>
      <c r="P18" s="29">
        <f t="shared" si="8"/>
        <v>834203</v>
      </c>
      <c r="Q18" s="29">
        <f t="shared" si="8"/>
        <v>2567287</v>
      </c>
      <c r="R18" s="29">
        <f t="shared" si="8"/>
        <v>15965190</v>
      </c>
      <c r="S18" s="29">
        <f t="shared" si="8"/>
        <v>432165403</v>
      </c>
      <c r="T18" s="29">
        <f t="shared" si="8"/>
        <v>32527708</v>
      </c>
      <c r="U18" s="29">
        <f t="shared" si="8"/>
        <v>29280196</v>
      </c>
      <c r="V18" s="165">
        <f t="shared" si="8"/>
        <v>493973307</v>
      </c>
    </row>
    <row r="19" spans="1:22" ht="13.5" customHeight="1">
      <c r="A19" s="47">
        <v>14</v>
      </c>
      <c r="B19" s="24" t="s">
        <v>15</v>
      </c>
      <c r="C19" s="27">
        <v>40305700</v>
      </c>
      <c r="D19" s="27">
        <v>0</v>
      </c>
      <c r="E19" s="103">
        <v>129146</v>
      </c>
      <c r="F19" s="27">
        <f>SUM(C19:E19)</f>
        <v>40434846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f>SUM(O19:P19)</f>
        <v>0</v>
      </c>
      <c r="S19" s="27">
        <f>C19+G19+K19+O19</f>
        <v>40305700</v>
      </c>
      <c r="T19" s="27">
        <f>D19+H19+L19+P19</f>
        <v>0</v>
      </c>
      <c r="U19" s="27">
        <f aca="true" t="shared" si="9" ref="U19:V23">E19+I19+M19+Q19</f>
        <v>129146</v>
      </c>
      <c r="V19" s="27">
        <f t="shared" si="9"/>
        <v>40434846</v>
      </c>
    </row>
    <row r="20" spans="1:22" ht="13.5" customHeight="1">
      <c r="A20" s="47">
        <v>15</v>
      </c>
      <c r="B20" s="24" t="s">
        <v>16</v>
      </c>
      <c r="C20" s="27">
        <v>0</v>
      </c>
      <c r="D20" s="27">
        <v>0</v>
      </c>
      <c r="E20" s="27">
        <v>0</v>
      </c>
      <c r="F20" s="27">
        <f>SUM(C20:E20)</f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f>SUM(O20:P20)</f>
        <v>0</v>
      </c>
      <c r="S20" s="27">
        <f>C20+G20+K20+O20</f>
        <v>0</v>
      </c>
      <c r="T20" s="27">
        <f>D20+H20+L20+P20</f>
        <v>0</v>
      </c>
      <c r="U20" s="27">
        <f t="shared" si="9"/>
        <v>0</v>
      </c>
      <c r="V20" s="60">
        <f>F20+J20+N20+R20</f>
        <v>0</v>
      </c>
    </row>
    <row r="21" spans="1:22" ht="13.5" customHeight="1">
      <c r="A21" s="47">
        <v>16</v>
      </c>
      <c r="B21" s="24" t="s">
        <v>17</v>
      </c>
      <c r="C21" s="27">
        <v>0</v>
      </c>
      <c r="D21" s="27">
        <v>0</v>
      </c>
      <c r="E21" s="27">
        <v>0</v>
      </c>
      <c r="F21" s="27">
        <f>SUM(C21:E21)</f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f>SUM(O21:P21)</f>
        <v>0</v>
      </c>
      <c r="S21" s="27">
        <f>C21+G21+K21+O21</f>
        <v>0</v>
      </c>
      <c r="T21" s="27">
        <f>D21+H21+L21+P21</f>
        <v>0</v>
      </c>
      <c r="U21" s="27">
        <f t="shared" si="9"/>
        <v>0</v>
      </c>
      <c r="V21" s="60">
        <f>F21+J21+N21+R21</f>
        <v>0</v>
      </c>
    </row>
    <row r="22" spans="1:22" ht="13.5" customHeight="1">
      <c r="A22" s="47">
        <v>17</v>
      </c>
      <c r="B22" s="24" t="s">
        <v>18</v>
      </c>
      <c r="C22" s="27">
        <v>5502964</v>
      </c>
      <c r="D22" s="27">
        <v>0</v>
      </c>
      <c r="E22" s="27">
        <v>0</v>
      </c>
      <c r="F22" s="27">
        <f>SUM(C22:E22)</f>
        <v>5502964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f>SUM(O22:P22)</f>
        <v>0</v>
      </c>
      <c r="S22" s="27">
        <f>C22+G22+K22+O22</f>
        <v>5502964</v>
      </c>
      <c r="T22" s="27">
        <f>D22+H22+L22+P22</f>
        <v>0</v>
      </c>
      <c r="U22" s="27">
        <f t="shared" si="9"/>
        <v>0</v>
      </c>
      <c r="V22" s="60">
        <f>F22+J22+N22+R22</f>
        <v>5502964</v>
      </c>
    </row>
    <row r="23" spans="1:22" ht="13.5" customHeight="1">
      <c r="A23" s="47">
        <v>18</v>
      </c>
      <c r="B23" s="24" t="s">
        <v>19</v>
      </c>
      <c r="C23" s="30">
        <v>171922263</v>
      </c>
      <c r="D23" s="30">
        <v>7455599</v>
      </c>
      <c r="E23" s="30">
        <v>1244202</v>
      </c>
      <c r="F23" s="27">
        <f>SUM(C23:E23)</f>
        <v>180622064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f>SUM(O23:P23)</f>
        <v>0</v>
      </c>
      <c r="S23" s="27">
        <f>C23+G23+K23+O23</f>
        <v>171922263</v>
      </c>
      <c r="T23" s="27">
        <f>D23+H23+L23+P23</f>
        <v>7455599</v>
      </c>
      <c r="U23" s="27">
        <f t="shared" si="9"/>
        <v>1244202</v>
      </c>
      <c r="V23" s="60">
        <f>F23+J23+N23+R23</f>
        <v>180622064</v>
      </c>
    </row>
    <row r="24" spans="1:22" ht="13.5" customHeight="1">
      <c r="A24" s="49">
        <v>19</v>
      </c>
      <c r="B24" s="26" t="s">
        <v>20</v>
      </c>
      <c r="C24" s="19">
        <f aca="true" t="shared" si="10" ref="C24:V24">SUM(C19:C23)</f>
        <v>217730927</v>
      </c>
      <c r="D24" s="19">
        <f t="shared" si="10"/>
        <v>7455599</v>
      </c>
      <c r="E24" s="19">
        <f t="shared" si="10"/>
        <v>1373348</v>
      </c>
      <c r="F24" s="19">
        <f t="shared" si="10"/>
        <v>226559874</v>
      </c>
      <c r="G24" s="19">
        <f t="shared" si="10"/>
        <v>0</v>
      </c>
      <c r="H24" s="19">
        <f t="shared" si="10"/>
        <v>0</v>
      </c>
      <c r="I24" s="19">
        <f t="shared" si="10"/>
        <v>0</v>
      </c>
      <c r="J24" s="19">
        <f t="shared" si="10"/>
        <v>0</v>
      </c>
      <c r="K24" s="19">
        <f t="shared" si="10"/>
        <v>0</v>
      </c>
      <c r="L24" s="19">
        <f t="shared" si="10"/>
        <v>0</v>
      </c>
      <c r="M24" s="19">
        <f t="shared" si="10"/>
        <v>0</v>
      </c>
      <c r="N24" s="19">
        <f t="shared" si="10"/>
        <v>0</v>
      </c>
      <c r="O24" s="19">
        <f t="shared" si="10"/>
        <v>0</v>
      </c>
      <c r="P24" s="19">
        <f t="shared" si="10"/>
        <v>0</v>
      </c>
      <c r="Q24" s="19">
        <f t="shared" si="10"/>
        <v>0</v>
      </c>
      <c r="R24" s="19">
        <f t="shared" si="10"/>
        <v>0</v>
      </c>
      <c r="S24" s="19">
        <f t="shared" si="10"/>
        <v>217730927</v>
      </c>
      <c r="T24" s="19">
        <f t="shared" si="10"/>
        <v>7455599</v>
      </c>
      <c r="U24" s="19">
        <f t="shared" si="10"/>
        <v>1373348</v>
      </c>
      <c r="V24" s="166">
        <f t="shared" si="10"/>
        <v>226559874</v>
      </c>
    </row>
    <row r="25" spans="1:22" ht="13.5" customHeight="1">
      <c r="A25" s="47">
        <v>20</v>
      </c>
      <c r="B25" s="24" t="s">
        <v>21</v>
      </c>
      <c r="C25" s="27">
        <v>0</v>
      </c>
      <c r="D25" s="27">
        <v>0</v>
      </c>
      <c r="E25" s="27">
        <v>0</v>
      </c>
      <c r="F25" s="27">
        <f>SUM(C25:D25)</f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f>C25+G25+K25</f>
        <v>0</v>
      </c>
      <c r="T25" s="27">
        <f>D25+H25+L25</f>
        <v>0</v>
      </c>
      <c r="U25" s="27">
        <f>E25+I25+M25</f>
        <v>0</v>
      </c>
      <c r="V25" s="27">
        <f>F25+J25+N25</f>
        <v>0</v>
      </c>
    </row>
    <row r="26" spans="1:22" ht="13.5" customHeight="1">
      <c r="A26" s="47">
        <v>21</v>
      </c>
      <c r="B26" s="2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60"/>
    </row>
    <row r="27" spans="1:22" ht="13.5" customHeight="1">
      <c r="A27" s="48">
        <v>22</v>
      </c>
      <c r="B27" s="21" t="s">
        <v>22</v>
      </c>
      <c r="C27" s="29">
        <f aca="true" t="shared" si="11" ref="C27:V27">C18+C24+C25</f>
        <v>458898559</v>
      </c>
      <c r="D27" s="29">
        <f t="shared" si="11"/>
        <v>29612894</v>
      </c>
      <c r="E27" s="29">
        <f t="shared" si="11"/>
        <v>27318744</v>
      </c>
      <c r="F27" s="29">
        <f t="shared" si="11"/>
        <v>515830197</v>
      </c>
      <c r="G27" s="29">
        <f t="shared" si="11"/>
        <v>67335271</v>
      </c>
      <c r="H27" s="29">
        <f t="shared" si="11"/>
        <v>7441913</v>
      </c>
      <c r="I27" s="29">
        <f t="shared" si="11"/>
        <v>70272</v>
      </c>
      <c r="J27" s="29">
        <f t="shared" si="11"/>
        <v>74847456</v>
      </c>
      <c r="K27" s="29">
        <f t="shared" si="11"/>
        <v>111098800</v>
      </c>
      <c r="L27" s="29">
        <f t="shared" si="11"/>
        <v>2094297</v>
      </c>
      <c r="M27" s="29">
        <f t="shared" si="11"/>
        <v>697241</v>
      </c>
      <c r="N27" s="29">
        <f t="shared" si="11"/>
        <v>113890338</v>
      </c>
      <c r="O27" s="29">
        <f t="shared" si="11"/>
        <v>12563700</v>
      </c>
      <c r="P27" s="29">
        <f t="shared" si="11"/>
        <v>834203</v>
      </c>
      <c r="Q27" s="29">
        <f t="shared" si="11"/>
        <v>2567287</v>
      </c>
      <c r="R27" s="29">
        <f t="shared" si="11"/>
        <v>15965190</v>
      </c>
      <c r="S27" s="29">
        <f t="shared" si="11"/>
        <v>649896330</v>
      </c>
      <c r="T27" s="29">
        <f t="shared" si="11"/>
        <v>39983307</v>
      </c>
      <c r="U27" s="29">
        <f t="shared" si="11"/>
        <v>30653544</v>
      </c>
      <c r="V27" s="165">
        <f t="shared" si="11"/>
        <v>720533181</v>
      </c>
    </row>
    <row r="28" spans="1:22" ht="13.5" customHeight="1">
      <c r="A28" s="58">
        <v>23</v>
      </c>
      <c r="B28" s="5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61"/>
    </row>
    <row r="29" spans="1:22" ht="13.5" customHeight="1">
      <c r="A29" s="47">
        <v>24</v>
      </c>
      <c r="B29" s="53" t="s">
        <v>23</v>
      </c>
      <c r="C29" s="27">
        <v>163741796</v>
      </c>
      <c r="D29" s="27">
        <v>29694859</v>
      </c>
      <c r="E29" s="101">
        <v>9729656</v>
      </c>
      <c r="F29" s="27">
        <f>SUM(C29:E29)</f>
        <v>203166311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f>SUM(O29:P29)</f>
        <v>0</v>
      </c>
      <c r="S29" s="27">
        <f>C29+G29+K29+O29</f>
        <v>163741796</v>
      </c>
      <c r="T29" s="27">
        <f>D29+H29+L29+P29</f>
        <v>29694859</v>
      </c>
      <c r="U29" s="27">
        <f aca="true" t="shared" si="12" ref="U29:V42">E29+I29+M29+Q29</f>
        <v>9729656</v>
      </c>
      <c r="V29" s="27">
        <f t="shared" si="12"/>
        <v>203166311</v>
      </c>
    </row>
    <row r="30" spans="1:22" ht="13.5" customHeight="1">
      <c r="A30" s="47">
        <v>25</v>
      </c>
      <c r="B30" s="54" t="s">
        <v>24</v>
      </c>
      <c r="C30" s="27">
        <v>160168296</v>
      </c>
      <c r="D30" s="27">
        <v>10317916</v>
      </c>
      <c r="E30" s="101">
        <v>1900452</v>
      </c>
      <c r="F30" s="27">
        <f aca="true" t="shared" si="13" ref="F30:F42">SUM(C30:E30)</f>
        <v>172386664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f aca="true" t="shared" si="14" ref="R30:R35">SUM(O30:P30)</f>
        <v>0</v>
      </c>
      <c r="S30" s="27">
        <f aca="true" t="shared" si="15" ref="S30:S42">C30+G30+K30+O30</f>
        <v>160168296</v>
      </c>
      <c r="T30" s="27">
        <f aca="true" t="shared" si="16" ref="T30:T42">D30+H30+L30+P30</f>
        <v>10317916</v>
      </c>
      <c r="U30" s="27">
        <f t="shared" si="12"/>
        <v>1900452</v>
      </c>
      <c r="V30" s="27">
        <f t="shared" si="12"/>
        <v>172386664</v>
      </c>
    </row>
    <row r="31" spans="1:22" ht="13.5" customHeight="1">
      <c r="A31" s="47">
        <v>26</v>
      </c>
      <c r="B31" s="55" t="s">
        <v>25</v>
      </c>
      <c r="C31" s="27">
        <v>0</v>
      </c>
      <c r="D31" s="27">
        <v>295328</v>
      </c>
      <c r="E31" s="101">
        <v>437249</v>
      </c>
      <c r="F31" s="27">
        <f t="shared" si="13"/>
        <v>732577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f t="shared" si="14"/>
        <v>0</v>
      </c>
      <c r="S31" s="27">
        <f t="shared" si="15"/>
        <v>0</v>
      </c>
      <c r="T31" s="27">
        <f t="shared" si="16"/>
        <v>295328</v>
      </c>
      <c r="U31" s="27">
        <f t="shared" si="12"/>
        <v>437249</v>
      </c>
      <c r="V31" s="27">
        <f t="shared" si="12"/>
        <v>732577</v>
      </c>
    </row>
    <row r="32" spans="1:22" ht="13.5" customHeight="1">
      <c r="A32" s="47">
        <v>27</v>
      </c>
      <c r="B32" s="54" t="s">
        <v>26</v>
      </c>
      <c r="C32" s="27">
        <v>0</v>
      </c>
      <c r="D32" s="27">
        <v>0</v>
      </c>
      <c r="E32" s="101">
        <v>0</v>
      </c>
      <c r="F32" s="27">
        <f t="shared" si="13"/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f t="shared" si="14"/>
        <v>0</v>
      </c>
      <c r="S32" s="27">
        <f t="shared" si="15"/>
        <v>0</v>
      </c>
      <c r="T32" s="27">
        <f t="shared" si="16"/>
        <v>0</v>
      </c>
      <c r="U32" s="27">
        <f t="shared" si="12"/>
        <v>0</v>
      </c>
      <c r="V32" s="27">
        <f t="shared" si="12"/>
        <v>0</v>
      </c>
    </row>
    <row r="33" spans="1:22" ht="13.5" customHeight="1">
      <c r="A33" s="47">
        <v>28</v>
      </c>
      <c r="B33" s="25" t="s">
        <v>27</v>
      </c>
      <c r="C33" s="30">
        <v>156184535</v>
      </c>
      <c r="D33" s="27">
        <v>0</v>
      </c>
      <c r="E33" s="101">
        <v>17151839</v>
      </c>
      <c r="F33" s="27">
        <f t="shared" si="13"/>
        <v>173336374</v>
      </c>
      <c r="G33" s="27">
        <v>0</v>
      </c>
      <c r="H33" s="28">
        <v>0</v>
      </c>
      <c r="I33" s="28">
        <v>0</v>
      </c>
      <c r="J33" s="27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7">
        <f t="shared" si="14"/>
        <v>0</v>
      </c>
      <c r="S33" s="27">
        <f t="shared" si="15"/>
        <v>156184535</v>
      </c>
      <c r="T33" s="27">
        <f t="shared" si="16"/>
        <v>0</v>
      </c>
      <c r="U33" s="27">
        <f t="shared" si="12"/>
        <v>17151839</v>
      </c>
      <c r="V33" s="27">
        <f t="shared" si="12"/>
        <v>173336374</v>
      </c>
    </row>
    <row r="34" spans="1:22" ht="13.5" customHeight="1">
      <c r="A34" s="47">
        <v>29</v>
      </c>
      <c r="B34" s="25" t="s">
        <v>28</v>
      </c>
      <c r="C34" s="27">
        <v>146184535</v>
      </c>
      <c r="D34" s="27">
        <v>0</v>
      </c>
      <c r="E34" s="101">
        <v>17151839</v>
      </c>
      <c r="F34" s="27">
        <f t="shared" si="13"/>
        <v>163336374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f t="shared" si="14"/>
        <v>0</v>
      </c>
      <c r="S34" s="27">
        <f t="shared" si="15"/>
        <v>146184535</v>
      </c>
      <c r="T34" s="27">
        <f t="shared" si="16"/>
        <v>0</v>
      </c>
      <c r="U34" s="27">
        <f t="shared" si="12"/>
        <v>17151839</v>
      </c>
      <c r="V34" s="27">
        <f t="shared" si="12"/>
        <v>163336374</v>
      </c>
    </row>
    <row r="35" spans="1:22" ht="13.5" customHeight="1">
      <c r="A35" s="47">
        <v>30</v>
      </c>
      <c r="B35" s="25" t="s">
        <v>29</v>
      </c>
      <c r="C35" s="27">
        <v>10000000</v>
      </c>
      <c r="D35" s="27">
        <v>0</v>
      </c>
      <c r="E35" s="101">
        <v>0</v>
      </c>
      <c r="F35" s="27">
        <f t="shared" si="13"/>
        <v>10000000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f t="shared" si="14"/>
        <v>0</v>
      </c>
      <c r="S35" s="27">
        <f t="shared" si="15"/>
        <v>10000000</v>
      </c>
      <c r="T35" s="27">
        <f t="shared" si="16"/>
        <v>0</v>
      </c>
      <c r="U35" s="27">
        <f t="shared" si="12"/>
        <v>0</v>
      </c>
      <c r="V35" s="27">
        <f t="shared" si="12"/>
        <v>10000000</v>
      </c>
    </row>
    <row r="36" spans="1:22" ht="13.5" customHeight="1">
      <c r="A36" s="47">
        <v>31</v>
      </c>
      <c r="B36" s="24" t="s">
        <v>30</v>
      </c>
      <c r="C36" s="27">
        <v>18397304</v>
      </c>
      <c r="D36" s="27">
        <v>0</v>
      </c>
      <c r="E36" s="101">
        <v>0</v>
      </c>
      <c r="F36" s="27">
        <f t="shared" si="13"/>
        <v>18397304</v>
      </c>
      <c r="G36" s="27">
        <v>0</v>
      </c>
      <c r="H36" s="27">
        <v>2914814</v>
      </c>
      <c r="I36" s="27">
        <v>0</v>
      </c>
      <c r="J36" s="27">
        <v>2914814</v>
      </c>
      <c r="K36" s="27">
        <v>16245100</v>
      </c>
      <c r="L36" s="27">
        <v>0</v>
      </c>
      <c r="M36" s="27">
        <v>-35433</v>
      </c>
      <c r="N36" s="27">
        <f>SUM(K36:M36)</f>
        <v>16209667</v>
      </c>
      <c r="O36" s="27">
        <v>2540600</v>
      </c>
      <c r="P36" s="27">
        <v>0</v>
      </c>
      <c r="Q36" s="27">
        <v>2090598</v>
      </c>
      <c r="R36" s="27">
        <f>SUM(O36:Q36)</f>
        <v>4631198</v>
      </c>
      <c r="S36" s="27">
        <f t="shared" si="15"/>
        <v>37183004</v>
      </c>
      <c r="T36" s="27">
        <f t="shared" si="16"/>
        <v>2914814</v>
      </c>
      <c r="U36" s="27">
        <f t="shared" si="12"/>
        <v>2055165</v>
      </c>
      <c r="V36" s="27">
        <f t="shared" si="12"/>
        <v>42152983</v>
      </c>
    </row>
    <row r="37" spans="1:22" ht="13.5" customHeight="1">
      <c r="A37" s="47">
        <v>32</v>
      </c>
      <c r="B37" s="24" t="s">
        <v>31</v>
      </c>
      <c r="C37" s="27">
        <v>5000000</v>
      </c>
      <c r="D37" s="27">
        <v>0</v>
      </c>
      <c r="E37" s="103">
        <v>0</v>
      </c>
      <c r="F37" s="27">
        <f t="shared" si="13"/>
        <v>5000000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35433</v>
      </c>
      <c r="N37" s="27">
        <f aca="true" t="shared" si="17" ref="N37:N42">SUM(K37:M37)</f>
        <v>35433</v>
      </c>
      <c r="O37" s="27">
        <v>0</v>
      </c>
      <c r="P37" s="27">
        <v>0</v>
      </c>
      <c r="Q37" s="27">
        <v>0</v>
      </c>
      <c r="R37" s="27">
        <f>SUM(O37:Q37)</f>
        <v>0</v>
      </c>
      <c r="S37" s="27">
        <f t="shared" si="15"/>
        <v>5000000</v>
      </c>
      <c r="T37" s="27">
        <f t="shared" si="16"/>
        <v>0</v>
      </c>
      <c r="U37" s="27">
        <f t="shared" si="12"/>
        <v>35433</v>
      </c>
      <c r="V37" s="27">
        <f t="shared" si="12"/>
        <v>5035433</v>
      </c>
    </row>
    <row r="38" spans="1:22" ht="13.5" customHeight="1">
      <c r="A38" s="47">
        <v>33</v>
      </c>
      <c r="B38" s="25" t="s">
        <v>32</v>
      </c>
      <c r="C38" s="27">
        <v>5000000</v>
      </c>
      <c r="D38" s="27">
        <v>0</v>
      </c>
      <c r="E38" s="103">
        <v>0</v>
      </c>
      <c r="F38" s="27">
        <f t="shared" si="13"/>
        <v>5000000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f t="shared" si="17"/>
        <v>0</v>
      </c>
      <c r="O38" s="27">
        <v>0</v>
      </c>
      <c r="P38" s="27">
        <v>0</v>
      </c>
      <c r="Q38" s="27">
        <v>0</v>
      </c>
      <c r="R38" s="27">
        <f>SUM(O38:Q38)</f>
        <v>0</v>
      </c>
      <c r="S38" s="27">
        <f t="shared" si="15"/>
        <v>5000000</v>
      </c>
      <c r="T38" s="27">
        <f t="shared" si="16"/>
        <v>0</v>
      </c>
      <c r="U38" s="27">
        <f t="shared" si="12"/>
        <v>0</v>
      </c>
      <c r="V38" s="27">
        <f t="shared" si="12"/>
        <v>5000000</v>
      </c>
    </row>
    <row r="39" spans="1:22" ht="13.5" customHeight="1">
      <c r="A39" s="47">
        <v>34</v>
      </c>
      <c r="B39" s="24" t="s">
        <v>33</v>
      </c>
      <c r="C39" s="27">
        <v>1800000</v>
      </c>
      <c r="D39" s="27">
        <v>0</v>
      </c>
      <c r="E39" s="103">
        <v>0</v>
      </c>
      <c r="F39" s="27">
        <f t="shared" si="13"/>
        <v>1800000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f t="shared" si="17"/>
        <v>0</v>
      </c>
      <c r="O39" s="27">
        <v>0</v>
      </c>
      <c r="P39" s="27">
        <v>0</v>
      </c>
      <c r="Q39" s="27">
        <v>0</v>
      </c>
      <c r="R39" s="27">
        <f>SUM(O39:Q39)</f>
        <v>0</v>
      </c>
      <c r="S39" s="27">
        <f t="shared" si="15"/>
        <v>1800000</v>
      </c>
      <c r="T39" s="27">
        <f t="shared" si="16"/>
        <v>0</v>
      </c>
      <c r="U39" s="27">
        <f t="shared" si="12"/>
        <v>0</v>
      </c>
      <c r="V39" s="27">
        <f t="shared" si="12"/>
        <v>1800000</v>
      </c>
    </row>
    <row r="40" spans="1:22" ht="30" customHeight="1">
      <c r="A40" s="47">
        <v>35</v>
      </c>
      <c r="B40" s="20" t="s">
        <v>34</v>
      </c>
      <c r="C40" s="27">
        <v>0</v>
      </c>
      <c r="D40" s="27">
        <v>0</v>
      </c>
      <c r="E40" s="103">
        <v>0</v>
      </c>
      <c r="F40" s="27">
        <f t="shared" si="13"/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f t="shared" si="17"/>
        <v>0</v>
      </c>
      <c r="O40" s="27">
        <v>0</v>
      </c>
      <c r="P40" s="27">
        <v>0</v>
      </c>
      <c r="Q40" s="27">
        <v>0</v>
      </c>
      <c r="R40" s="27">
        <f>SUM(O40:Q40)</f>
        <v>0</v>
      </c>
      <c r="S40" s="27">
        <f t="shared" si="15"/>
        <v>0</v>
      </c>
      <c r="T40" s="27">
        <f t="shared" si="16"/>
        <v>0</v>
      </c>
      <c r="U40" s="27">
        <f t="shared" si="12"/>
        <v>0</v>
      </c>
      <c r="V40" s="60">
        <f>F40+J40+N40+R40</f>
        <v>0</v>
      </c>
    </row>
    <row r="41" spans="1:22" ht="13.5" customHeight="1">
      <c r="A41" s="47">
        <v>36</v>
      </c>
      <c r="B41" s="24" t="s">
        <v>35</v>
      </c>
      <c r="C41" s="27">
        <v>0</v>
      </c>
      <c r="D41" s="27">
        <v>0</v>
      </c>
      <c r="E41" s="103">
        <v>0</v>
      </c>
      <c r="F41" s="27">
        <f t="shared" si="13"/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f t="shared" si="17"/>
        <v>0</v>
      </c>
      <c r="O41" s="27">
        <v>0</v>
      </c>
      <c r="P41" s="27">
        <v>0</v>
      </c>
      <c r="Q41" s="27">
        <v>0</v>
      </c>
      <c r="R41" s="27">
        <f>SUM(O41:Q41)</f>
        <v>0</v>
      </c>
      <c r="S41" s="27">
        <f t="shared" si="15"/>
        <v>0</v>
      </c>
      <c r="T41" s="27">
        <f t="shared" si="16"/>
        <v>0</v>
      </c>
      <c r="U41" s="27">
        <f t="shared" si="12"/>
        <v>0</v>
      </c>
      <c r="V41" s="60">
        <f>F41+J41+N41+R41</f>
        <v>0</v>
      </c>
    </row>
    <row r="42" spans="1:22" ht="30.75" customHeight="1">
      <c r="A42" s="47">
        <v>37</v>
      </c>
      <c r="B42" s="20" t="s">
        <v>36</v>
      </c>
      <c r="C42" s="27">
        <v>0</v>
      </c>
      <c r="D42" s="27">
        <v>0</v>
      </c>
      <c r="E42" s="103">
        <v>0</v>
      </c>
      <c r="F42" s="27">
        <f t="shared" si="1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f t="shared" si="17"/>
        <v>0</v>
      </c>
      <c r="O42" s="27">
        <v>0</v>
      </c>
      <c r="P42" s="27">
        <v>0</v>
      </c>
      <c r="Q42" s="27">
        <v>0</v>
      </c>
      <c r="R42" s="27">
        <f>SUM(O42:Q42)</f>
        <v>0</v>
      </c>
      <c r="S42" s="27">
        <f t="shared" si="15"/>
        <v>0</v>
      </c>
      <c r="T42" s="27">
        <f t="shared" si="16"/>
        <v>0</v>
      </c>
      <c r="U42" s="27">
        <f t="shared" si="12"/>
        <v>0</v>
      </c>
      <c r="V42" s="60">
        <f>F42+J42+N42+R42</f>
        <v>0</v>
      </c>
    </row>
    <row r="43" spans="1:22" ht="27.75" customHeight="1">
      <c r="A43" s="48">
        <v>38</v>
      </c>
      <c r="B43" s="21" t="s">
        <v>37</v>
      </c>
      <c r="C43" s="29">
        <f aca="true" t="shared" si="18" ref="C43:V43">SUM(C29:C42)-C30-C32-C34-C35-C38-C40-C42</f>
        <v>345123635</v>
      </c>
      <c r="D43" s="29">
        <f t="shared" si="18"/>
        <v>29990187</v>
      </c>
      <c r="E43" s="29">
        <f t="shared" si="18"/>
        <v>27318744</v>
      </c>
      <c r="F43" s="29">
        <f t="shared" si="18"/>
        <v>402432566</v>
      </c>
      <c r="G43" s="29">
        <f t="shared" si="18"/>
        <v>0</v>
      </c>
      <c r="H43" s="29">
        <f t="shared" si="18"/>
        <v>2914814</v>
      </c>
      <c r="I43" s="29">
        <f t="shared" si="18"/>
        <v>0</v>
      </c>
      <c r="J43" s="29">
        <f t="shared" si="18"/>
        <v>2914814</v>
      </c>
      <c r="K43" s="29">
        <f t="shared" si="18"/>
        <v>16245100</v>
      </c>
      <c r="L43" s="29">
        <f t="shared" si="18"/>
        <v>0</v>
      </c>
      <c r="M43" s="29">
        <f t="shared" si="18"/>
        <v>0</v>
      </c>
      <c r="N43" s="29">
        <f t="shared" si="18"/>
        <v>16245100</v>
      </c>
      <c r="O43" s="29">
        <f t="shared" si="18"/>
        <v>2540600</v>
      </c>
      <c r="P43" s="29">
        <f t="shared" si="18"/>
        <v>0</v>
      </c>
      <c r="Q43" s="29">
        <f t="shared" si="18"/>
        <v>2090598</v>
      </c>
      <c r="R43" s="29">
        <f t="shared" si="18"/>
        <v>4631198</v>
      </c>
      <c r="S43" s="29">
        <f t="shared" si="18"/>
        <v>363909335</v>
      </c>
      <c r="T43" s="29">
        <f t="shared" si="18"/>
        <v>32905001</v>
      </c>
      <c r="U43" s="29">
        <f t="shared" si="18"/>
        <v>29409342</v>
      </c>
      <c r="V43" s="29">
        <f t="shared" si="18"/>
        <v>426223678</v>
      </c>
    </row>
    <row r="44" spans="1:22" ht="13.5" customHeight="1">
      <c r="A44" s="47">
        <v>36</v>
      </c>
      <c r="B44" s="24" t="s">
        <v>38</v>
      </c>
      <c r="C44" s="27">
        <v>30000000</v>
      </c>
      <c r="D44" s="27">
        <v>0</v>
      </c>
      <c r="E44" s="27">
        <v>0</v>
      </c>
      <c r="F44" s="27">
        <f aca="true" t="shared" si="19" ref="F44:F51">SUM(C44:D44)</f>
        <v>30000000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f>SUM(O44:P44)</f>
        <v>0</v>
      </c>
      <c r="S44" s="27">
        <f>C44+G44+K44+O44</f>
        <v>30000000</v>
      </c>
      <c r="T44" s="27">
        <f>D44+H44+L44+P44</f>
        <v>0</v>
      </c>
      <c r="U44" s="27">
        <f>E44+I44+M44+Q44</f>
        <v>0</v>
      </c>
      <c r="V44" s="27">
        <f>F44+J44+N44+R44</f>
        <v>30000000</v>
      </c>
    </row>
    <row r="45" spans="1:22" ht="13.5" customHeight="1">
      <c r="A45" s="47">
        <v>37</v>
      </c>
      <c r="B45" s="24" t="s">
        <v>39</v>
      </c>
      <c r="C45" s="27">
        <v>0</v>
      </c>
      <c r="D45" s="27">
        <v>0</v>
      </c>
      <c r="E45" s="27">
        <v>0</v>
      </c>
      <c r="F45" s="27">
        <f t="shared" si="19"/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f aca="true" t="shared" si="20" ref="R45:R51">SUM(O45:P45)</f>
        <v>0</v>
      </c>
      <c r="S45" s="27">
        <f aca="true" t="shared" si="21" ref="S45:S51">C45+G45+K45+O45</f>
        <v>0</v>
      </c>
      <c r="T45" s="27">
        <f aca="true" t="shared" si="22" ref="T45:T51">D45+H45+L45+P45</f>
        <v>0</v>
      </c>
      <c r="U45" s="27">
        <f aca="true" t="shared" si="23" ref="U45:U51">E45+I45+M45+Q45</f>
        <v>0</v>
      </c>
      <c r="V45" s="27">
        <f aca="true" t="shared" si="24" ref="V45:V51">F45+J45+N45+R45</f>
        <v>0</v>
      </c>
    </row>
    <row r="46" spans="1:22" ht="13.5" customHeight="1">
      <c r="A46" s="47">
        <v>38</v>
      </c>
      <c r="B46" s="24" t="s">
        <v>40</v>
      </c>
      <c r="C46" s="27">
        <v>83774924</v>
      </c>
      <c r="D46" s="27">
        <v>-377293</v>
      </c>
      <c r="E46" s="27">
        <v>0</v>
      </c>
      <c r="F46" s="27">
        <f t="shared" si="19"/>
        <v>83397631</v>
      </c>
      <c r="G46" s="27">
        <v>99959</v>
      </c>
      <c r="H46" s="27">
        <v>0</v>
      </c>
      <c r="I46" s="27">
        <v>0</v>
      </c>
      <c r="J46" s="27">
        <f>SUM(G46:I46)</f>
        <v>99959</v>
      </c>
      <c r="K46" s="27">
        <v>149488</v>
      </c>
      <c r="L46" s="27">
        <v>0</v>
      </c>
      <c r="M46" s="27">
        <v>0</v>
      </c>
      <c r="N46" s="27">
        <f>SUM(K46:M46)</f>
        <v>149488</v>
      </c>
      <c r="O46" s="27">
        <v>40361</v>
      </c>
      <c r="P46" s="27">
        <v>0</v>
      </c>
      <c r="Q46" s="27">
        <v>0</v>
      </c>
      <c r="R46" s="27">
        <f>SUM(O46:Q46)</f>
        <v>40361</v>
      </c>
      <c r="S46" s="27">
        <f t="shared" si="21"/>
        <v>84064732</v>
      </c>
      <c r="T46" s="27">
        <f t="shared" si="22"/>
        <v>-377293</v>
      </c>
      <c r="U46" s="27">
        <f t="shared" si="23"/>
        <v>0</v>
      </c>
      <c r="V46" s="27">
        <f t="shared" si="24"/>
        <v>83687439</v>
      </c>
    </row>
    <row r="47" spans="1:22" ht="13.5" customHeight="1">
      <c r="A47" s="47">
        <v>39</v>
      </c>
      <c r="B47" s="24" t="s">
        <v>17</v>
      </c>
      <c r="C47" s="27">
        <v>0</v>
      </c>
      <c r="D47" s="27">
        <v>0</v>
      </c>
      <c r="E47" s="27">
        <v>0</v>
      </c>
      <c r="F47" s="27">
        <f t="shared" si="19"/>
        <v>0</v>
      </c>
      <c r="G47" s="27">
        <v>0</v>
      </c>
      <c r="H47" s="27">
        <v>0</v>
      </c>
      <c r="I47" s="27">
        <v>0</v>
      </c>
      <c r="J47" s="27">
        <f>SUM(G47:I47)</f>
        <v>0</v>
      </c>
      <c r="K47" s="27">
        <v>0</v>
      </c>
      <c r="L47" s="27">
        <v>0</v>
      </c>
      <c r="M47" s="27">
        <v>0</v>
      </c>
      <c r="N47" s="27">
        <f>SUM(K47:M47)</f>
        <v>0</v>
      </c>
      <c r="O47" s="27">
        <v>0</v>
      </c>
      <c r="P47" s="27">
        <v>0</v>
      </c>
      <c r="Q47" s="27">
        <v>0</v>
      </c>
      <c r="R47" s="27">
        <f>SUM(O47:Q47)</f>
        <v>0</v>
      </c>
      <c r="S47" s="27">
        <f t="shared" si="21"/>
        <v>0</v>
      </c>
      <c r="T47" s="27">
        <f t="shared" si="22"/>
        <v>0</v>
      </c>
      <c r="U47" s="27">
        <f t="shared" si="23"/>
        <v>0</v>
      </c>
      <c r="V47" s="27">
        <f t="shared" si="24"/>
        <v>0</v>
      </c>
    </row>
    <row r="48" spans="1:22" ht="13.5" customHeight="1">
      <c r="A48" s="47">
        <v>40</v>
      </c>
      <c r="B48" s="24" t="s">
        <v>41</v>
      </c>
      <c r="C48" s="27">
        <v>0</v>
      </c>
      <c r="D48" s="27">
        <v>0</v>
      </c>
      <c r="E48" s="27">
        <v>0</v>
      </c>
      <c r="F48" s="27">
        <f t="shared" si="19"/>
        <v>0</v>
      </c>
      <c r="G48" s="27">
        <v>0</v>
      </c>
      <c r="H48" s="27">
        <v>0</v>
      </c>
      <c r="I48" s="27">
        <v>0</v>
      </c>
      <c r="J48" s="27">
        <f>SUM(G48:I48)</f>
        <v>0</v>
      </c>
      <c r="K48" s="27">
        <v>0</v>
      </c>
      <c r="L48" s="27">
        <v>0</v>
      </c>
      <c r="M48" s="27">
        <v>0</v>
      </c>
      <c r="N48" s="27">
        <f>SUM(K48:M48)</f>
        <v>0</v>
      </c>
      <c r="O48" s="27">
        <v>0</v>
      </c>
      <c r="P48" s="27">
        <v>0</v>
      </c>
      <c r="Q48" s="27">
        <v>0</v>
      </c>
      <c r="R48" s="27">
        <f>SUM(O48:Q48)</f>
        <v>0</v>
      </c>
      <c r="S48" s="27">
        <f t="shared" si="21"/>
        <v>0</v>
      </c>
      <c r="T48" s="27">
        <f t="shared" si="22"/>
        <v>0</v>
      </c>
      <c r="U48" s="27">
        <f t="shared" si="23"/>
        <v>0</v>
      </c>
      <c r="V48" s="27">
        <f t="shared" si="24"/>
        <v>0</v>
      </c>
    </row>
    <row r="49" spans="1:22" ht="13.5" customHeight="1">
      <c r="A49" s="47">
        <v>41</v>
      </c>
      <c r="B49" s="24" t="s">
        <v>42</v>
      </c>
      <c r="C49" s="27">
        <v>0</v>
      </c>
      <c r="D49" s="27">
        <v>0</v>
      </c>
      <c r="E49" s="27">
        <v>0</v>
      </c>
      <c r="F49" s="27">
        <f t="shared" si="19"/>
        <v>0</v>
      </c>
      <c r="G49" s="27">
        <v>67235312</v>
      </c>
      <c r="H49" s="27">
        <v>4527099</v>
      </c>
      <c r="I49" s="27">
        <v>70272</v>
      </c>
      <c r="J49" s="27">
        <f>SUM(G49:I49)</f>
        <v>71832683</v>
      </c>
      <c r="K49" s="27">
        <v>94704212</v>
      </c>
      <c r="L49" s="27">
        <v>2094297</v>
      </c>
      <c r="M49" s="27">
        <v>697241</v>
      </c>
      <c r="N49" s="27">
        <f>SUM(K49:M49)</f>
        <v>97495750</v>
      </c>
      <c r="O49" s="27">
        <v>9982739</v>
      </c>
      <c r="P49" s="27">
        <v>834203</v>
      </c>
      <c r="Q49" s="27">
        <v>476689</v>
      </c>
      <c r="R49" s="27">
        <f>SUM(O49:Q49)</f>
        <v>11293631</v>
      </c>
      <c r="S49" s="27">
        <f t="shared" si="21"/>
        <v>171922263</v>
      </c>
      <c r="T49" s="27">
        <f t="shared" si="22"/>
        <v>7455599</v>
      </c>
      <c r="U49" s="27">
        <f t="shared" si="23"/>
        <v>1244202</v>
      </c>
      <c r="V49" s="27">
        <f t="shared" si="24"/>
        <v>180622064</v>
      </c>
    </row>
    <row r="50" spans="1:22" ht="13.5" customHeight="1">
      <c r="A50" s="47">
        <v>42</v>
      </c>
      <c r="B50" s="24" t="s">
        <v>43</v>
      </c>
      <c r="C50" s="27">
        <v>0</v>
      </c>
      <c r="D50" s="27">
        <v>0</v>
      </c>
      <c r="E50" s="27">
        <v>0</v>
      </c>
      <c r="F50" s="27">
        <f t="shared" si="19"/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f t="shared" si="20"/>
        <v>0</v>
      </c>
      <c r="S50" s="27">
        <f t="shared" si="21"/>
        <v>0</v>
      </c>
      <c r="T50" s="27">
        <f t="shared" si="22"/>
        <v>0</v>
      </c>
      <c r="U50" s="27">
        <f t="shared" si="23"/>
        <v>0</v>
      </c>
      <c r="V50" s="27">
        <f t="shared" si="24"/>
        <v>0</v>
      </c>
    </row>
    <row r="51" spans="1:22" ht="13.5" customHeight="1">
      <c r="A51" s="47">
        <v>43</v>
      </c>
      <c r="B51" s="24" t="s">
        <v>44</v>
      </c>
      <c r="C51" s="28">
        <v>0</v>
      </c>
      <c r="D51" s="27">
        <v>0</v>
      </c>
      <c r="E51" s="27">
        <v>0</v>
      </c>
      <c r="F51" s="27">
        <f t="shared" si="19"/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7">
        <f t="shared" si="20"/>
        <v>0</v>
      </c>
      <c r="S51" s="27">
        <f t="shared" si="21"/>
        <v>0</v>
      </c>
      <c r="T51" s="27">
        <f t="shared" si="22"/>
        <v>0</v>
      </c>
      <c r="U51" s="27">
        <f t="shared" si="23"/>
        <v>0</v>
      </c>
      <c r="V51" s="27">
        <f t="shared" si="24"/>
        <v>0</v>
      </c>
    </row>
    <row r="52" spans="1:22" ht="13.5" customHeight="1">
      <c r="A52" s="49">
        <v>44</v>
      </c>
      <c r="B52" s="26" t="s">
        <v>45</v>
      </c>
      <c r="C52" s="22">
        <f aca="true" t="shared" si="25" ref="C52:V52">SUM(C44:C51)</f>
        <v>113774924</v>
      </c>
      <c r="D52" s="22">
        <f t="shared" si="25"/>
        <v>-377293</v>
      </c>
      <c r="E52" s="22">
        <f t="shared" si="25"/>
        <v>0</v>
      </c>
      <c r="F52" s="22">
        <f t="shared" si="25"/>
        <v>113397631</v>
      </c>
      <c r="G52" s="22">
        <f t="shared" si="25"/>
        <v>67335271</v>
      </c>
      <c r="H52" s="22">
        <f t="shared" si="25"/>
        <v>4527099</v>
      </c>
      <c r="I52" s="22">
        <f t="shared" si="25"/>
        <v>70272</v>
      </c>
      <c r="J52" s="22">
        <f t="shared" si="25"/>
        <v>71932642</v>
      </c>
      <c r="K52" s="22">
        <f t="shared" si="25"/>
        <v>94853700</v>
      </c>
      <c r="L52" s="22">
        <f t="shared" si="25"/>
        <v>2094297</v>
      </c>
      <c r="M52" s="22">
        <f t="shared" si="25"/>
        <v>697241</v>
      </c>
      <c r="N52" s="22">
        <f t="shared" si="25"/>
        <v>97645238</v>
      </c>
      <c r="O52" s="22">
        <f t="shared" si="25"/>
        <v>10023100</v>
      </c>
      <c r="P52" s="22">
        <f t="shared" si="25"/>
        <v>834203</v>
      </c>
      <c r="Q52" s="22">
        <f t="shared" si="25"/>
        <v>476689</v>
      </c>
      <c r="R52" s="22">
        <f t="shared" si="25"/>
        <v>11333992</v>
      </c>
      <c r="S52" s="22">
        <f t="shared" si="25"/>
        <v>285986995</v>
      </c>
      <c r="T52" s="22">
        <f t="shared" si="25"/>
        <v>7078306</v>
      </c>
      <c r="U52" s="22">
        <f t="shared" si="25"/>
        <v>1244202</v>
      </c>
      <c r="V52" s="22">
        <f t="shared" si="25"/>
        <v>294309503</v>
      </c>
    </row>
    <row r="53" spans="1:22" ht="13.5" customHeight="1">
      <c r="A53" s="47">
        <v>45</v>
      </c>
      <c r="B53" s="24" t="s">
        <v>46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60">
        <f>F53+J53+N53</f>
        <v>0</v>
      </c>
    </row>
    <row r="54" spans="1:22" ht="18" customHeight="1">
      <c r="A54" s="48">
        <v>47</v>
      </c>
      <c r="B54" s="21" t="s">
        <v>47</v>
      </c>
      <c r="C54" s="29">
        <f aca="true" t="shared" si="26" ref="C54:V54">C43+C52+SUM(C53:C53)</f>
        <v>458898559</v>
      </c>
      <c r="D54" s="29">
        <f t="shared" si="26"/>
        <v>29612894</v>
      </c>
      <c r="E54" s="29">
        <f t="shared" si="26"/>
        <v>27318744</v>
      </c>
      <c r="F54" s="29">
        <f t="shared" si="26"/>
        <v>515830197</v>
      </c>
      <c r="G54" s="29">
        <f t="shared" si="26"/>
        <v>67335271</v>
      </c>
      <c r="H54" s="29">
        <f t="shared" si="26"/>
        <v>7441913</v>
      </c>
      <c r="I54" s="29">
        <f t="shared" si="26"/>
        <v>70272</v>
      </c>
      <c r="J54" s="29">
        <f t="shared" si="26"/>
        <v>74847456</v>
      </c>
      <c r="K54" s="29">
        <f t="shared" si="26"/>
        <v>111098800</v>
      </c>
      <c r="L54" s="29">
        <f t="shared" si="26"/>
        <v>2094297</v>
      </c>
      <c r="M54" s="29">
        <f t="shared" si="26"/>
        <v>697241</v>
      </c>
      <c r="N54" s="29">
        <f t="shared" si="26"/>
        <v>113890338</v>
      </c>
      <c r="O54" s="29">
        <f t="shared" si="26"/>
        <v>12563700</v>
      </c>
      <c r="P54" s="29">
        <f t="shared" si="26"/>
        <v>834203</v>
      </c>
      <c r="Q54" s="29">
        <f t="shared" si="26"/>
        <v>2567287</v>
      </c>
      <c r="R54" s="29">
        <f t="shared" si="26"/>
        <v>15965190</v>
      </c>
      <c r="S54" s="29">
        <f t="shared" si="26"/>
        <v>649896330</v>
      </c>
      <c r="T54" s="29">
        <f t="shared" si="26"/>
        <v>39983307</v>
      </c>
      <c r="U54" s="29">
        <f t="shared" si="26"/>
        <v>30653544</v>
      </c>
      <c r="V54" s="29">
        <f t="shared" si="26"/>
        <v>720533181</v>
      </c>
    </row>
    <row r="55" spans="1:22" ht="30" customHeight="1">
      <c r="A55" s="48">
        <v>48</v>
      </c>
      <c r="B55" s="23" t="s">
        <v>48</v>
      </c>
      <c r="C55" s="29">
        <f aca="true" t="shared" si="27" ref="C55:V55">C43-C18</f>
        <v>103956003</v>
      </c>
      <c r="D55" s="29">
        <f t="shared" si="27"/>
        <v>7832892</v>
      </c>
      <c r="E55" s="29">
        <f t="shared" si="27"/>
        <v>1373348</v>
      </c>
      <c r="F55" s="29">
        <f t="shared" si="27"/>
        <v>113162243</v>
      </c>
      <c r="G55" s="29">
        <f t="shared" si="27"/>
        <v>-67335271</v>
      </c>
      <c r="H55" s="29">
        <f t="shared" si="27"/>
        <v>-4527099</v>
      </c>
      <c r="I55" s="29">
        <f t="shared" si="27"/>
        <v>-70272</v>
      </c>
      <c r="J55" s="29">
        <f t="shared" si="27"/>
        <v>-71932642</v>
      </c>
      <c r="K55" s="29">
        <f t="shared" si="27"/>
        <v>-94853700</v>
      </c>
      <c r="L55" s="29">
        <f t="shared" si="27"/>
        <v>-2094297</v>
      </c>
      <c r="M55" s="29">
        <f t="shared" si="27"/>
        <v>-697241</v>
      </c>
      <c r="N55" s="29">
        <f t="shared" si="27"/>
        <v>-97645238</v>
      </c>
      <c r="O55" s="29">
        <f t="shared" si="27"/>
        <v>-10023100</v>
      </c>
      <c r="P55" s="29">
        <f t="shared" si="27"/>
        <v>-834203</v>
      </c>
      <c r="Q55" s="29">
        <f t="shared" si="27"/>
        <v>-476689</v>
      </c>
      <c r="R55" s="29">
        <f t="shared" si="27"/>
        <v>-11333992</v>
      </c>
      <c r="S55" s="29">
        <f t="shared" si="27"/>
        <v>-68256068</v>
      </c>
      <c r="T55" s="29">
        <f t="shared" si="27"/>
        <v>377293</v>
      </c>
      <c r="U55" s="29">
        <f t="shared" si="27"/>
        <v>129146</v>
      </c>
      <c r="V55" s="165">
        <f t="shared" si="27"/>
        <v>-67749629</v>
      </c>
    </row>
    <row r="56" spans="1:22" ht="18.75" customHeight="1">
      <c r="A56" s="48">
        <v>49</v>
      </c>
      <c r="B56" s="21" t="s">
        <v>49</v>
      </c>
      <c r="C56" s="29">
        <f aca="true" t="shared" si="28" ref="C56:V56">C52-C24</f>
        <v>-103956003</v>
      </c>
      <c r="D56" s="29">
        <f t="shared" si="28"/>
        <v>-7832892</v>
      </c>
      <c r="E56" s="29">
        <f t="shared" si="28"/>
        <v>-1373348</v>
      </c>
      <c r="F56" s="29">
        <f t="shared" si="28"/>
        <v>-113162243</v>
      </c>
      <c r="G56" s="29">
        <f t="shared" si="28"/>
        <v>67335271</v>
      </c>
      <c r="H56" s="29">
        <f t="shared" si="28"/>
        <v>4527099</v>
      </c>
      <c r="I56" s="29">
        <f t="shared" si="28"/>
        <v>70272</v>
      </c>
      <c r="J56" s="29">
        <f t="shared" si="28"/>
        <v>71932642</v>
      </c>
      <c r="K56" s="29">
        <f t="shared" si="28"/>
        <v>94853700</v>
      </c>
      <c r="L56" s="29">
        <f t="shared" si="28"/>
        <v>2094297</v>
      </c>
      <c r="M56" s="29">
        <f t="shared" si="28"/>
        <v>697241</v>
      </c>
      <c r="N56" s="29">
        <f t="shared" si="28"/>
        <v>97645238</v>
      </c>
      <c r="O56" s="29">
        <f t="shared" si="28"/>
        <v>10023100</v>
      </c>
      <c r="P56" s="29">
        <f t="shared" si="28"/>
        <v>834203</v>
      </c>
      <c r="Q56" s="29">
        <f t="shared" si="28"/>
        <v>476689</v>
      </c>
      <c r="R56" s="29">
        <f t="shared" si="28"/>
        <v>11333992</v>
      </c>
      <c r="S56" s="29">
        <f t="shared" si="28"/>
        <v>68256068</v>
      </c>
      <c r="T56" s="29">
        <f t="shared" si="28"/>
        <v>-377293</v>
      </c>
      <c r="U56" s="29">
        <f t="shared" si="28"/>
        <v>-129146</v>
      </c>
      <c r="V56" s="165">
        <f t="shared" si="28"/>
        <v>67749629</v>
      </c>
    </row>
    <row r="57" spans="1:22" ht="17.25" customHeight="1" thickBot="1">
      <c r="A57" s="50">
        <v>50</v>
      </c>
      <c r="B57" s="51" t="s">
        <v>50</v>
      </c>
      <c r="C57" s="52">
        <f aca="true" t="shared" si="29" ref="C57:V57">C54-C27</f>
        <v>0</v>
      </c>
      <c r="D57" s="52">
        <f t="shared" si="29"/>
        <v>0</v>
      </c>
      <c r="E57" s="52">
        <f t="shared" si="29"/>
        <v>0</v>
      </c>
      <c r="F57" s="52">
        <f t="shared" si="29"/>
        <v>0</v>
      </c>
      <c r="G57" s="52">
        <f t="shared" si="29"/>
        <v>0</v>
      </c>
      <c r="H57" s="52">
        <f t="shared" si="29"/>
        <v>0</v>
      </c>
      <c r="I57" s="52">
        <f t="shared" si="29"/>
        <v>0</v>
      </c>
      <c r="J57" s="52">
        <f t="shared" si="29"/>
        <v>0</v>
      </c>
      <c r="K57" s="52">
        <f t="shared" si="29"/>
        <v>0</v>
      </c>
      <c r="L57" s="52">
        <f t="shared" si="29"/>
        <v>0</v>
      </c>
      <c r="M57" s="52">
        <f t="shared" si="29"/>
        <v>0</v>
      </c>
      <c r="N57" s="52">
        <f t="shared" si="29"/>
        <v>0</v>
      </c>
      <c r="O57" s="52">
        <f t="shared" si="29"/>
        <v>0</v>
      </c>
      <c r="P57" s="52">
        <f t="shared" si="29"/>
        <v>0</v>
      </c>
      <c r="Q57" s="52">
        <f t="shared" si="29"/>
        <v>0</v>
      </c>
      <c r="R57" s="52">
        <f t="shared" si="29"/>
        <v>0</v>
      </c>
      <c r="S57" s="52">
        <f t="shared" si="29"/>
        <v>0</v>
      </c>
      <c r="T57" s="52">
        <f t="shared" si="29"/>
        <v>0</v>
      </c>
      <c r="U57" s="52">
        <f t="shared" si="29"/>
        <v>0</v>
      </c>
      <c r="V57" s="52">
        <f t="shared" si="29"/>
        <v>0</v>
      </c>
    </row>
    <row r="58" spans="1:6" ht="13.5">
      <c r="A58" s="9"/>
      <c r="B58" s="9"/>
      <c r="C58" s="7"/>
      <c r="D58" s="7"/>
      <c r="E58" s="7"/>
      <c r="F58" s="7"/>
    </row>
    <row r="59" spans="1:19" ht="13.5">
      <c r="A59" s="9"/>
      <c r="B59" s="9"/>
      <c r="C59" s="7"/>
      <c r="D59" s="7"/>
      <c r="E59" s="7"/>
      <c r="F59" s="7"/>
      <c r="S59" s="31"/>
    </row>
    <row r="60" spans="1:19" ht="13.5">
      <c r="A60" s="9"/>
      <c r="B60" s="9"/>
      <c r="C60" s="7"/>
      <c r="D60" s="7"/>
      <c r="E60" s="7"/>
      <c r="F60" s="7"/>
      <c r="S60" s="31"/>
    </row>
    <row r="61" spans="1:6" ht="13.5">
      <c r="A61" s="9"/>
      <c r="B61" s="9"/>
      <c r="C61" s="7"/>
      <c r="D61" s="7"/>
      <c r="E61" s="7"/>
      <c r="F61" s="7"/>
    </row>
    <row r="62" spans="1:6" ht="13.5">
      <c r="A62" s="9"/>
      <c r="B62" s="9"/>
      <c r="C62" s="7"/>
      <c r="D62" s="7"/>
      <c r="E62" s="7"/>
      <c r="F62" s="7"/>
    </row>
    <row r="63" spans="1:6" ht="13.5">
      <c r="A63" s="9"/>
      <c r="B63" s="9"/>
      <c r="C63" s="7"/>
      <c r="D63" s="7"/>
      <c r="E63" s="7"/>
      <c r="F63" s="7"/>
    </row>
  </sheetData>
  <sheetProtection/>
  <mergeCells count="27">
    <mergeCell ref="Q3:Q4"/>
    <mergeCell ref="U3:U5"/>
    <mergeCell ref="N3:N5"/>
    <mergeCell ref="K2:N2"/>
    <mergeCell ref="L3:L5"/>
    <mergeCell ref="E3:E4"/>
    <mergeCell ref="I3:I4"/>
    <mergeCell ref="M3:M5"/>
    <mergeCell ref="A2:A5"/>
    <mergeCell ref="B2:B5"/>
    <mergeCell ref="G3:G5"/>
    <mergeCell ref="C3:C5"/>
    <mergeCell ref="K3:K5"/>
    <mergeCell ref="F3:F5"/>
    <mergeCell ref="G2:J2"/>
    <mergeCell ref="C2:F2"/>
    <mergeCell ref="D3:D5"/>
    <mergeCell ref="S2:V2"/>
    <mergeCell ref="T3:T5"/>
    <mergeCell ref="V3:V5"/>
    <mergeCell ref="S3:S5"/>
    <mergeCell ref="H3:H5"/>
    <mergeCell ref="J3:J5"/>
    <mergeCell ref="O3:O5"/>
    <mergeCell ref="P3:P5"/>
    <mergeCell ref="R3:R5"/>
    <mergeCell ref="O2:R2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65" r:id="rId1"/>
  <headerFooter>
    <oddHeader>&amp;C&amp;"Arial,Normál"&amp;14KÖLTSÉGVETÉSI SZERVENKÉNTI &amp;"Times New Roman CE,Normál"&amp;12
&amp;"Garamond,Normál"&amp;16KÖLTSÉGVETÉSI MÉRLEG (JELENTÉS) 2017. ÉV&amp;R4. sz. melléklet</oddHeader>
  </headerFooter>
  <colBreaks count="1" manualBreakCount="1">
    <brk id="19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F19" sqref="F19"/>
    </sheetView>
  </sheetViews>
  <sheetFormatPr defaultColWidth="8.796875" defaultRowHeight="15"/>
  <cols>
    <col min="1" max="1" width="47.19921875" style="0" bestFit="1" customWidth="1"/>
    <col min="2" max="2" width="15.09765625" style="0" customWidth="1"/>
    <col min="3" max="3" width="14.8984375" style="0" customWidth="1"/>
    <col min="4" max="4" width="14.09765625" style="0" customWidth="1"/>
  </cols>
  <sheetData>
    <row r="1" spans="1:3" ht="15.75">
      <c r="A1" s="167" t="str">
        <f>'[4]Adatlap'!A1</f>
        <v>Nagyréde Nagyközség Önkormányzata</v>
      </c>
      <c r="B1" s="182" t="s">
        <v>83</v>
      </c>
      <c r="C1" s="182"/>
    </row>
    <row r="2" spans="1:4" ht="15.75" customHeight="1">
      <c r="A2" s="163" t="s">
        <v>88</v>
      </c>
      <c r="B2" s="163" t="s">
        <v>89</v>
      </c>
      <c r="C2" s="163" t="s">
        <v>87</v>
      </c>
      <c r="D2" s="163" t="s">
        <v>79</v>
      </c>
    </row>
    <row r="3" spans="1:4" ht="33" customHeight="1">
      <c r="A3" s="164"/>
      <c r="B3" s="164"/>
      <c r="C3" s="164"/>
      <c r="D3" s="164"/>
    </row>
    <row r="4" spans="1:4" ht="15.75">
      <c r="A4" s="183" t="s">
        <v>90</v>
      </c>
      <c r="B4" s="184"/>
      <c r="C4" s="184"/>
      <c r="D4" s="189"/>
    </row>
    <row r="5" spans="1:4" ht="15.75">
      <c r="A5" s="186" t="s">
        <v>1</v>
      </c>
      <c r="B5" s="187"/>
      <c r="C5" s="187"/>
      <c r="D5" s="188"/>
    </row>
    <row r="6" spans="1:4" ht="15.75">
      <c r="A6" s="168" t="s">
        <v>91</v>
      </c>
      <c r="B6" s="169">
        <v>60221950</v>
      </c>
      <c r="C6" s="185">
        <v>0</v>
      </c>
      <c r="D6" s="185">
        <f>SUM(B6:C6)</f>
        <v>60221950</v>
      </c>
    </row>
    <row r="7" spans="1:4" ht="15.75">
      <c r="A7" s="168" t="s">
        <v>117</v>
      </c>
      <c r="B7" s="169">
        <v>200000</v>
      </c>
      <c r="C7" s="185">
        <v>189704</v>
      </c>
      <c r="D7" s="185">
        <f aca="true" t="shared" si="0" ref="D7:D34">SUM(B7:C7)</f>
        <v>389704</v>
      </c>
    </row>
    <row r="8" spans="1:4" ht="15.75">
      <c r="A8" s="168" t="s">
        <v>124</v>
      </c>
      <c r="B8" s="169">
        <v>60000</v>
      </c>
      <c r="C8" s="185">
        <v>0</v>
      </c>
      <c r="D8" s="185">
        <f t="shared" si="0"/>
        <v>60000</v>
      </c>
    </row>
    <row r="9" spans="1:4" ht="15.75">
      <c r="A9" s="168" t="s">
        <v>123</v>
      </c>
      <c r="B9" s="169">
        <v>6000000</v>
      </c>
      <c r="C9" s="185">
        <v>779621</v>
      </c>
      <c r="D9" s="185">
        <f t="shared" si="0"/>
        <v>6779621</v>
      </c>
    </row>
    <row r="10" spans="1:4" ht="15.75">
      <c r="A10" s="168" t="s">
        <v>125</v>
      </c>
      <c r="B10" s="169">
        <v>53300</v>
      </c>
      <c r="C10" s="185">
        <v>796237</v>
      </c>
      <c r="D10" s="185">
        <f t="shared" si="0"/>
        <v>849537</v>
      </c>
    </row>
    <row r="11" spans="1:4" ht="15.75">
      <c r="A11" s="168" t="s">
        <v>92</v>
      </c>
      <c r="B11" s="169">
        <v>3000000</v>
      </c>
      <c r="C11" s="185">
        <v>0</v>
      </c>
      <c r="D11" s="185">
        <f t="shared" si="0"/>
        <v>3000000</v>
      </c>
    </row>
    <row r="12" spans="1:4" ht="15.75">
      <c r="A12" s="168" t="s">
        <v>93</v>
      </c>
      <c r="B12" s="169">
        <v>500000</v>
      </c>
      <c r="C12" s="185">
        <v>0</v>
      </c>
      <c r="D12" s="185">
        <f t="shared" si="0"/>
        <v>500000</v>
      </c>
    </row>
    <row r="13" spans="1:4" ht="15.75">
      <c r="A13" s="168" t="s">
        <v>94</v>
      </c>
      <c r="B13" s="169">
        <v>1100000</v>
      </c>
      <c r="C13" s="185">
        <v>299900</v>
      </c>
      <c r="D13" s="185">
        <f t="shared" si="0"/>
        <v>1399900</v>
      </c>
    </row>
    <row r="14" spans="1:4" ht="15.75">
      <c r="A14" s="168" t="s">
        <v>95</v>
      </c>
      <c r="B14" s="169">
        <v>1943000</v>
      </c>
      <c r="C14" s="185">
        <v>0</v>
      </c>
      <c r="D14" s="185">
        <f t="shared" si="0"/>
        <v>1943000</v>
      </c>
    </row>
    <row r="15" spans="1:4" ht="15.75">
      <c r="A15" s="168" t="s">
        <v>96</v>
      </c>
      <c r="B15" s="169">
        <v>500000</v>
      </c>
      <c r="C15" s="185">
        <v>6730</v>
      </c>
      <c r="D15" s="185">
        <f t="shared" si="0"/>
        <v>506730</v>
      </c>
    </row>
    <row r="16" spans="1:4" ht="15.75">
      <c r="A16" s="168" t="s">
        <v>97</v>
      </c>
      <c r="B16" s="169">
        <v>300000</v>
      </c>
      <c r="C16" s="185">
        <v>0</v>
      </c>
      <c r="D16" s="185">
        <f t="shared" si="0"/>
        <v>300000</v>
      </c>
    </row>
    <row r="17" spans="1:4" ht="15.75">
      <c r="A17" s="168" t="s">
        <v>98</v>
      </c>
      <c r="B17" s="169">
        <v>1000000</v>
      </c>
      <c r="C17" s="185">
        <v>1923946</v>
      </c>
      <c r="D17" s="185">
        <f t="shared" si="0"/>
        <v>2923946</v>
      </c>
    </row>
    <row r="18" spans="1:4" ht="15.75">
      <c r="A18" s="168" t="s">
        <v>99</v>
      </c>
      <c r="B18" s="169">
        <v>7620000</v>
      </c>
      <c r="C18" s="185">
        <v>-6273609</v>
      </c>
      <c r="D18" s="185">
        <f t="shared" si="0"/>
        <v>1346391</v>
      </c>
    </row>
    <row r="19" spans="1:4" ht="15.75">
      <c r="A19" s="168" t="s">
        <v>100</v>
      </c>
      <c r="B19" s="169">
        <v>500000</v>
      </c>
      <c r="C19" s="185">
        <v>-2240</v>
      </c>
      <c r="D19" s="185">
        <f t="shared" si="0"/>
        <v>497760</v>
      </c>
    </row>
    <row r="20" spans="1:4" ht="15.75">
      <c r="A20" s="168" t="s">
        <v>101</v>
      </c>
      <c r="B20" s="169">
        <v>2500000</v>
      </c>
      <c r="C20" s="185">
        <v>0</v>
      </c>
      <c r="D20" s="185">
        <f t="shared" si="0"/>
        <v>2500000</v>
      </c>
    </row>
    <row r="21" spans="1:4" ht="15.75">
      <c r="A21" s="168" t="s">
        <v>102</v>
      </c>
      <c r="B21" s="169">
        <v>2278000</v>
      </c>
      <c r="C21" s="185">
        <v>-1510357</v>
      </c>
      <c r="D21" s="185">
        <f t="shared" si="0"/>
        <v>767643</v>
      </c>
    </row>
    <row r="22" spans="1:4" ht="15.75">
      <c r="A22" s="168" t="s">
        <v>103</v>
      </c>
      <c r="B22" s="169">
        <v>2500000</v>
      </c>
      <c r="C22" s="185">
        <v>0</v>
      </c>
      <c r="D22" s="185">
        <f t="shared" si="0"/>
        <v>2500000</v>
      </c>
    </row>
    <row r="23" spans="1:4" ht="15.75">
      <c r="A23" s="168" t="s">
        <v>104</v>
      </c>
      <c r="B23" s="169">
        <v>635000</v>
      </c>
      <c r="C23" s="185">
        <v>0</v>
      </c>
      <c r="D23" s="185">
        <f t="shared" si="0"/>
        <v>635000</v>
      </c>
    </row>
    <row r="24" spans="1:4" ht="30">
      <c r="A24" s="170" t="s">
        <v>105</v>
      </c>
      <c r="B24" s="169">
        <v>2422000</v>
      </c>
      <c r="C24" s="185">
        <v>0</v>
      </c>
      <c r="D24" s="185">
        <f t="shared" si="0"/>
        <v>2422000</v>
      </c>
    </row>
    <row r="25" spans="1:4" ht="15.75">
      <c r="A25" s="170" t="s">
        <v>130</v>
      </c>
      <c r="B25" s="169">
        <v>0</v>
      </c>
      <c r="C25" s="185">
        <v>80000</v>
      </c>
      <c r="D25" s="185">
        <f t="shared" si="0"/>
        <v>80000</v>
      </c>
    </row>
    <row r="26" spans="1:4" ht="15.75">
      <c r="A26" s="170" t="s">
        <v>131</v>
      </c>
      <c r="B26" s="169">
        <v>0</v>
      </c>
      <c r="C26" s="185">
        <v>3160039</v>
      </c>
      <c r="D26" s="185">
        <f t="shared" si="0"/>
        <v>3160039</v>
      </c>
    </row>
    <row r="27" spans="1:4" ht="15.75">
      <c r="A27" s="170" t="s">
        <v>132</v>
      </c>
      <c r="B27" s="169">
        <v>0</v>
      </c>
      <c r="C27" s="185">
        <v>79800</v>
      </c>
      <c r="D27" s="185">
        <f t="shared" si="0"/>
        <v>79800</v>
      </c>
    </row>
    <row r="28" spans="1:4" ht="15.75">
      <c r="A28" s="170" t="s">
        <v>133</v>
      </c>
      <c r="B28" s="169">
        <v>0</v>
      </c>
      <c r="C28" s="185">
        <v>636270</v>
      </c>
      <c r="D28" s="185">
        <f t="shared" si="0"/>
        <v>636270</v>
      </c>
    </row>
    <row r="29" spans="1:4" ht="15.75">
      <c r="A29" s="170" t="s">
        <v>134</v>
      </c>
      <c r="B29" s="169">
        <v>0</v>
      </c>
      <c r="C29" s="185">
        <v>462916</v>
      </c>
      <c r="D29" s="185">
        <f t="shared" si="0"/>
        <v>462916</v>
      </c>
    </row>
    <row r="30" spans="1:4" ht="15.75">
      <c r="A30" s="170" t="s">
        <v>135</v>
      </c>
      <c r="B30" s="169">
        <v>0</v>
      </c>
      <c r="C30" s="185">
        <v>508000</v>
      </c>
      <c r="D30" s="185">
        <f t="shared" si="0"/>
        <v>508000</v>
      </c>
    </row>
    <row r="31" spans="1:4" ht="15.75">
      <c r="A31" s="170" t="s">
        <v>136</v>
      </c>
      <c r="B31" s="169">
        <v>0</v>
      </c>
      <c r="C31" s="185">
        <v>281889</v>
      </c>
      <c r="D31" s="185">
        <f t="shared" si="0"/>
        <v>281889</v>
      </c>
    </row>
    <row r="32" spans="1:4" ht="15.75">
      <c r="A32" s="170" t="s">
        <v>137</v>
      </c>
      <c r="B32" s="169">
        <v>0</v>
      </c>
      <c r="C32" s="185">
        <v>405295</v>
      </c>
      <c r="D32" s="185">
        <f t="shared" si="0"/>
        <v>405295</v>
      </c>
    </row>
    <row r="33" spans="1:4" ht="15.75">
      <c r="A33" s="170" t="s">
        <v>138</v>
      </c>
      <c r="B33" s="169">
        <v>0</v>
      </c>
      <c r="C33" s="185">
        <v>294900</v>
      </c>
      <c r="D33" s="185">
        <f t="shared" si="0"/>
        <v>294900</v>
      </c>
    </row>
    <row r="34" spans="1:4" ht="15.75">
      <c r="A34" s="170" t="s">
        <v>139</v>
      </c>
      <c r="B34" s="169">
        <v>0</v>
      </c>
      <c r="C34" s="185">
        <v>444500</v>
      </c>
      <c r="D34" s="185">
        <f t="shared" si="0"/>
        <v>444500</v>
      </c>
    </row>
    <row r="35" spans="1:4" ht="15.75">
      <c r="A35" s="171" t="s">
        <v>55</v>
      </c>
      <c r="B35" s="172">
        <f>SUM(B6:B34)</f>
        <v>93333250</v>
      </c>
      <c r="C35" s="172">
        <f>SUM(C6:C34)</f>
        <v>2563541</v>
      </c>
      <c r="D35" s="172">
        <f>SUM(D6:D34)</f>
        <v>95896791</v>
      </c>
    </row>
    <row r="36" spans="1:4" ht="15.75">
      <c r="A36" s="190"/>
      <c r="B36" s="190"/>
      <c r="C36" s="190"/>
      <c r="D36" s="190"/>
    </row>
    <row r="37" spans="1:4" ht="15.75">
      <c r="A37" s="179" t="s">
        <v>106</v>
      </c>
      <c r="B37" s="174">
        <f>B35</f>
        <v>93333250</v>
      </c>
      <c r="C37" s="174">
        <f>C35</f>
        <v>2563541</v>
      </c>
      <c r="D37" s="174">
        <f>D35</f>
        <v>95896791</v>
      </c>
    </row>
    <row r="38" spans="1:4" ht="15.75">
      <c r="A38" s="173" t="s">
        <v>107</v>
      </c>
      <c r="B38" s="173"/>
      <c r="C38" s="173"/>
      <c r="D38" s="173"/>
    </row>
    <row r="39" spans="1:4" ht="15.75">
      <c r="A39" s="175" t="s">
        <v>108</v>
      </c>
      <c r="B39" s="191">
        <v>1250000</v>
      </c>
      <c r="C39" s="185">
        <v>1074000</v>
      </c>
      <c r="D39" s="185">
        <f>SUM(B39:C39)</f>
        <v>2324000</v>
      </c>
    </row>
    <row r="40" spans="1:4" ht="15.75">
      <c r="A40" s="175" t="s">
        <v>128</v>
      </c>
      <c r="B40" s="191"/>
      <c r="C40" s="185">
        <v>239000</v>
      </c>
      <c r="D40" s="185">
        <f>SUM(B40:C40)</f>
        <v>239000</v>
      </c>
    </row>
    <row r="41" spans="1:4" ht="15.75">
      <c r="A41" s="175" t="s">
        <v>129</v>
      </c>
      <c r="B41" s="191"/>
      <c r="C41" s="185">
        <v>162400</v>
      </c>
      <c r="D41" s="185">
        <f>SUM(B41:C41)</f>
        <v>162400</v>
      </c>
    </row>
    <row r="42" spans="1:4" ht="15.75">
      <c r="A42" s="175"/>
      <c r="B42" s="191"/>
      <c r="C42" s="185">
        <v>254000</v>
      </c>
      <c r="D42" s="185">
        <f>SUM(B42:C42)</f>
        <v>254000</v>
      </c>
    </row>
    <row r="43" spans="1:4" ht="15.75">
      <c r="A43" s="171" t="s">
        <v>109</v>
      </c>
      <c r="B43" s="176">
        <f>SUM(B39:B42)</f>
        <v>1250000</v>
      </c>
      <c r="C43" s="176">
        <f>SUM(C39:C42)</f>
        <v>1729400</v>
      </c>
      <c r="D43" s="176">
        <f>SUM(D39:D42)</f>
        <v>2979400</v>
      </c>
    </row>
    <row r="44" spans="1:4" ht="15.75">
      <c r="A44" s="181" t="s">
        <v>110</v>
      </c>
      <c r="B44" s="180">
        <f>B37+B43</f>
        <v>94583250</v>
      </c>
      <c r="C44" s="180">
        <f>C37+C43</f>
        <v>4292941</v>
      </c>
      <c r="D44" s="180">
        <f>D37+D43</f>
        <v>98876191</v>
      </c>
    </row>
    <row r="45" spans="1:4" ht="15.75">
      <c r="A45" s="192"/>
      <c r="B45" s="193"/>
      <c r="C45" s="193"/>
      <c r="D45" s="194"/>
    </row>
    <row r="46" spans="1:4" ht="15.75" customHeight="1">
      <c r="A46" s="163" t="s">
        <v>111</v>
      </c>
      <c r="B46" s="163" t="s">
        <v>89</v>
      </c>
      <c r="C46" s="163" t="s">
        <v>87</v>
      </c>
      <c r="D46" s="163" t="s">
        <v>79</v>
      </c>
    </row>
    <row r="47" spans="1:4" ht="30" customHeight="1">
      <c r="A47" s="164"/>
      <c r="B47" s="164"/>
      <c r="C47" s="164"/>
      <c r="D47" s="164"/>
    </row>
    <row r="48" spans="1:4" ht="15.75">
      <c r="A48" s="195" t="s">
        <v>90</v>
      </c>
      <c r="B48" s="196"/>
      <c r="C48" s="196"/>
      <c r="D48" s="197"/>
    </row>
    <row r="49" spans="1:4" ht="15.75">
      <c r="A49" s="195" t="s">
        <v>112</v>
      </c>
      <c r="B49" s="196"/>
      <c r="C49" s="196"/>
      <c r="D49" s="197"/>
    </row>
    <row r="50" spans="1:4" ht="15.75">
      <c r="A50" s="168" t="s">
        <v>113</v>
      </c>
      <c r="B50" s="169">
        <v>200000</v>
      </c>
      <c r="C50" s="185">
        <v>0</v>
      </c>
      <c r="D50" s="185">
        <f>SUM(B50:C50)</f>
        <v>200000</v>
      </c>
    </row>
    <row r="51" spans="1:4" ht="15.75">
      <c r="A51" s="168" t="s">
        <v>114</v>
      </c>
      <c r="B51" s="169">
        <v>120000</v>
      </c>
      <c r="C51" s="185">
        <v>-37000</v>
      </c>
      <c r="D51" s="185">
        <f>SUM(B51:C51)</f>
        <v>83000</v>
      </c>
    </row>
    <row r="52" spans="1:4" ht="15.75">
      <c r="A52" s="168" t="s">
        <v>115</v>
      </c>
      <c r="B52" s="169">
        <v>500000</v>
      </c>
      <c r="C52" s="185">
        <v>0</v>
      </c>
      <c r="D52" s="185">
        <f>SUM(B52:C52)</f>
        <v>500000</v>
      </c>
    </row>
    <row r="53" spans="1:4" ht="15.75">
      <c r="A53" s="168" t="s">
        <v>116</v>
      </c>
      <c r="B53" s="169">
        <v>303000</v>
      </c>
      <c r="C53" s="185">
        <v>0</v>
      </c>
      <c r="D53" s="185">
        <f>SUM(B53:C53)</f>
        <v>303000</v>
      </c>
    </row>
    <row r="54" spans="1:4" ht="15.75">
      <c r="A54" s="168" t="s">
        <v>117</v>
      </c>
      <c r="B54" s="169">
        <v>110000</v>
      </c>
      <c r="C54" s="185">
        <v>166000</v>
      </c>
      <c r="D54" s="185">
        <f>SUM(B54:C54)</f>
        <v>276000</v>
      </c>
    </row>
    <row r="55" spans="1:4" ht="15.75">
      <c r="A55" s="178" t="s">
        <v>55</v>
      </c>
      <c r="B55" s="177">
        <f>SUM(B50:B54)</f>
        <v>1233000</v>
      </c>
      <c r="C55" s="177">
        <f>SUM(C50:C54)</f>
        <v>129000</v>
      </c>
      <c r="D55" s="177">
        <f>SUM(D50:D54)</f>
        <v>1362000</v>
      </c>
    </row>
    <row r="56" spans="1:4" ht="15.75">
      <c r="A56" s="178"/>
      <c r="B56" s="177"/>
      <c r="C56" s="185"/>
      <c r="D56" s="185"/>
    </row>
    <row r="57" spans="1:4" ht="15.75">
      <c r="A57" s="179" t="s">
        <v>106</v>
      </c>
      <c r="B57" s="174">
        <f>B55</f>
        <v>1233000</v>
      </c>
      <c r="C57" s="174">
        <f>C55</f>
        <v>129000</v>
      </c>
      <c r="D57" s="174">
        <f>D55</f>
        <v>1362000</v>
      </c>
    </row>
    <row r="58" spans="1:4" ht="15.75">
      <c r="A58" s="181" t="s">
        <v>110</v>
      </c>
      <c r="B58" s="180">
        <f>B57</f>
        <v>1233000</v>
      </c>
      <c r="C58" s="180">
        <f>C57</f>
        <v>129000</v>
      </c>
      <c r="D58" s="180">
        <f>D57</f>
        <v>1362000</v>
      </c>
    </row>
    <row r="59" spans="1:4" ht="15.75" customHeight="1">
      <c r="A59" s="163" t="s">
        <v>118</v>
      </c>
      <c r="B59" s="163" t="s">
        <v>89</v>
      </c>
      <c r="C59" s="163" t="s">
        <v>87</v>
      </c>
      <c r="D59" s="163" t="s">
        <v>79</v>
      </c>
    </row>
    <row r="60" spans="1:4" ht="15.75" customHeight="1">
      <c r="A60" s="164"/>
      <c r="B60" s="164"/>
      <c r="C60" s="164"/>
      <c r="D60" s="164"/>
    </row>
    <row r="61" spans="1:4" ht="15.75">
      <c r="A61" s="195" t="s">
        <v>90</v>
      </c>
      <c r="B61" s="196"/>
      <c r="C61" s="196"/>
      <c r="D61" s="197"/>
    </row>
    <row r="62" spans="1:4" ht="15.75">
      <c r="A62" s="168" t="s">
        <v>119</v>
      </c>
      <c r="B62" s="169">
        <v>200000</v>
      </c>
      <c r="C62" s="185">
        <v>0</v>
      </c>
      <c r="D62" s="185">
        <f>SUM(B62:C62)</f>
        <v>200000</v>
      </c>
    </row>
    <row r="63" spans="1:4" ht="15.75">
      <c r="A63" s="168" t="s">
        <v>120</v>
      </c>
      <c r="B63" s="169">
        <v>600000</v>
      </c>
      <c r="C63" s="185">
        <v>-45811</v>
      </c>
      <c r="D63" s="185">
        <f>SUM(B63:C63)</f>
        <v>554189</v>
      </c>
    </row>
    <row r="64" spans="1:4" ht="15.75">
      <c r="A64" s="168" t="s">
        <v>121</v>
      </c>
      <c r="B64" s="169">
        <v>200000</v>
      </c>
      <c r="C64" s="185">
        <v>-162309</v>
      </c>
      <c r="D64" s="185">
        <f>SUM(B64:C64)</f>
        <v>37691</v>
      </c>
    </row>
    <row r="65" spans="1:4" ht="15.75">
      <c r="A65" s="168" t="s">
        <v>122</v>
      </c>
      <c r="B65" s="169">
        <v>2500000</v>
      </c>
      <c r="C65" s="185">
        <v>-2042905</v>
      </c>
      <c r="D65" s="185">
        <f>SUM(B65:C65)</f>
        <v>457095</v>
      </c>
    </row>
    <row r="66" spans="1:4" ht="15.75">
      <c r="A66" s="168" t="s">
        <v>126</v>
      </c>
      <c r="B66" s="169"/>
      <c r="C66" s="185">
        <v>2499995</v>
      </c>
      <c r="D66" s="185">
        <f>SUM(B66:C66)</f>
        <v>2499995</v>
      </c>
    </row>
    <row r="67" spans="1:4" ht="15.75">
      <c r="A67" s="168" t="s">
        <v>127</v>
      </c>
      <c r="B67" s="169"/>
      <c r="C67" s="185">
        <v>75030</v>
      </c>
      <c r="D67" s="185">
        <f>SUM(B67:C67)</f>
        <v>75030</v>
      </c>
    </row>
    <row r="68" spans="1:4" ht="15.75">
      <c r="A68" s="178" t="s">
        <v>55</v>
      </c>
      <c r="B68" s="177">
        <f>SUM(B62:B67)</f>
        <v>3500000</v>
      </c>
      <c r="C68" s="177">
        <f>SUM(C62:C67)</f>
        <v>324000</v>
      </c>
      <c r="D68" s="177">
        <f>SUM(D62:D67)</f>
        <v>3824000</v>
      </c>
    </row>
    <row r="69" spans="1:4" ht="15.75">
      <c r="A69" s="178"/>
      <c r="B69" s="177"/>
      <c r="C69" s="185"/>
      <c r="D69" s="185"/>
    </row>
    <row r="70" spans="1:4" ht="15.75">
      <c r="A70" s="179" t="s">
        <v>106</v>
      </c>
      <c r="B70" s="174">
        <f>B68</f>
        <v>3500000</v>
      </c>
      <c r="C70" s="174">
        <f>C68</f>
        <v>324000</v>
      </c>
      <c r="D70" s="174">
        <f>D68</f>
        <v>3824000</v>
      </c>
    </row>
    <row r="71" spans="1:4" ht="15.75">
      <c r="A71" s="181" t="s">
        <v>110</v>
      </c>
      <c r="B71" s="180">
        <f>B70</f>
        <v>3500000</v>
      </c>
      <c r="C71" s="180">
        <f>C70</f>
        <v>324000</v>
      </c>
      <c r="D71" s="180">
        <f>D70</f>
        <v>3824000</v>
      </c>
    </row>
  </sheetData>
  <sheetProtection/>
  <mergeCells count="20">
    <mergeCell ref="A49:D49"/>
    <mergeCell ref="C59:C60"/>
    <mergeCell ref="D59:D60"/>
    <mergeCell ref="A61:D61"/>
    <mergeCell ref="D2:D3"/>
    <mergeCell ref="A4:D4"/>
    <mergeCell ref="A36:D36"/>
    <mergeCell ref="A38:D38"/>
    <mergeCell ref="A59:A60"/>
    <mergeCell ref="B59:B60"/>
    <mergeCell ref="B1:C1"/>
    <mergeCell ref="C2:C3"/>
    <mergeCell ref="A45:D45"/>
    <mergeCell ref="C46:C47"/>
    <mergeCell ref="D46:D47"/>
    <mergeCell ref="A48:D48"/>
    <mergeCell ref="A2:A3"/>
    <mergeCell ref="B2:B3"/>
    <mergeCell ref="A46:A47"/>
    <mergeCell ref="B46:B47"/>
  </mergeCells>
  <printOptions/>
  <pageMargins left="0.7" right="0.7" top="0.75" bottom="0.75" header="0.3" footer="0.3"/>
  <pageSetup horizontalDpi="600" verticalDpi="600" orientation="portrait" paperSize="8" r:id="rId1"/>
  <headerFooter>
    <oddHeader>&amp;CÖNKORMÁNYZAT 2017. ÉVI 
FELHALMOZÁSI KIADÁSAI&amp;R5.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Önkormányzati adósságrendezés</dc:title>
  <dc:subject>Táblák_Mellékletek</dc:subject>
  <dc:creator>Fekete Iván</dc:creator>
  <cp:keywords/>
  <dc:description/>
  <cp:lastModifiedBy>hivatal-laptop</cp:lastModifiedBy>
  <cp:lastPrinted>2018-05-25T14:52:42Z</cp:lastPrinted>
  <dcterms:created xsi:type="dcterms:W3CDTF">1997-07-30T07:21:49Z</dcterms:created>
  <dcterms:modified xsi:type="dcterms:W3CDTF">2018-05-25T16:57:12Z</dcterms:modified>
  <cp:category/>
  <cp:version/>
  <cp:contentType/>
  <cp:contentStatus/>
</cp:coreProperties>
</file>