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firstSheet="17" activeTab="18"/>
  </bookViews>
  <sheets>
    <sheet name="1.m.mérleg" sheetId="1" r:id="rId1"/>
    <sheet name="2.m.kiadási ei" sheetId="2" r:id="rId2"/>
    <sheet name="3.m.kiadási ei cofog" sheetId="4" r:id="rId3"/>
    <sheet name="4-5.m. intézm. kiadás" sheetId="3" r:id="rId4"/>
    <sheet name="5.6.m.tám.ért.kiad." sheetId="6" r:id="rId5"/>
    <sheet name="7-8-9.m.szoc.ell." sheetId="37" r:id="rId6"/>
    <sheet name="10.m.bev.ei" sheetId="8" r:id="rId7"/>
    <sheet name="11-12-13.m.intézm.adó.közht.bev" sheetId="9" r:id="rId8"/>
    <sheet name="14-15.m.műk.bev." sheetId="10" r:id="rId9"/>
    <sheet name="16-17-18.m.közp.kieg.műk.tám.be" sheetId="11" r:id="rId10"/>
    <sheet name="19. intézményi bev" sheetId="13" r:id="rId11"/>
    <sheet name="20-21.m.kp.fejl.tám.bev" sheetId="40" r:id="rId12"/>
    <sheet name="22-23.m.felh bev" sheetId="12" r:id="rId13"/>
    <sheet name="24.m.felú.kiad" sheetId="16" r:id="rId14"/>
    <sheet name="25.m.beruh kiad" sheetId="17" r:id="rId15"/>
    <sheet name="26.m.felh.egyens" sheetId="20" r:id="rId16"/>
    <sheet name="27. kölcsön visszatérülés" sheetId="41" r:id="rId17"/>
    <sheet name="28-29.m.létszám" sheetId="19" r:id="rId18"/>
    <sheet name="30.m. adósságot keletkeztető" sheetId="23" r:id="rId19"/>
    <sheet name="31 .EI ütem" sheetId="24" r:id="rId20"/>
    <sheet name="32.kölcsön áll.fizetési köt" sheetId="25" r:id="rId21"/>
    <sheet name="33.m. hitel áll" sheetId="28" r:id="rId22"/>
    <sheet name="34.m.hiteláll." sheetId="29" r:id="rId23"/>
    <sheet name="35.m.több éves kihatás" sheetId="31" r:id="rId24"/>
    <sheet name="36.m.ei mego" sheetId="43" r:id="rId25"/>
    <sheet name="37.mbev mego" sheetId="45" r:id="rId26"/>
    <sheet name="38.m.int.bev.mego." sheetId="44" r:id="rId27"/>
    <sheet name="39. pevált" sheetId="26" r:id="rId28"/>
    <sheet name="1_ sz_függelék" sheetId="34" r:id="rId29"/>
    <sheet name="Munka3" sheetId="47" r:id="rId30"/>
    <sheet name="Munka4" sheetId="48" r:id="rId31"/>
  </sheets>
  <calcPr calcId="125725"/>
</workbook>
</file>

<file path=xl/calcChain.xml><?xml version="1.0" encoding="utf-8"?>
<calcChain xmlns="http://schemas.openxmlformats.org/spreadsheetml/2006/main">
  <c r="D89" i="3"/>
  <c r="C89"/>
  <c r="F80"/>
  <c r="D80"/>
  <c r="D90" s="1"/>
  <c r="C80"/>
  <c r="F78"/>
  <c r="D75"/>
  <c r="C75"/>
  <c r="F66"/>
  <c r="F65"/>
  <c r="F89" s="1"/>
  <c r="F64"/>
  <c r="F63"/>
  <c r="F62"/>
  <c r="D17" i="45"/>
  <c r="C53" i="44"/>
  <c r="F25" i="3"/>
  <c r="C285" i="4"/>
  <c r="C279"/>
  <c r="C281"/>
  <c r="C282"/>
  <c r="C284"/>
  <c r="C278"/>
  <c r="C265"/>
  <c r="C266"/>
  <c r="C267"/>
  <c r="C270"/>
  <c r="C271"/>
  <c r="C272"/>
  <c r="C250"/>
  <c r="C253"/>
  <c r="C254"/>
  <c r="C256"/>
  <c r="C257"/>
  <c r="C249"/>
  <c r="E9" i="12"/>
  <c r="C21" i="17"/>
  <c r="C75" i="4"/>
  <c r="C32" i="25"/>
  <c r="E285" i="4"/>
  <c r="E267"/>
  <c r="D31" i="2"/>
  <c r="D14"/>
  <c r="D17" i="29"/>
  <c r="E17" s="1"/>
  <c r="C51" i="45"/>
  <c r="C52" s="1"/>
  <c r="C36"/>
  <c r="E36" s="1"/>
  <c r="C35" i="40"/>
  <c r="D52" i="8"/>
  <c r="N13" i="31"/>
  <c r="D9" i="45"/>
  <c r="C22"/>
  <c r="E22"/>
  <c r="C23"/>
  <c r="E23"/>
  <c r="C26"/>
  <c r="E26"/>
  <c r="E32"/>
  <c r="D52"/>
  <c r="E50"/>
  <c r="E37"/>
  <c r="E35"/>
  <c r="C33"/>
  <c r="C30"/>
  <c r="E15"/>
  <c r="E11"/>
  <c r="E10"/>
  <c r="D52" i="13"/>
  <c r="C52"/>
  <c r="E47"/>
  <c r="C16"/>
  <c r="C15" s="1"/>
  <c r="D33"/>
  <c r="C33"/>
  <c r="E33" s="1"/>
  <c r="E27" s="1"/>
  <c r="D28"/>
  <c r="D27"/>
  <c r="D41" s="1"/>
  <c r="E28"/>
  <c r="C28"/>
  <c r="C27" s="1"/>
  <c r="E51" i="44"/>
  <c r="E40"/>
  <c r="E39"/>
  <c r="E38"/>
  <c r="E37"/>
  <c r="E36"/>
  <c r="E34"/>
  <c r="E33"/>
  <c r="E32"/>
  <c r="E27"/>
  <c r="E26"/>
  <c r="E25"/>
  <c r="E24"/>
  <c r="E23"/>
  <c r="E22"/>
  <c r="E21"/>
  <c r="E20"/>
  <c r="E19"/>
  <c r="E16"/>
  <c r="E15"/>
  <c r="E14"/>
  <c r="E13"/>
  <c r="E12"/>
  <c r="E11"/>
  <c r="E44" i="43"/>
  <c r="E45"/>
  <c r="E46"/>
  <c r="E47"/>
  <c r="E48"/>
  <c r="E49"/>
  <c r="E50"/>
  <c r="E43"/>
  <c r="E31"/>
  <c r="E32"/>
  <c r="E33"/>
  <c r="E34"/>
  <c r="E35"/>
  <c r="E36"/>
  <c r="E37"/>
  <c r="E30"/>
  <c r="E28"/>
  <c r="D29"/>
  <c r="C29"/>
  <c r="D51"/>
  <c r="C51"/>
  <c r="D38"/>
  <c r="C38"/>
  <c r="E15"/>
  <c r="E14"/>
  <c r="E38" s="1"/>
  <c r="E13"/>
  <c r="E12"/>
  <c r="E11"/>
  <c r="K20" i="23"/>
  <c r="E26" i="1"/>
  <c r="E27"/>
  <c r="E11" i="8"/>
  <c r="E12"/>
  <c r="C25" i="20"/>
  <c r="C28" i="41"/>
  <c r="C16"/>
  <c r="C30"/>
  <c r="M13" i="31"/>
  <c r="L13"/>
  <c r="K13"/>
  <c r="J13"/>
  <c r="I13"/>
  <c r="H13"/>
  <c r="G13"/>
  <c r="F13"/>
  <c r="E13"/>
  <c r="D13"/>
  <c r="C13"/>
  <c r="E27" i="8"/>
  <c r="E23"/>
  <c r="E24"/>
  <c r="C18"/>
  <c r="C17"/>
  <c r="C31" i="45"/>
  <c r="E31" s="1"/>
  <c r="C14"/>
  <c r="E14" s="1"/>
  <c r="C43" i="2"/>
  <c r="C44"/>
  <c r="C45"/>
  <c r="C46"/>
  <c r="C47"/>
  <c r="C48"/>
  <c r="C49"/>
  <c r="C42"/>
  <c r="C18"/>
  <c r="C19"/>
  <c r="C20"/>
  <c r="E20" s="1"/>
  <c r="C22"/>
  <c r="C22" i="3"/>
  <c r="C17" i="2"/>
  <c r="C21"/>
  <c r="D286" i="4"/>
  <c r="E279"/>
  <c r="D43" i="2"/>
  <c r="E280" i="4"/>
  <c r="E281"/>
  <c r="E282"/>
  <c r="D46" i="2"/>
  <c r="D251" i="4"/>
  <c r="D259" s="1"/>
  <c r="E266"/>
  <c r="E270"/>
  <c r="E256"/>
  <c r="D227"/>
  <c r="C227"/>
  <c r="D209"/>
  <c r="D214"/>
  <c r="C214"/>
  <c r="C205"/>
  <c r="D205"/>
  <c r="D215" s="1"/>
  <c r="E229"/>
  <c r="D169"/>
  <c r="E169"/>
  <c r="C169"/>
  <c r="D110"/>
  <c r="E110"/>
  <c r="C110"/>
  <c r="D147"/>
  <c r="E147"/>
  <c r="C147"/>
  <c r="D134"/>
  <c r="E134"/>
  <c r="E142"/>
  <c r="E158" s="1"/>
  <c r="E171" s="1"/>
  <c r="C134"/>
  <c r="E269"/>
  <c r="D92"/>
  <c r="E88"/>
  <c r="D75"/>
  <c r="E79"/>
  <c r="E75" s="1"/>
  <c r="D27"/>
  <c r="E27"/>
  <c r="C27"/>
  <c r="D36"/>
  <c r="D37"/>
  <c r="E36"/>
  <c r="C36"/>
  <c r="E49"/>
  <c r="C49"/>
  <c r="D38"/>
  <c r="D51" s="1"/>
  <c r="E14"/>
  <c r="E22"/>
  <c r="D20" i="23"/>
  <c r="C12" i="11"/>
  <c r="C34" i="8"/>
  <c r="C31"/>
  <c r="E31" s="1"/>
  <c r="E249" i="4"/>
  <c r="D13" i="2"/>
  <c r="E22" i="13"/>
  <c r="E24"/>
  <c r="E11"/>
  <c r="E12"/>
  <c r="E13"/>
  <c r="F10" i="3"/>
  <c r="F12"/>
  <c r="F36" s="1"/>
  <c r="C37" i="2" s="1"/>
  <c r="F13" i="3"/>
  <c r="F9"/>
  <c r="E10" i="13"/>
  <c r="D15" i="29"/>
  <c r="E15" s="1"/>
  <c r="N18"/>
  <c r="F26" i="6"/>
  <c r="F27"/>
  <c r="C12"/>
  <c r="E21" i="13"/>
  <c r="D12" i="29"/>
  <c r="D13"/>
  <c r="E13" s="1"/>
  <c r="D14"/>
  <c r="E14" s="1"/>
  <c r="D16"/>
  <c r="E16" s="1"/>
  <c r="F18"/>
  <c r="G18"/>
  <c r="H18"/>
  <c r="I18"/>
  <c r="J18"/>
  <c r="K18"/>
  <c r="L18"/>
  <c r="M18"/>
  <c r="D22" i="28"/>
  <c r="E22"/>
  <c r="F22"/>
  <c r="G22"/>
  <c r="L9" i="25"/>
  <c r="L10"/>
  <c r="L12"/>
  <c r="L13"/>
  <c r="C20" i="23"/>
  <c r="L14" i="25"/>
  <c r="L15"/>
  <c r="L16"/>
  <c r="L17"/>
  <c r="L18"/>
  <c r="L19"/>
  <c r="L20"/>
  <c r="L21"/>
  <c r="L22"/>
  <c r="L23"/>
  <c r="L24"/>
  <c r="L25"/>
  <c r="L26"/>
  <c r="L27"/>
  <c r="L28"/>
  <c r="L29"/>
  <c r="L30"/>
  <c r="L31"/>
  <c r="E32"/>
  <c r="F32"/>
  <c r="G32"/>
  <c r="H32"/>
  <c r="I32"/>
  <c r="J32"/>
  <c r="K32"/>
  <c r="C25" i="24"/>
  <c r="D25"/>
  <c r="E25"/>
  <c r="F25"/>
  <c r="G25"/>
  <c r="H25"/>
  <c r="I25"/>
  <c r="J25"/>
  <c r="K25"/>
  <c r="C9" i="23"/>
  <c r="C49" i="20"/>
  <c r="C16" i="19"/>
  <c r="C35"/>
  <c r="D274" i="4"/>
  <c r="B23" i="34"/>
  <c r="C14" i="13"/>
  <c r="D14"/>
  <c r="E10" i="12"/>
  <c r="E11"/>
  <c r="E17"/>
  <c r="C18"/>
  <c r="C39" i="8" s="1"/>
  <c r="D18" i="12"/>
  <c r="E28"/>
  <c r="E29"/>
  <c r="D32"/>
  <c r="E31"/>
  <c r="C32"/>
  <c r="C41" i="8" s="1"/>
  <c r="M8" i="23"/>
  <c r="D33" i="45"/>
  <c r="C25" i="11"/>
  <c r="C80"/>
  <c r="C79" s="1"/>
  <c r="C84"/>
  <c r="C89"/>
  <c r="E10" i="9"/>
  <c r="C26"/>
  <c r="C40"/>
  <c r="C12" i="45"/>
  <c r="E16" i="8"/>
  <c r="D36"/>
  <c r="E36" s="1"/>
  <c r="D37"/>
  <c r="E37" s="1"/>
  <c r="F6" i="37"/>
  <c r="F7"/>
  <c r="F8"/>
  <c r="F9"/>
  <c r="F10"/>
  <c r="F11"/>
  <c r="F12"/>
  <c r="C13"/>
  <c r="D13"/>
  <c r="E13"/>
  <c r="C24"/>
  <c r="D24"/>
  <c r="E24"/>
  <c r="F31"/>
  <c r="F32"/>
  <c r="F33"/>
  <c r="F34"/>
  <c r="F35"/>
  <c r="F36"/>
  <c r="C37"/>
  <c r="D37"/>
  <c r="E37"/>
  <c r="F7" i="6"/>
  <c r="F8"/>
  <c r="F9"/>
  <c r="F10"/>
  <c r="F11"/>
  <c r="D12"/>
  <c r="E12"/>
  <c r="F22"/>
  <c r="F23"/>
  <c r="F24"/>
  <c r="F25"/>
  <c r="F28"/>
  <c r="F29"/>
  <c r="F30"/>
  <c r="F31"/>
  <c r="F32"/>
  <c r="F33"/>
  <c r="F34"/>
  <c r="F35"/>
  <c r="F36"/>
  <c r="F37"/>
  <c r="F38"/>
  <c r="F39"/>
  <c r="F40"/>
  <c r="C41"/>
  <c r="D41"/>
  <c r="E41"/>
  <c r="C22" i="4"/>
  <c r="D83"/>
  <c r="E272"/>
  <c r="D36" i="2"/>
  <c r="D97" i="4"/>
  <c r="E97"/>
  <c r="E98"/>
  <c r="C142"/>
  <c r="D142"/>
  <c r="C156"/>
  <c r="D156"/>
  <c r="D157"/>
  <c r="E156"/>
  <c r="E157"/>
  <c r="D200"/>
  <c r="C27" i="3"/>
  <c r="D27"/>
  <c r="F27"/>
  <c r="C28" i="2" s="1"/>
  <c r="C36" i="3"/>
  <c r="D36"/>
  <c r="C14" i="2"/>
  <c r="E12" i="20" s="1"/>
  <c r="C27" i="2"/>
  <c r="C29"/>
  <c r="C32"/>
  <c r="C36"/>
  <c r="C32" i="1"/>
  <c r="D32"/>
  <c r="H32"/>
  <c r="C216" i="4"/>
  <c r="C229" s="1"/>
  <c r="E254"/>
  <c r="E278"/>
  <c r="D42" i="2"/>
  <c r="E265" i="4"/>
  <c r="D29" i="2"/>
  <c r="E253" i="4"/>
  <c r="D17" i="2"/>
  <c r="E17" s="1"/>
  <c r="D22" i="3"/>
  <c r="C16" i="2"/>
  <c r="C15" s="1"/>
  <c r="M7" i="23"/>
  <c r="C54" i="20"/>
  <c r="J20" i="23"/>
  <c r="H20"/>
  <c r="F20"/>
  <c r="E38" i="8"/>
  <c r="E18" i="1" s="1"/>
  <c r="E20" i="13"/>
  <c r="L11" i="23"/>
  <c r="L12" s="1"/>
  <c r="L21" s="1"/>
  <c r="L20"/>
  <c r="E30" i="12"/>
  <c r="B20" i="23"/>
  <c r="E10" i="44"/>
  <c r="E9"/>
  <c r="E52"/>
  <c r="E48"/>
  <c r="D30" i="2"/>
  <c r="E51" i="45"/>
  <c r="D16"/>
  <c r="D7"/>
  <c r="E47"/>
  <c r="E15" i="8"/>
  <c r="E52"/>
  <c r="E29" i="1" s="1"/>
  <c r="E23" i="13"/>
  <c r="I20" i="23"/>
  <c r="C53" i="8"/>
  <c r="E52" i="13"/>
  <c r="F12" i="6"/>
  <c r="E32" i="12"/>
  <c r="E37" i="4"/>
  <c r="D26" i="8"/>
  <c r="E26" s="1"/>
  <c r="E25" i="45"/>
  <c r="E18" i="12"/>
  <c r="C13" i="2"/>
  <c r="F8" i="9"/>
  <c r="D40" i="8"/>
  <c r="D39" i="45" s="1"/>
  <c r="F9" i="9"/>
  <c r="D10"/>
  <c r="E31" i="44"/>
  <c r="E30" s="1"/>
  <c r="E29" s="1"/>
  <c r="E32" i="8"/>
  <c r="E37" i="13"/>
  <c r="E20" i="23"/>
  <c r="M20"/>
  <c r="G20"/>
  <c r="D49" i="4"/>
  <c r="M19" i="23"/>
  <c r="E40" i="8"/>
  <c r="E41" i="44"/>
  <c r="E35" s="1"/>
  <c r="C215" i="4"/>
  <c r="D18" i="2"/>
  <c r="C10" i="9"/>
  <c r="F7"/>
  <c r="F10" s="1"/>
  <c r="F37" i="37"/>
  <c r="D37" i="3"/>
  <c r="C157" i="4"/>
  <c r="C158"/>
  <c r="C171" s="1"/>
  <c r="C6" i="23"/>
  <c r="D6" s="1"/>
  <c r="E258" i="4"/>
  <c r="D48" i="2"/>
  <c r="C286" i="4"/>
  <c r="E18" i="44"/>
  <c r="D16" i="43"/>
  <c r="D24" s="1"/>
  <c r="E263" i="4"/>
  <c r="E38"/>
  <c r="E51" s="1"/>
  <c r="C37"/>
  <c r="E252"/>
  <c r="E262"/>
  <c r="E33" i="8"/>
  <c r="C98" i="4"/>
  <c r="C40" i="45"/>
  <c r="E40" s="1"/>
  <c r="D41" i="8"/>
  <c r="E14"/>
  <c r="E52" i="45"/>
  <c r="C5" i="23"/>
  <c r="C34" i="45"/>
  <c r="C13"/>
  <c r="E13" s="1"/>
  <c r="C83" i="4"/>
  <c r="C99" s="1"/>
  <c r="C112" s="1"/>
  <c r="E20" i="8"/>
  <c r="C19" i="45"/>
  <c r="E19" s="1"/>
  <c r="D38"/>
  <c r="E38" s="1"/>
  <c r="D39" i="8"/>
  <c r="E24" i="45"/>
  <c r="E25" i="8"/>
  <c r="F13" i="37"/>
  <c r="D158" i="4"/>
  <c r="D171" s="1"/>
  <c r="D49" i="2"/>
  <c r="I29" i="1"/>
  <c r="E286" i="4"/>
  <c r="C20" i="45"/>
  <c r="E20" s="1"/>
  <c r="E21" i="8"/>
  <c r="C37" i="3"/>
  <c r="C38" s="1"/>
  <c r="C51" s="1"/>
  <c r="E8" i="44"/>
  <c r="C54"/>
  <c r="E53"/>
  <c r="D5" i="23"/>
  <c r="E5" s="1"/>
  <c r="C273" i="4"/>
  <c r="E273"/>
  <c r="D37" i="2"/>
  <c r="E13" i="8"/>
  <c r="E8" i="45"/>
  <c r="C18"/>
  <c r="E18" s="1"/>
  <c r="E19" i="8"/>
  <c r="E49" i="20"/>
  <c r="E55" s="1"/>
  <c r="C50" i="2" l="1"/>
  <c r="D22" i="8"/>
  <c r="E22" s="1"/>
  <c r="D35"/>
  <c r="C38" i="4"/>
  <c r="C51" s="1"/>
  <c r="C39" i="43"/>
  <c r="E29"/>
  <c r="E39" s="1"/>
  <c r="E51"/>
  <c r="D39"/>
  <c r="D40" s="1"/>
  <c r="E54" i="44"/>
  <c r="F41" i="6"/>
  <c r="D216" i="4"/>
  <c r="D229" s="1"/>
  <c r="E271"/>
  <c r="D35" i="2" s="1"/>
  <c r="D275" i="4"/>
  <c r="D288" s="1"/>
  <c r="D21" i="2"/>
  <c r="E21" s="1"/>
  <c r="E48" i="8"/>
  <c r="E18"/>
  <c r="E17" s="1"/>
  <c r="E10"/>
  <c r="D38" i="3"/>
  <c r="D51" s="1"/>
  <c r="F22"/>
  <c r="D91"/>
  <c r="D104" s="1"/>
  <c r="C90"/>
  <c r="F37"/>
  <c r="C91"/>
  <c r="C104" s="1"/>
  <c r="F90"/>
  <c r="E56" i="20"/>
  <c r="D54" i="13"/>
  <c r="C41"/>
  <c r="C54" s="1"/>
  <c r="E14"/>
  <c r="C23" i="2"/>
  <c r="E9" i="20"/>
  <c r="C38" i="2"/>
  <c r="D53" i="8"/>
  <c r="D34" i="45"/>
  <c r="E39"/>
  <c r="E34" s="1"/>
  <c r="E83" i="4"/>
  <c r="E99" s="1"/>
  <c r="E112" s="1"/>
  <c r="C259"/>
  <c r="E46" i="20"/>
  <c r="C17" i="45"/>
  <c r="C16" s="1"/>
  <c r="E41" i="8"/>
  <c r="C35"/>
  <c r="C268" i="4"/>
  <c r="E268" s="1"/>
  <c r="D32" i="2" s="1"/>
  <c r="E38" i="20"/>
  <c r="C29" i="45"/>
  <c r="C28" s="1"/>
  <c r="D50" i="2"/>
  <c r="C30" i="8"/>
  <c r="E13" i="20"/>
  <c r="E39" s="1"/>
  <c r="E50" i="2"/>
  <c r="E12" i="45"/>
  <c r="E9" s="1"/>
  <c r="D9" i="23"/>
  <c r="E9" s="1"/>
  <c r="F9" s="1"/>
  <c r="G9" s="1"/>
  <c r="H9" s="1"/>
  <c r="I9" s="1"/>
  <c r="J9" s="1"/>
  <c r="K9" s="1"/>
  <c r="C274" i="4"/>
  <c r="D98"/>
  <c r="D99" s="1"/>
  <c r="D112" s="1"/>
  <c r="I26" i="1"/>
  <c r="E19" i="2"/>
  <c r="D29" i="45"/>
  <c r="E33"/>
  <c r="E18" i="29"/>
  <c r="E17" i="45"/>
  <c r="E16" s="1"/>
  <c r="C11" i="23"/>
  <c r="C12" s="1"/>
  <c r="B25" i="34"/>
  <c r="E9" i="8"/>
  <c r="E39"/>
  <c r="E35" s="1"/>
  <c r="E18" i="2"/>
  <c r="B11" i="23"/>
  <c r="B12" s="1"/>
  <c r="B21" s="1"/>
  <c r="D18" i="29"/>
  <c r="E30" i="45"/>
  <c r="E51" i="8"/>
  <c r="E16" i="2"/>
  <c r="E6" i="23"/>
  <c r="F6" s="1"/>
  <c r="G6" s="1"/>
  <c r="H6" s="1"/>
  <c r="I6" s="1"/>
  <c r="J6" s="1"/>
  <c r="K6" s="1"/>
  <c r="D11"/>
  <c r="D12" s="1"/>
  <c r="D21" s="1"/>
  <c r="M6"/>
  <c r="F5"/>
  <c r="C11" i="20"/>
  <c r="D28" i="45" l="1"/>
  <c r="D41" s="1"/>
  <c r="D53" s="1"/>
  <c r="C21"/>
  <c r="E21" s="1"/>
  <c r="E259" i="4"/>
  <c r="E274"/>
  <c r="E29" i="45"/>
  <c r="E28" s="1"/>
  <c r="E8" i="8"/>
  <c r="F38" i="3"/>
  <c r="F91"/>
  <c r="F104" s="1"/>
  <c r="E11" i="23"/>
  <c r="E12" s="1"/>
  <c r="E21" s="1"/>
  <c r="C29" i="8"/>
  <c r="C42" s="1"/>
  <c r="E11" i="20"/>
  <c r="C39" i="2"/>
  <c r="C52" s="1"/>
  <c r="C275" i="4"/>
  <c r="C288" s="1"/>
  <c r="E10" i="20"/>
  <c r="E53"/>
  <c r="M9" i="23"/>
  <c r="E16" i="1"/>
  <c r="E15"/>
  <c r="C35" i="20"/>
  <c r="E17" i="1"/>
  <c r="C36" i="20"/>
  <c r="C9"/>
  <c r="C20" s="1"/>
  <c r="D28" i="2"/>
  <c r="E53" i="8"/>
  <c r="F11" i="23"/>
  <c r="G5"/>
  <c r="C21"/>
  <c r="C7" i="45" l="1"/>
  <c r="E7" s="1"/>
  <c r="E41" s="1"/>
  <c r="E53" s="1"/>
  <c r="C41"/>
  <c r="C53" s="1"/>
  <c r="E275" i="4"/>
  <c r="E288" s="1"/>
  <c r="E42" i="8"/>
  <c r="E54" s="1"/>
  <c r="D38" i="2"/>
  <c r="E32" i="1"/>
  <c r="C14" i="26" s="1"/>
  <c r="E20" i="20"/>
  <c r="E27" s="1"/>
  <c r="C44"/>
  <c r="F12" i="23"/>
  <c r="G11"/>
  <c r="G12" s="1"/>
  <c r="G21" s="1"/>
  <c r="H5"/>
  <c r="E38" i="2" l="1"/>
  <c r="D39"/>
  <c r="C50" i="20"/>
  <c r="E37"/>
  <c r="E44" s="1"/>
  <c r="F21" i="23"/>
  <c r="I5"/>
  <c r="H11"/>
  <c r="H12" s="1"/>
  <c r="H21" s="1"/>
  <c r="E50" i="20" l="1"/>
  <c r="E52"/>
  <c r="E57" s="1"/>
  <c r="I32" i="1"/>
  <c r="E39" i="2"/>
  <c r="E52" s="1"/>
  <c r="J5" i="23"/>
  <c r="I11"/>
  <c r="K5" l="1"/>
  <c r="K11" s="1"/>
  <c r="K12" s="1"/>
  <c r="K21" s="1"/>
  <c r="J11"/>
  <c r="J12" s="1"/>
  <c r="J21" s="1"/>
  <c r="M5"/>
  <c r="I12"/>
  <c r="M11" l="1"/>
  <c r="I21"/>
  <c r="M12"/>
  <c r="M21" s="1"/>
</calcChain>
</file>

<file path=xl/sharedStrings.xml><?xml version="1.0" encoding="utf-8"?>
<sst xmlns="http://schemas.openxmlformats.org/spreadsheetml/2006/main" count="2395" uniqueCount="708">
  <si>
    <t>Költségvetés mérlege</t>
  </si>
  <si>
    <t>BEVÉTEL</t>
  </si>
  <si>
    <t>KIADÁS</t>
  </si>
  <si>
    <t>Megnevezés</t>
  </si>
  <si>
    <t>Ezer Ft-ban</t>
  </si>
  <si>
    <t>összesen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</si>
  <si>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</si>
  <si>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</si>
  <si>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</si>
  <si>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</si>
  <si>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</si>
  <si>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>KIADÁSOK JOGCÍMEI</t>
  </si>
  <si>
    <t>Támogatott megnevezése</t>
  </si>
  <si>
    <t>Önkormányzat összesen</t>
  </si>
  <si>
    <t>Összesen</t>
  </si>
  <si>
    <t xml:space="preserve">KIADÁSOK JOGCÍMEI </t>
  </si>
  <si>
    <t>Önkormányzat</t>
  </si>
  <si>
    <t xml:space="preserve">  BEVÉTELEK JOGCÍMEI</t>
  </si>
  <si>
    <t xml:space="preserve"> </t>
  </si>
  <si>
    <t xml:space="preserve">               I/1. Intézményi működési bevételek részletezése </t>
  </si>
  <si>
    <t xml:space="preserve">I/1. Intézményi működési bevételek összesen </t>
  </si>
  <si>
    <t xml:space="preserve">összesen </t>
  </si>
  <si>
    <t>BEVÉTELEK JOGCÍMEI</t>
  </si>
  <si>
    <t>Ö s s z e s e n :</t>
  </si>
  <si>
    <t>Dologi kiadások</t>
  </si>
  <si>
    <t xml:space="preserve">BEVÉTELEK JOGCÍMEI </t>
  </si>
  <si>
    <t>Intézm.</t>
  </si>
  <si>
    <t>B e v é t e l</t>
  </si>
  <si>
    <t>Intézmény</t>
  </si>
  <si>
    <t xml:space="preserve">I/1. Intézm.műk. bevételek összesen </t>
  </si>
  <si>
    <t>Felújítási kiadási előirányzatok</t>
  </si>
  <si>
    <t>célonkénti részletezése</t>
  </si>
  <si>
    <t>Felújítási cél</t>
  </si>
  <si>
    <t>Beruházási kiadási előirányzatok</t>
  </si>
  <si>
    <t>feladatonkénti részletezése</t>
  </si>
  <si>
    <t>Beruházási feladat</t>
  </si>
  <si>
    <t>M e g n e v e z é s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</si>
  <si>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</si>
  <si>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</si>
  <si>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</si>
  <si>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</si>
  <si>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</si>
  <si>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>Működési bevételek</t>
  </si>
  <si>
    <t>Személyi juttatások</t>
  </si>
  <si>
    <t>Munkaadót terhelő járulékok</t>
  </si>
  <si>
    <t>ebből: - rövid lejáratú hit.kamata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</si>
  <si>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</si>
  <si>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</si>
  <si>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</si>
  <si>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</si>
  <si>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</si>
  <si>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Hiteltörlesztés</t>
  </si>
  <si>
    <t>Műk.célú bevétel összesen:</t>
  </si>
  <si>
    <t>Műk.célú kiadás összesen:</t>
  </si>
  <si>
    <t>II. Felhalmozási célú bevételek és kiadások mérlege</t>
  </si>
  <si>
    <t>Felhalm. és tőke jell.bev.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</si>
  <si>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</si>
  <si>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</si>
  <si>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</si>
  <si>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</si>
  <si>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</si>
  <si>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</si>
  <si>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</si>
  <si>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</si>
  <si>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</si>
  <si>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</si>
  <si>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Pénzmaradvány igénybevétel össz.</t>
  </si>
  <si>
    <t>Hiteltörlesztés összesen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</si>
  <si>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</si>
  <si>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</si>
  <si>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</si>
  <si>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</si>
  <si>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</si>
  <si>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</si>
  <si>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</si>
  <si>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</si>
  <si>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</si>
  <si>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</si>
  <si>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</si>
  <si>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</si>
  <si>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</si>
  <si>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</si>
  <si>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</si>
  <si>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</si>
  <si>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</si>
  <si>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</si>
  <si>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</si>
  <si>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</si>
  <si>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</si>
  <si>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</si>
  <si>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</si>
  <si>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</si>
  <si>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</si>
  <si>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</si>
  <si>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</si>
  <si>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</si>
  <si>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</si>
  <si>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</si>
  <si>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</si>
  <si>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</si>
  <si>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</si>
  <si>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</si>
  <si>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</si>
  <si>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</si>
  <si>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</si>
  <si>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</si>
  <si>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</si>
  <si>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</si>
  <si>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</si>
  <si>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</si>
  <si>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</si>
  <si>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</si>
  <si>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</si>
  <si>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</si>
  <si>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az önkormányzat hitel-kötvény állományáról, lejárat szerinti bontásban</t>
  </si>
  <si>
    <t>Hitelintézet megnevezése</t>
  </si>
  <si>
    <t>Hitel lejárata</t>
  </si>
  <si>
    <t>Több éves kihatással járó döntések számszerűsítése</t>
  </si>
  <si>
    <t>2016.</t>
  </si>
  <si>
    <t>2017.</t>
  </si>
  <si>
    <t>2018.</t>
  </si>
  <si>
    <t>2019.</t>
  </si>
  <si>
    <t>2020.</t>
  </si>
  <si>
    <t>2021.</t>
  </si>
  <si>
    <t>Ö S S Z E S E N :</t>
  </si>
  <si>
    <t>2022.</t>
  </si>
  <si>
    <t>2023.</t>
  </si>
  <si>
    <t>2024.</t>
  </si>
  <si>
    <t>2025.</t>
  </si>
  <si>
    <t>Út - híd keret</t>
  </si>
  <si>
    <t>Dologi jellegű kiadások</t>
  </si>
  <si>
    <t xml:space="preserve">   Útfestés</t>
  </si>
  <si>
    <t xml:space="preserve">   Kresz-táblák cseréje, pótlása</t>
  </si>
  <si>
    <t xml:space="preserve">   Vásárolt termékek és szolg. ÁFA-ja</t>
  </si>
  <si>
    <t xml:space="preserve">   Egyéb különféle dologi kiad.</t>
  </si>
  <si>
    <t>Felhalmozási kiadás összesen</t>
  </si>
  <si>
    <t>Kiadások mindösszesen:</t>
  </si>
  <si>
    <t>5. Ellátottak pénzbeli juttatásai</t>
  </si>
  <si>
    <t>3. Egyéb felhalmozási kiadások összesen</t>
  </si>
  <si>
    <t>4. Egyéb működési kiadások összesen</t>
  </si>
  <si>
    <t>5. Hosszú lejáratú hitelek kamata</t>
  </si>
  <si>
    <t>I. MŰKÖDÉSI KIADÁSOK</t>
  </si>
  <si>
    <t>II. FELHALMOZÁSI KIADÁSOK</t>
  </si>
  <si>
    <t>III. Támogatási  kölcsönök nyújtása, törlesztése összesen</t>
  </si>
  <si>
    <t>Temetési segély</t>
  </si>
  <si>
    <t>Rendkívüli gyermekvédelmi támogatás</t>
  </si>
  <si>
    <t>BURSA ösztöndíj</t>
  </si>
  <si>
    <t>Közköltséges temetés</t>
  </si>
  <si>
    <t>Társadalom-, szociálpol. és egyéb juttatás össz.</t>
  </si>
  <si>
    <t>Támogatás értékű felhalmozási kiadás össz.</t>
  </si>
  <si>
    <t>Felhalm.c. pénzeszk.átad. Összesen:</t>
  </si>
  <si>
    <t>Egyéb működési kiadás</t>
  </si>
  <si>
    <t>Ellátottak pénzbeli juttatása</t>
  </si>
  <si>
    <t>Egyéb felhalmozási kiadás</t>
  </si>
  <si>
    <t>Pénzügyi befektetés</t>
  </si>
  <si>
    <t>Értékpapírok vásárlása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</si>
  <si>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</si>
  <si>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</si>
  <si>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</si>
  <si>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</si>
  <si>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</si>
  <si>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</si>
  <si>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</si>
  <si>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</si>
  <si>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</si>
  <si>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1.1. Közhatalmi bevételek</t>
  </si>
  <si>
    <t xml:space="preserve">1.2. Egyéb saját működési bevételek </t>
  </si>
  <si>
    <t>1.3. Működési célú ÁFA- bevételek, visszatér.</t>
  </si>
  <si>
    <t>1.4. Működési célú hozam és kamatbevételek</t>
  </si>
  <si>
    <t>I/1. Intézm.műk. bevételek :</t>
  </si>
  <si>
    <t>I. MŰKÖDÉSI BEVÉTELEK (I/1+I/4)</t>
  </si>
  <si>
    <t>I/4. Egyéb működési bevételek</t>
  </si>
  <si>
    <t>II/1. Felhalmozási és tőke jellegű bevételek</t>
  </si>
  <si>
    <t>1.1. Tárgyi eszk., immat.javak értékesítése</t>
  </si>
  <si>
    <t>II/3. Egyéb felhalmozási bevételek</t>
  </si>
  <si>
    <t>1. Alap és vállalk. tev. közötti elszámolás</t>
  </si>
  <si>
    <t xml:space="preserve">   --------------------</t>
  </si>
  <si>
    <t>I/1. Intézményi működési bevételek</t>
  </si>
  <si>
    <t>I/3. Működési támogatások (3.1..+3.5)</t>
  </si>
  <si>
    <t>II. FELHALMOZÁSI BEVÉTELEK (II/1..+II/3)</t>
  </si>
  <si>
    <t>I/3.2. Központosított előirányzatok működési célúak összesen</t>
  </si>
  <si>
    <t>I/3.3. Helyi önkormányzatok kiegészítő támogatása</t>
  </si>
  <si>
    <t xml:space="preserve">II/2/1. Központosított előirányzatokból felhalmozási célúak részletezése </t>
  </si>
  <si>
    <t>Felhalmozási célú központosított előirányzatok:</t>
  </si>
  <si>
    <t>II/2.1. Központosított előirányzatok felhalmozási célúak összesen</t>
  </si>
  <si>
    <t>Fejlesztési célú támogaátsok:</t>
  </si>
  <si>
    <t xml:space="preserve">    2.2.2. Céltámogatás </t>
  </si>
  <si>
    <t xml:space="preserve">    2.2.3. Vis Mior támogatás</t>
  </si>
  <si>
    <t xml:space="preserve">    2.2.4. Egyéb központi támogatás </t>
  </si>
  <si>
    <t xml:space="preserve">    2.2.1. Címzett támogatások </t>
  </si>
  <si>
    <t xml:space="preserve">II/3.2. Felhalmozási célú pénzeszköz átvétele államháztartáson kívülről </t>
  </si>
  <si>
    <t>III. Támogatási kölcsönök visszatérülése, igénybevétele</t>
  </si>
  <si>
    <t>Ktgv-i hiány belső finansz.szolg. pénzf.nélk.bev</t>
  </si>
  <si>
    <t>Kv-i hiány belső finan.megh.öss.külső fin.sz.bev</t>
  </si>
  <si>
    <t>Értékpapírok értékesít-nek bevétele</t>
  </si>
  <si>
    <t>Felhalm támog.</t>
  </si>
  <si>
    <t xml:space="preserve">Hitelfelvétel, kötvénykib. </t>
  </si>
  <si>
    <t>adatok:eFt-bam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</si>
  <si>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</si>
  <si>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</si>
  <si>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</si>
  <si>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</si>
  <si>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</si>
  <si>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</si>
  <si>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</si>
  <si>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</si>
  <si>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</si>
  <si>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</si>
  <si>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</si>
  <si>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</si>
  <si>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</si>
  <si>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</si>
  <si>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</si>
  <si>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</si>
  <si>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</si>
  <si>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</si>
  <si>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</si>
  <si>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</si>
  <si>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</si>
  <si>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</si>
  <si>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</si>
  <si>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</si>
  <si>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</si>
  <si>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</si>
  <si>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</si>
  <si>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</si>
  <si>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</si>
  <si>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</si>
  <si>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</si>
  <si>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</si>
  <si>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</si>
  <si>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</si>
  <si>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</si>
  <si>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</si>
  <si>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</si>
  <si>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</si>
  <si>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</si>
  <si>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</si>
  <si>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</si>
  <si>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</si>
  <si>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</si>
  <si>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</si>
  <si>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</si>
  <si>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</si>
  <si>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</si>
  <si>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</si>
  <si>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</si>
  <si>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</si>
  <si>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</si>
  <si>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Kiegészítő gyermekvédelmi pótlék</t>
  </si>
  <si>
    <t>44.</t>
  </si>
  <si>
    <t>45.</t>
  </si>
  <si>
    <t>47.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</si>
  <si>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</si>
  <si>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</si>
  <si>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</si>
  <si>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</si>
  <si>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</si>
  <si>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</si>
  <si>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</si>
  <si>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</si>
  <si>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</si>
  <si>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Tárgyévi költségvetési bevételek összesen (I. + II. +III. +IV.)</t>
  </si>
  <si>
    <t>1. Személyi jellegű juttatások</t>
  </si>
  <si>
    <t>I. Működési bevételek összesen</t>
  </si>
  <si>
    <t>I. Működési kiadások összesen</t>
  </si>
  <si>
    <t>II. Felhalmozási kiadások összesen</t>
  </si>
  <si>
    <t>1. Beruházási kiadások ÁFÁ-val</t>
  </si>
  <si>
    <t>2. Felújítási kiadások ÁFÁ-al</t>
  </si>
  <si>
    <t xml:space="preserve">3. Egyéb felhalmozási kiadások </t>
  </si>
  <si>
    <t>Tárgyévi költségvetési kiadások összesen (I. + II. +III. +IV.)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</si>
  <si>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</si>
  <si>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</si>
  <si>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</si>
  <si>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</si>
  <si>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</si>
  <si>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</si>
  <si>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29. </t>
  </si>
  <si>
    <t>Költségvetési intézmények összesen</t>
  </si>
  <si>
    <t>Mindösszesen</t>
  </si>
  <si>
    <t xml:space="preserve">                 - működési célú kamatkiadás</t>
  </si>
  <si>
    <t xml:space="preserve">    Ebből: - hosszú lej. fejl.hitel kamata</t>
  </si>
  <si>
    <t>1. Beruházás ÁFÁ-val</t>
  </si>
  <si>
    <t>2. Felújítás ÁFÁ-val</t>
  </si>
  <si>
    <t>II. Felhalmozási bevételek összesen</t>
  </si>
  <si>
    <t>Önkor-mányzat</t>
  </si>
  <si>
    <t>2018. év</t>
  </si>
  <si>
    <t>2019. év</t>
  </si>
  <si>
    <t>2020.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</si>
  <si>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</si>
  <si>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</si>
  <si>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</si>
  <si>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</si>
  <si>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</si>
  <si>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</si>
  <si>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</si>
  <si>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</si>
  <si>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</si>
  <si>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</si>
  <si>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</si>
  <si>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</si>
  <si>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</si>
  <si>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</si>
  <si>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</si>
  <si>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</si>
  <si>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</si>
  <si>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 xml:space="preserve">A Önkormányzat saját bevételeinek és az adósságot keletkeztető ügyleteiből eredő fizetési kötelezettségének bemutatása*  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</si>
  <si>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</si>
  <si>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</si>
  <si>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</si>
  <si>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</si>
  <si>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</si>
  <si>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</si>
  <si>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</si>
  <si>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</si>
  <si>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</si>
  <si>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</si>
  <si>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</si>
  <si>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</si>
  <si>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III.3.c. Szociális étkeztetés</t>
  </si>
  <si>
    <t>Önkormányzat költségvetési támogatása összesen</t>
  </si>
  <si>
    <t>Települési önkormányzatok kulturális feladatainak támogatása</t>
  </si>
  <si>
    <t>IV.1.d.  A nyilvános könyvtári ellátási és közművelődési feladatokhoz</t>
  </si>
  <si>
    <t>IV.1.e. Muzeális intézményi feladatok támogatása</t>
  </si>
  <si>
    <t>Közvilágítás</t>
  </si>
  <si>
    <t xml:space="preserve">   ------------------</t>
  </si>
  <si>
    <t>4. Egyéb működési célú kiadások összesen</t>
  </si>
  <si>
    <t xml:space="preserve">    4.1.Támogatásértékű működési kiad.ÁHB-re</t>
  </si>
  <si>
    <t xml:space="preserve">    4.2. Műk.c. kölcsönnyújtás ÁHB-re</t>
  </si>
  <si>
    <t xml:space="preserve">    4.3. Műk.c. tám, kölcs. törlesztése ÁHB-re</t>
  </si>
  <si>
    <t xml:space="preserve">    4.4.Működési c. pénzeszk. átad.államh. kívülre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</si>
  <si>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</si>
  <si>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</si>
  <si>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</si>
  <si>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</si>
  <si>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</si>
  <si>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</si>
  <si>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I.  5. Ellátottak pénzbeli juttatásai </t>
  </si>
  <si>
    <t xml:space="preserve">    4.6. Működési célú tartalékok</t>
  </si>
  <si>
    <t xml:space="preserve">4. Befektetési kiadások </t>
  </si>
  <si>
    <t>TÁRGYÉVI KÖLTSÉGVETÉSI KIADÁS ÖSSZESEN (I.+II.)</t>
  </si>
  <si>
    <t>1.Alap- és vállalkozási tev. közötti elszám.</t>
  </si>
  <si>
    <t>III. FINANSZÍROZÁSI KIADÁSOK</t>
  </si>
  <si>
    <t>III. Finanszírozási kiadások összesen:</t>
  </si>
  <si>
    <t>KIADÁS MINDÖSSZESEN (I. + II. +III.)</t>
  </si>
  <si>
    <t xml:space="preserve">    4.5. Működési célú kölcsönök nyújtása ÁHK-re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</si>
  <si>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</si>
  <si>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</si>
  <si>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</si>
  <si>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</si>
  <si>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</si>
  <si>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</si>
  <si>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</si>
  <si>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</si>
  <si>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 xml:space="preserve">I.  4.4. Működési célú pénzeszközátadás államháztartáson kívülre </t>
  </si>
  <si>
    <t>I. 4.1. Támogatás értékű működési kiadás  államháztartáson belülre</t>
  </si>
  <si>
    <t>II.  3.1. Támogatás értékű felhalmozási kiadás államháztartáson belülre</t>
  </si>
  <si>
    <t>II.  3.4. Felhalmozási célú pénzeszköz átadás államháztatáson kívűlre</t>
  </si>
  <si>
    <t>I. 4. Egyéb működési célú kiadás</t>
  </si>
  <si>
    <t>II. 3. Egyéb felhalmozási célú kiadás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</si>
  <si>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</si>
  <si>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</si>
  <si>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</si>
  <si>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 xml:space="preserve">1.1. Egyéb saját működési bevételek </t>
  </si>
  <si>
    <t>1.2. Működési célú ÁFA- bevételek, visszatér.</t>
  </si>
  <si>
    <t>1.3. Működési célú hozam és kamatbevételek</t>
  </si>
  <si>
    <t>2.1. Igazgatási szolgáltatási díj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</si>
  <si>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</si>
  <si>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</si>
  <si>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</si>
  <si>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</si>
  <si>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 xml:space="preserve">2.6. Egyéb közhatalmi bevételek </t>
  </si>
  <si>
    <t xml:space="preserve"> I/2.3. Önkormányzatoknak átengedett közhatalmi bevételek</t>
  </si>
  <si>
    <t xml:space="preserve">          I/2.4. Helyi adók és adójellegű bevételek részletezése </t>
  </si>
  <si>
    <t>2.4.1. Építményadó</t>
  </si>
  <si>
    <t>2.4.2. Magánszemélyek kommunális adója</t>
  </si>
  <si>
    <t>2.4.3. Idegenforgalmi adó tartózkodás után</t>
  </si>
  <si>
    <t>2.4.5. Iparűzési adó állandó jelleggel végzett iparűzési     tevékenység után</t>
  </si>
  <si>
    <t>2.4.6. Iparűzési adó ideiglenes jelleggel végzett iparűzési tevékenység után (napi átalány)</t>
  </si>
  <si>
    <t>2.4.7. Talajterhelési díj</t>
  </si>
  <si>
    <t xml:space="preserve">I./2.4. Helyi adók és adójellegű bevételek összesen </t>
  </si>
  <si>
    <t>I./2.5.Pótlékok, bírságok</t>
  </si>
  <si>
    <t>I./2.6. Egyéb közhatalmi bevételek</t>
  </si>
  <si>
    <t>I/2.3. Önkormnak átengedett közhatalmi bev. Össz.</t>
  </si>
  <si>
    <t xml:space="preserve">2.3.1. Gépjárműadó </t>
  </si>
  <si>
    <t xml:space="preserve">2.3.2. Termőföld bérbeadásából származó jöv.adó </t>
  </si>
  <si>
    <t xml:space="preserve">2.3.3. Önk. átengedett egyéb köhatalmi bevételek </t>
  </si>
  <si>
    <t>I/2. Közhatalmi bevételek (2.1..+2.6)</t>
  </si>
  <si>
    <t>3.1. Önkorm. működési költségvetési támogatása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</si>
  <si>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</si>
  <si>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</si>
  <si>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</si>
  <si>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</si>
  <si>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</si>
  <si>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I. MŰKÖDÉSI BEVÉTELEK (I/1..+I/3)</t>
  </si>
  <si>
    <t>II/1. Felhalmozási bevételek</t>
  </si>
  <si>
    <t>1.2. Felhalmozási célú ÁFA visszatérülések</t>
  </si>
  <si>
    <t>1.3.Egyéb önkorm. Vagyon üzemeltetéséből, koncesszióból származó bevétel</t>
  </si>
  <si>
    <t>1.4 Pénzügyi befektetés bevételei</t>
  </si>
  <si>
    <t>2.1. Központosított felhalmozási célú előirányzatok</t>
  </si>
  <si>
    <t>2.2. Egyéb felhalmozási célú központi támogatás</t>
  </si>
  <si>
    <t>II/2. Felhalmozási c. költségvetési támogatások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</si>
  <si>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</si>
  <si>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</si>
  <si>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</si>
  <si>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</si>
  <si>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</si>
  <si>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</si>
  <si>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4. Központi irányítószervi támogatás</t>
  </si>
  <si>
    <t xml:space="preserve">2.Előző évi pénzmaradvány műk.c. ig. vét. </t>
  </si>
  <si>
    <t xml:space="preserve">3 .Előző évi pénzmaradvány felh.c. ig. vét. </t>
  </si>
  <si>
    <t>7.Működési célú hitel felvétel és műk.c.kötv.bev.</t>
  </si>
  <si>
    <t>8.Felahalmozási célú hitelelvétel és fel.c. kötv.kibocs.</t>
  </si>
  <si>
    <t>6. Befektetési célú belföldi, külföldi értékpapír érték.</t>
  </si>
  <si>
    <t>5. Forgatási célú belföldi, külföldi értékpap.érték.</t>
  </si>
  <si>
    <t>BEVÉTELEK MINDÖSSZESEN (I.+II.+III.)</t>
  </si>
  <si>
    <t>III. FINANSZÍROZÁSI BEVÉTELEK ÖSSZESEN:</t>
  </si>
  <si>
    <t>I/3.3. Működőképesség megőrzését szolgáló kiegészítő támogatás</t>
  </si>
  <si>
    <t>I/3.1.1. Önkormányzatok működési költségvetési támogatása</t>
  </si>
  <si>
    <t xml:space="preserve">     3.1.1. Önkorm. Ált. műk. Ktgv-i támog.</t>
  </si>
  <si>
    <t xml:space="preserve">I/3.1.2. Központosított működési célú előirányzatok részletezése </t>
  </si>
  <si>
    <t xml:space="preserve">     3.1.2.Központosított működési célú előirányzat</t>
  </si>
  <si>
    <t xml:space="preserve">     3.1.3.Működőképesség megőrzését szolg. Kieg.tám.</t>
  </si>
  <si>
    <t>3.3.1.Működőképesség megőrzését szolgáló kieg. Támog.</t>
  </si>
  <si>
    <t xml:space="preserve">     3.1.4.Egyéb működési célú központi támogatás</t>
  </si>
  <si>
    <t>I/3.1.4. Egyéb működési célú központi támogatás</t>
  </si>
  <si>
    <t>Egyéb működési célú központi támogatás összesen</t>
  </si>
  <si>
    <t>I./3. Működési támogatások</t>
  </si>
  <si>
    <t>I./3.4 Támogatás értékű működési bevételek mindösszesen</t>
  </si>
  <si>
    <t>I/3.6. Működési célú pénzeszk. átvétel államh. Kívülről mindössz.</t>
  </si>
  <si>
    <t>II/2.4. Felhalmozási célú támogatás értékű bevételek</t>
  </si>
  <si>
    <t xml:space="preserve">II/2.6. Felhalmozási célú pénzeszköz átvétele államháztartáson kívülről </t>
  </si>
  <si>
    <t xml:space="preserve">  Útkarbantartás, járdakarbantartás</t>
  </si>
  <si>
    <t xml:space="preserve">   Egyéb lakossági igények kezelése-képviselők</t>
  </si>
  <si>
    <t>Dolog jellegű kiadás összesen</t>
  </si>
  <si>
    <t xml:space="preserve"> Támogatási kölcsönök visszatérülése, igénybevétele</t>
  </si>
  <si>
    <t>I.3.3. Működési célú visszatérítendő támogatások, kölcsönök visszatér. ÁHB-ről.</t>
  </si>
  <si>
    <t>I.3.5. Működési célú visszatérítendő támogatások, kölcsönök visszatér. ÁHK-ről</t>
  </si>
  <si>
    <t>II.2.3. Felhalmozási célú visszatérítendő támogatások, kölcsönök visszatér.ÁHB-ről</t>
  </si>
  <si>
    <t>II.2.5. Felhalmozási célú visszatérítendő támogatások, kölcsönök visszatérülése ÁHK-ről</t>
  </si>
  <si>
    <t xml:space="preserve">           II.2.5.1. Lakáscélú kölcsön visszatérülése háztartásoktól</t>
  </si>
  <si>
    <t xml:space="preserve">           II.2.5.2. Praxisvásárlásra nyújtott kölcsön visszatérülése</t>
  </si>
  <si>
    <t xml:space="preserve">           II.2.5.3. Első lakáshozjutók  támogatási kölcsönének visszatérülése- háztartásoktól</t>
  </si>
  <si>
    <t xml:space="preserve">           II.2.5.4. Lakáshitel visszatérülése- háztartásoktól</t>
  </si>
  <si>
    <t xml:space="preserve">           II.2.5.5. Dolgozók lakásépítés vásárlására ford. kölcsön visszatérülése</t>
  </si>
  <si>
    <t>Közhatalmi bevételek</t>
  </si>
  <si>
    <t>Működési támogatások</t>
  </si>
  <si>
    <t>Központi, irányítószervi támogatás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</si>
  <si>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</si>
  <si>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</si>
  <si>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</si>
  <si>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</si>
  <si>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</si>
  <si>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</si>
  <si>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III. Finanszírozási kiadások</t>
  </si>
  <si>
    <t xml:space="preserve">1.Előző évi pénzmaradvány műk.c. ig. vét. </t>
  </si>
  <si>
    <t xml:space="preserve">2.Előző évi pénzmaradvány felh.c. ig. vét. </t>
  </si>
  <si>
    <t>3.Központi irányítószervi támogatás</t>
  </si>
  <si>
    <t>5. Befektetési célú belföldi, külföldi értékpapír érték.</t>
  </si>
  <si>
    <t>7.Felahalmozási célú hitelelvétel és fel.c. kötv.kibocs.</t>
  </si>
  <si>
    <t>5. Befektetési célú belföldi, külföldi értékpapír vásárlás</t>
  </si>
  <si>
    <t>7.Felahalmozási célú hitel törlesztés és fel.c. kötv.bev.</t>
  </si>
  <si>
    <t>Költségve-tési intézmény össz.</t>
  </si>
  <si>
    <t>Önként vállalt faladat (járóbeteg szakell.)</t>
  </si>
  <si>
    <t xml:space="preserve">Kötelezően ellátandó feladat </t>
  </si>
  <si>
    <t xml:space="preserve">Önként vállalt faladat </t>
  </si>
  <si>
    <t>Közfoglalkoztatás</t>
  </si>
  <si>
    <t xml:space="preserve">I/3. Működési támogatások </t>
  </si>
  <si>
    <t>II. FELHALMOZÁSI BEVÉTELEK (II/1+II/2)</t>
  </si>
  <si>
    <t>II. FELHALMOZÁSI BEVÉTELEK (II/1..+II/2)</t>
  </si>
  <si>
    <t>TÁRGYÉVI INTÉZMÉNYI BEVÉTELEK ÖSSZESEN (I+I)</t>
  </si>
  <si>
    <t>II/2.2. Fejlesztési célú támogatások  összesen</t>
  </si>
  <si>
    <t>II/2/2. Egyéb fejlesztési célú támogatások részletezése</t>
  </si>
  <si>
    <t>II.1. Óvodapedagógusok bértámogatása 4 hóra pótlólagos összeg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</si>
  <si>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</si>
  <si>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</si>
  <si>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</si>
  <si>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</si>
  <si>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</si>
  <si>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</si>
  <si>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</si>
  <si>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</si>
  <si>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</si>
  <si>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</si>
  <si>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</si>
  <si>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</si>
  <si>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</si>
  <si>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Települési önkormányzatok egyes köznevelési feladatainak támogatása</t>
  </si>
  <si>
    <t>Települési önkormányzatok szociális és gyermekjóléti és gyermekétkeztetési feladatainak támogatása</t>
  </si>
  <si>
    <t xml:space="preserve">   Síkosságmentesítés, hóeltakarítás készenlét 2013telj.</t>
  </si>
  <si>
    <t xml:space="preserve">    útkarbantartás 2013. évi áthúzódó</t>
  </si>
  <si>
    <t xml:space="preserve">   Síkosságmentesítés, hóeltakarítás gépi munka 2014 telj.</t>
  </si>
  <si>
    <t xml:space="preserve">    2.2.5. Önkormányzati adósságkonszolidáció során támogatásként kapott összeg</t>
  </si>
  <si>
    <t xml:space="preserve"> 3.3.2. Önkormányzati adósságkonszolidáció során támogatásként kapott összeg</t>
  </si>
  <si>
    <t>Önkormányzatok igazgatási tev</t>
  </si>
  <si>
    <t>Város és községgazdálkodás</t>
  </si>
  <si>
    <t>Önkormányzat létszámkerete</t>
  </si>
  <si>
    <t>Szakfeladat</t>
  </si>
  <si>
    <t>Igazgatási tevékenység</t>
  </si>
  <si>
    <t>Mezőkövesdi TKT tagi hozzájárulás</t>
  </si>
  <si>
    <t>Közutak,hidak üzemeltetése</t>
  </si>
  <si>
    <t>Közművelődés</t>
  </si>
  <si>
    <t>Köztemető</t>
  </si>
  <si>
    <t>Finanszírozási kiadások</t>
  </si>
  <si>
    <t>I. Helyi önkormányzatok működésének támogatása</t>
  </si>
  <si>
    <t>I/3. Működési támogatások (3.1..+3.6)</t>
  </si>
  <si>
    <t>Arany János ösztöndj</t>
  </si>
  <si>
    <t>III.3.e. Falugondnoki szolgálat</t>
  </si>
  <si>
    <t>46.</t>
  </si>
  <si>
    <t xml:space="preserve">          I. 3.5.2.  </t>
  </si>
  <si>
    <t>Házi orvosi alapellátás</t>
  </si>
  <si>
    <t>I. MŰKÖDÉSI BEVÉTELEK (I/1..+I/4)</t>
  </si>
  <si>
    <t>Egyéb önkormányzati rend.megállap.juttatás</t>
  </si>
  <si>
    <t>III.5.c. Rászoruló gyermekek intézményen kivüli étkeztetésének támogatása</t>
  </si>
  <si>
    <t>2027.</t>
  </si>
  <si>
    <t xml:space="preserve">                                                        </t>
  </si>
  <si>
    <t>I/1. Intézményi működési bevételek B4</t>
  </si>
  <si>
    <t>18. melléklet a …/2016. (II.15.önkormányzati rendelethez</t>
  </si>
  <si>
    <t>4. ÁHT belüli megelőlegezések.</t>
  </si>
  <si>
    <t>1. ÁHT belüli megelőlegezés vissszafiz. K914</t>
  </si>
  <si>
    <t>2. Központi, irányítószervi támogatás K915</t>
  </si>
  <si>
    <t xml:space="preserve"> Ft-ban</t>
  </si>
  <si>
    <t xml:space="preserve"> Ft-ban </t>
  </si>
  <si>
    <t>011130</t>
  </si>
  <si>
    <t>06410</t>
  </si>
  <si>
    <t>045160     Ft-ban</t>
  </si>
  <si>
    <t>066020</t>
  </si>
  <si>
    <t>072111</t>
  </si>
  <si>
    <t>041233</t>
  </si>
  <si>
    <t>082091</t>
  </si>
  <si>
    <t>013320  Ft-ban</t>
  </si>
  <si>
    <t>018030</t>
  </si>
  <si>
    <t xml:space="preserve">Ft-ban </t>
  </si>
  <si>
    <t>Ft-ban</t>
  </si>
  <si>
    <t>I 1.c-V) Egyéb önkormányzati feladatok támogatása</t>
  </si>
  <si>
    <t>1.1d Lakott területtel kapcsolatos feladat</t>
  </si>
  <si>
    <t>1.1.d-V Lakott területtel kapcsolatos feladat beszámítás után</t>
  </si>
  <si>
    <t>1.1. e Üdülőhelyi feladatok támogatása</t>
  </si>
  <si>
    <t>V.1.1 Jogcimekhez kaocsolódó kiegészités</t>
  </si>
  <si>
    <t>1.1.-V A települési önkormámyzat működési támogatása beszámítás és kiegészités után</t>
  </si>
  <si>
    <t>III.2. Települési önkormányzat szociális egyéb feladatainak támogatása</t>
  </si>
  <si>
    <t>16. melléklet a …2017.(II.14.) önkormányzati rendelethez</t>
  </si>
  <si>
    <t xml:space="preserve">                 Ft-ban </t>
  </si>
  <si>
    <t xml:space="preserve">                Ft-ban </t>
  </si>
  <si>
    <t>Munkaügyi Központ támogatása Közfoglalkoztatás bér és járulék</t>
  </si>
  <si>
    <t>Természetbeni gyermekvédelmi támogatás</t>
  </si>
  <si>
    <t>adatok: Ft</t>
  </si>
  <si>
    <t xml:space="preserve">    4.1.Működés c. pénzeszköz átadás.ÁHB-re</t>
  </si>
  <si>
    <t xml:space="preserve">066010   Ft-ban </t>
  </si>
  <si>
    <t>Zóld terület kezelés</t>
  </si>
  <si>
    <t>Szociális ellátások Rászorult gyermek étkeztetés</t>
  </si>
  <si>
    <t>104037    107060</t>
  </si>
  <si>
    <t>6. ÁHT belüli megelőlegezések visszafizetése</t>
  </si>
  <si>
    <t>6. ÁHT belül megelőlegezések visszafizetése</t>
  </si>
  <si>
    <t>Település támogatás</t>
  </si>
  <si>
    <t>Természetbeni gyermekvédelmi támogatás 2alk./</t>
  </si>
  <si>
    <t>1. melléklet a   ... /2018. (II. ,,,..) önkormányzati rendelethez</t>
  </si>
  <si>
    <t>2016 évi bevételek</t>
  </si>
  <si>
    <t>2017. évi  bevételek</t>
  </si>
  <si>
    <t>2018. évi előirányzat</t>
  </si>
  <si>
    <t>2016. évi kiadások</t>
  </si>
  <si>
    <t>2. melléklet a  /2018. (II. ....) önkormányzati rendelethez</t>
  </si>
  <si>
    <t>Az önkormányzat 2018. évi kiadási előirányzatai összesen</t>
  </si>
  <si>
    <t>3. melléklet az ... /2018. (II. ....) önkormányzati rendelethez</t>
  </si>
  <si>
    <t xml:space="preserve">Az Önkormányzat  2018. évi költségvetési kiadási előirányzatai feladatonként </t>
  </si>
  <si>
    <t>3. melléklet az ... /2018. (II. …...) önkormányzati rendelethez</t>
  </si>
  <si>
    <t>3. melléklet az ... /2018 (II…....) önkormányzati rendelethez</t>
  </si>
  <si>
    <t>3. melléklet az ... /2018. (II. …....) önkormányzati rendelethez</t>
  </si>
  <si>
    <t>4. melléklet az .../2018. (II…...) önkormányzati rendelethez</t>
  </si>
  <si>
    <t>Óvoda</t>
  </si>
  <si>
    <t xml:space="preserve">A költségvetési intézmények 2018. évi költségvetési kiadási előirányzatai </t>
  </si>
  <si>
    <t>Óvodai nevelés</t>
  </si>
  <si>
    <t>091110</t>
  </si>
  <si>
    <t>091140</t>
  </si>
  <si>
    <t>Konyha</t>
  </si>
  <si>
    <t>5. melléklet az .../2018. (II…...) önkormányzati rendelethez</t>
  </si>
  <si>
    <t>6. melléklet az .../2018. (II…....) önkormányzati rendelethez</t>
  </si>
  <si>
    <t>7. melléklet az .../2018 (II…...) önkormányzati rendelethez</t>
  </si>
  <si>
    <t>8. melléklet az .../2018. (II…...) önkormányzati rendelethez</t>
  </si>
  <si>
    <t>10. melléklet az .../2018. (II. 14.) önkormányzati rendelethez</t>
  </si>
  <si>
    <t xml:space="preserve">     Az önkormányzat 2018. évi bevételi előirányzatai összesen</t>
  </si>
  <si>
    <t>11. melléklet az .../2018. (II…...) önkormányzati rendelethez</t>
  </si>
  <si>
    <t>12. melléklet az .../2018. (II…....) önkormányzati rendelethez</t>
  </si>
  <si>
    <t>13. melléklet az ... /2018. (II…...) önkormányzati rendelethez</t>
  </si>
  <si>
    <t>15. melléklet az... /2018. (II…..) önkormányzati rendelethez</t>
  </si>
  <si>
    <t>14. számú melléklet a 2018.(II…..) számú önkormányzati rendelethez</t>
  </si>
  <si>
    <t>19. melléklet az .../2018. (II.  ....) önkormányzati rendelethez</t>
  </si>
  <si>
    <t>Költségvetési intézmények 2018 évi  költségvetési bevételei</t>
  </si>
  <si>
    <t>Óvoda és Konyha</t>
  </si>
  <si>
    <t>20. melléklet a …/2018.(II. …..) önkormányzati rendelethez</t>
  </si>
  <si>
    <t>21. melléklet a …/2018.(II…...) önkormányzati rendelethez</t>
  </si>
  <si>
    <t>22. melléklet az .../2018. (II…...) önkormányzati rendelethez</t>
  </si>
  <si>
    <t>23. melléklet az /2018.  (II…....) önkormányzati rendelethez</t>
  </si>
  <si>
    <t>24. melléklet a ./2018. (II. ….) önkormányzati rendelethez</t>
  </si>
  <si>
    <t>25. melléklet az…. /2018. (II…....) önkormányzati rendelethez</t>
  </si>
  <si>
    <t>2018.évi előirányzat</t>
  </si>
  <si>
    <t>Kisértékű tárgyieszközök Óvoda és Konyha</t>
  </si>
  <si>
    <t>26. melléklet az ... /2018. (II….....) önkormányzati rendelethez</t>
  </si>
  <si>
    <t>2018.évi előir.</t>
  </si>
  <si>
    <t>2018. évi előir.</t>
  </si>
  <si>
    <t>27. melléklet a …/2018 (II……..) önkormányzati rendelethez</t>
  </si>
  <si>
    <t xml:space="preserve">          I. 3.5.1.  Kölcsön visszatérülése </t>
  </si>
  <si>
    <t>28. melléklet a …./2018. (II…...) önkormányzati rendelethez</t>
  </si>
  <si>
    <t>Zöldterület kezelés</t>
  </si>
  <si>
    <t>Város és Község gazdálkodás</t>
  </si>
  <si>
    <t>Művelődésiház</t>
  </si>
  <si>
    <t>29. melléklet a …/2018.(II……...) önkormányzati rendelethez</t>
  </si>
  <si>
    <t>30. melléklet az 1 /2018. (II……..) önkormányzati rendelethez</t>
  </si>
  <si>
    <t>31. melléklet az .../2018. (II…...) önkormányzati rendelethez</t>
  </si>
  <si>
    <t>Fennálló hitel, kötvénytart.  2018. I. 1-jén</t>
  </si>
  <si>
    <t xml:space="preserve">Mezőnagymihály  Község képviselő-testületének hitel- és kötvényállománya </t>
  </si>
  <si>
    <t>32. melléklet az ... /2018. (II……..) önkormányzati rendelethez</t>
  </si>
  <si>
    <t>2018. évi hitelfelvét.</t>
  </si>
  <si>
    <t>33. melléklet az 1.../2018. (II…....) önkormányzati rendelethez</t>
  </si>
  <si>
    <t xml:space="preserve">             2018. év </t>
  </si>
  <si>
    <t>34. melléklet az .../2018. (II…..) önkormányzati rendelethez</t>
  </si>
  <si>
    <t>Hitel-állomány 2018.01.01</t>
  </si>
  <si>
    <t>35. melléklet az 1/2018 (II…...) önkormányzati rendelethez</t>
  </si>
  <si>
    <t>Az önkormányzat 2018. évi költségvetési kiadási előirányzatainak megoszlása</t>
  </si>
  <si>
    <t>A költségvetési intézmények 2018. évi költségvetési bevételi előirányzatainak megoszlása</t>
  </si>
  <si>
    <t xml:space="preserve">     Az önkormányzat 2018. évi bevételi előirányzatainak megoszlása</t>
  </si>
  <si>
    <t>a pénzeszközök  2018. évre tervezett változásáról</t>
  </si>
  <si>
    <t>II. Települési Önkormányzat egyes köznevelési feladatainak támogatása</t>
  </si>
  <si>
    <t>Óvoda működési</t>
  </si>
  <si>
    <t>Munkahelyi étkeztetés</t>
  </si>
  <si>
    <t>096015</t>
  </si>
  <si>
    <t>Gyermek étkeztetés</t>
  </si>
  <si>
    <t>107051</t>
  </si>
  <si>
    <t>Szociális étkeztetés</t>
  </si>
  <si>
    <t>096025</t>
  </si>
  <si>
    <t>104037</t>
  </si>
  <si>
    <t>Rászorult gyerekek szünidei étk.</t>
  </si>
  <si>
    <t>5.. melléklet az .../2018. (II…...) önkormányzati rendelethez</t>
  </si>
  <si>
    <t>Költségvetési Intézmények 2018, évi kiadás előirányzata</t>
  </si>
  <si>
    <t>7.Likvid hitel felvétt működés célra</t>
  </si>
  <si>
    <t>16. melléklet a 2018. (II……) számú önkormányzati rendelethez</t>
  </si>
  <si>
    <t>17.melléklet a  2018.(II……) önkormányzati rendelethez</t>
  </si>
  <si>
    <t>Ebből: -</t>
  </si>
  <si>
    <t xml:space="preserve">        </t>
  </si>
  <si>
    <t>3.4. Műk. célú támog. értékű bevételek ÁHT belül</t>
  </si>
  <si>
    <t>Önkormányzat .</t>
  </si>
  <si>
    <t>Tanácsadó és Posta épülete /áfával/</t>
  </si>
  <si>
    <t>Intézmény:</t>
  </si>
  <si>
    <t>Nagyértékű tárgyieszköz /informatika áfával/</t>
  </si>
  <si>
    <t>Csapadékvíz elvezetés</t>
  </si>
  <si>
    <t>Iskola épület energetika</t>
  </si>
  <si>
    <t>Önkormányzat épület energetika</t>
  </si>
  <si>
    <t>Óvoda és Konyha létszémkeret összesen:</t>
  </si>
  <si>
    <t>Ft-ba</t>
  </si>
  <si>
    <t xml:space="preserve">    4.4.Működési c. pénzeszk. átad.államh. Kívülre K512</t>
  </si>
  <si>
    <t>074031</t>
  </si>
  <si>
    <t>Család és Nővédelem</t>
  </si>
  <si>
    <t>Civil szervezetek támogatása</t>
  </si>
  <si>
    <t>Forgatás és bef.c. finansz.müv.</t>
  </si>
  <si>
    <t xml:space="preserve">7.Működési célú likvid hitek törlesztés </t>
  </si>
  <si>
    <t>7.Működési célú likvid hitel törlesztés pénzügyi vállk.</t>
  </si>
  <si>
    <t xml:space="preserve">6.Működési célú likvid hitel felvétel </t>
  </si>
  <si>
    <t>6.Működési célú likvid hitel törlesztés ÁHT kivülre</t>
  </si>
  <si>
    <t>Szentistván Közös Önkormányzati Hibatal</t>
  </si>
  <si>
    <t>Mezőkövesd TKT szociális feladatok</t>
  </si>
  <si>
    <t>Dél-Borsodi Sürgősségi Betegellátó TKT</t>
  </si>
  <si>
    <t>9. melléklet az ../2018 (II…...) önkormányzati rendelethez</t>
  </si>
  <si>
    <t>Fiatalok első lakáshoz jutásának támogatása</t>
  </si>
  <si>
    <t xml:space="preserve">     3.1.3.Működősi támogatás ÁHT belül Tb alapok.</t>
  </si>
  <si>
    <t>III.5.b Gyermekétkeztetési üzemeltetési támogatás</t>
  </si>
  <si>
    <t>Müködés c. támogatás TB alapok</t>
  </si>
  <si>
    <t>Hitelfelvétel, likvid /forráshiány/</t>
  </si>
  <si>
    <t>Központi irányitó szervi támogatás</t>
  </si>
  <si>
    <t>Likvid hitel felvétel</t>
  </si>
  <si>
    <t xml:space="preserve">    3.6. Lakástámogatás első lakáshoz jutás</t>
  </si>
  <si>
    <t xml:space="preserve">    4.5. Működési célú pénzátadás háztartásoknak</t>
  </si>
  <si>
    <t>4. ÁHT belül megelőlegezések visszafizetése</t>
  </si>
  <si>
    <t>3. Lizing kiadása</t>
  </si>
  <si>
    <t>2017. évi kiadások</t>
  </si>
  <si>
    <t>Nyitó pénzkészlet 2018. január 1-jén</t>
  </si>
  <si>
    <t>Záró pénzkészlet tervezett összege 2018. dec. 31-én</t>
  </si>
  <si>
    <t xml:space="preserve">     3.1.3.Működős c támogatás TB alapok.</t>
  </si>
  <si>
    <t>7.Működési célú hitel felvétel likvid</t>
  </si>
  <si>
    <t>7.Működési célú hitel törlesztés likvid</t>
  </si>
  <si>
    <t>4. ÁHT belüli megelőlegezések visszafizetése</t>
  </si>
  <si>
    <t>ÁHT belül megelőleg,viiszafiz.</t>
  </si>
  <si>
    <t>ÁHT belül megelőleg. visszafiz,</t>
  </si>
  <si>
    <t>2018.év</t>
  </si>
  <si>
    <t>2021.év</t>
  </si>
  <si>
    <t>2022.év</t>
  </si>
  <si>
    <t>2023.év</t>
  </si>
  <si>
    <t>2024.év</t>
  </si>
  <si>
    <t>2025.év</t>
  </si>
  <si>
    <t>2026.év</t>
  </si>
  <si>
    <t>2027.év</t>
  </si>
  <si>
    <t>2027. és azt követő években</t>
  </si>
  <si>
    <t xml:space="preserve"> Pótlék- és egyéb közhatalmi</t>
  </si>
  <si>
    <t>Likvid hitel felvét</t>
  </si>
  <si>
    <t>Korona Takarékszövetkezet</t>
  </si>
  <si>
    <t>Folyószámla</t>
  </si>
  <si>
    <t xml:space="preserve">      36.melléklet…/2018. (II….) önkormányzat rendeletéhez                                               </t>
  </si>
  <si>
    <t>37. melléklet az .../2018. (II.114.) önkormányzati rendelethez</t>
  </si>
  <si>
    <t>38. melléklet az…... /2018. (II…....) önkormányzati rendelethez</t>
  </si>
  <si>
    <t>39. melléklet a …/2018. (II…..) önkormányzati rendelethez</t>
  </si>
  <si>
    <t>Mőködés c. átvett pénzeszközÁHK B6</t>
  </si>
  <si>
    <t>1.6 Polgármester illetmény támogatása</t>
  </si>
  <si>
    <t>4. Forgatási célú belföldi, külföldi értékp.vás.</t>
  </si>
  <si>
    <t>adatok E. Ft-ban</t>
  </si>
  <si>
    <t>195883613</t>
  </si>
  <si>
    <t>193383613</t>
  </si>
  <si>
    <t>219862947</t>
  </si>
  <si>
    <t>226862947</t>
  </si>
  <si>
    <t>1. függelék a …./2018. (II. ...) önkormányzati rendelethez</t>
  </si>
</sst>
</file>

<file path=xl/styles.xml><?xml version="1.0" encoding="utf-8"?>
<styleSheet xmlns="http://schemas.openxmlformats.org/spreadsheetml/2006/main">
  <numFmts count="5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  <numFmt numFmtId="168" formatCode="#,##0_ ;\-#,##0\ "/>
  </numFmts>
  <fonts count="62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sz val="14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4"/>
      <name val="Arial CE"/>
      <family val="2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50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50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087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19" fillId="0" borderId="13" xfId="0" applyFont="1" applyBorder="1"/>
    <xf numFmtId="3" fontId="19" fillId="0" borderId="14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7" fillId="0" borderId="0" xfId="0" applyFont="1"/>
    <xf numFmtId="0" fontId="28" fillId="0" borderId="0" xfId="0" applyFont="1" applyBorder="1" applyAlignment="1">
      <alignment horizontal="right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5" xfId="0" applyFont="1" applyBorder="1"/>
    <xf numFmtId="3" fontId="19" fillId="0" borderId="15" xfId="0" applyNumberFormat="1" applyFont="1" applyBorder="1"/>
    <xf numFmtId="0" fontId="19" fillId="0" borderId="11" xfId="0" applyFont="1" applyBorder="1"/>
    <xf numFmtId="3" fontId="19" fillId="0" borderId="16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9" xfId="0" applyNumberFormat="1" applyFont="1" applyBorder="1"/>
    <xf numFmtId="3" fontId="19" fillId="0" borderId="12" xfId="0" applyNumberFormat="1" applyFont="1" applyBorder="1"/>
    <xf numFmtId="0" fontId="19" fillId="0" borderId="20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2" xfId="0" applyFont="1" applyBorder="1" applyAlignment="1">
      <alignment horizontal="center" wrapText="1"/>
    </xf>
    <xf numFmtId="0" fontId="27" fillId="0" borderId="0" xfId="0" applyFont="1" applyBorder="1"/>
    <xf numFmtId="0" fontId="27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9" applyFont="1" applyProtection="1"/>
    <xf numFmtId="0" fontId="23" fillId="0" borderId="25" xfId="39" applyFont="1" applyBorder="1" applyAlignment="1" applyProtection="1">
      <alignment vertical="center"/>
    </xf>
    <xf numFmtId="0" fontId="23" fillId="0" borderId="25" xfId="39" applyFont="1" applyBorder="1" applyAlignment="1" applyProtection="1">
      <alignment horizontal="center" vertical="center" wrapText="1"/>
    </xf>
    <xf numFmtId="0" fontId="19" fillId="0" borderId="15" xfId="39" applyFont="1" applyBorder="1" applyProtection="1"/>
    <xf numFmtId="3" fontId="19" fillId="0" borderId="11" xfId="39" applyNumberFormat="1" applyFont="1" applyBorder="1" applyProtection="1"/>
    <xf numFmtId="3" fontId="19" fillId="0" borderId="15" xfId="39" applyNumberFormat="1" applyFont="1" applyBorder="1" applyProtection="1"/>
    <xf numFmtId="0" fontId="19" fillId="0" borderId="11" xfId="39" applyFont="1" applyBorder="1" applyProtection="1"/>
    <xf numFmtId="0" fontId="23" fillId="0" borderId="21" xfId="39" applyFont="1" applyBorder="1" applyAlignment="1" applyProtection="1">
      <alignment vertical="center"/>
    </xf>
    <xf numFmtId="0" fontId="23" fillId="0" borderId="26" xfId="39" applyFont="1" applyBorder="1" applyAlignment="1" applyProtection="1">
      <alignment horizontal="center" vertical="center" wrapText="1"/>
    </xf>
    <xf numFmtId="0" fontId="19" fillId="0" borderId="27" xfId="39" applyFont="1" applyBorder="1" applyProtection="1"/>
    <xf numFmtId="0" fontId="19" fillId="0" borderId="16" xfId="39" applyFont="1" applyBorder="1" applyProtection="1"/>
    <xf numFmtId="0" fontId="19" fillId="0" borderId="11" xfId="39" applyFont="1" applyBorder="1" applyAlignment="1" applyProtection="1">
      <alignment wrapText="1"/>
    </xf>
    <xf numFmtId="3" fontId="23" fillId="0" borderId="21" xfId="39" applyNumberFormat="1" applyFont="1" applyBorder="1" applyProtection="1"/>
    <xf numFmtId="0" fontId="23" fillId="0" borderId="21" xfId="39" applyFont="1" applyBorder="1" applyProtection="1"/>
    <xf numFmtId="3" fontId="19" fillId="0" borderId="17" xfId="39" applyNumberFormat="1" applyFont="1" applyBorder="1" applyProtection="1"/>
    <xf numFmtId="3" fontId="19" fillId="0" borderId="21" xfId="39" applyNumberFormat="1" applyFont="1" applyBorder="1" applyProtection="1"/>
    <xf numFmtId="0" fontId="19" fillId="0" borderId="21" xfId="39" applyFont="1" applyBorder="1" applyProtection="1"/>
    <xf numFmtId="3" fontId="23" fillId="0" borderId="15" xfId="39" applyNumberFormat="1" applyFont="1" applyBorder="1" applyProtection="1"/>
    <xf numFmtId="3" fontId="23" fillId="0" borderId="11" xfId="39" applyNumberFormat="1" applyFont="1" applyBorder="1" applyProtection="1"/>
    <xf numFmtId="0" fontId="23" fillId="0" borderId="0" xfId="0" applyFont="1" applyAlignment="1">
      <alignment horizontal="right"/>
    </xf>
    <xf numFmtId="3" fontId="23" fillId="24" borderId="21" xfId="0" applyNumberFormat="1" applyFont="1" applyFill="1" applyBorder="1"/>
    <xf numFmtId="3" fontId="19" fillId="0" borderId="28" xfId="0" applyNumberFormat="1" applyFont="1" applyBorder="1" applyAlignment="1">
      <alignment vertical="center"/>
    </xf>
    <xf numFmtId="3" fontId="19" fillId="0" borderId="28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6" xfId="26" applyNumberFormat="1" applyFont="1" applyFill="1" applyBorder="1" applyAlignment="1" applyProtection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3" fontId="0" fillId="0" borderId="0" xfId="0" applyNumberFormat="1"/>
    <xf numFmtId="0" fontId="36" fillId="0" borderId="0" xfId="0" applyFont="1"/>
    <xf numFmtId="0" fontId="42" fillId="0" borderId="0" xfId="0" applyFont="1" applyAlignment="1">
      <alignment horizontal="center"/>
    </xf>
    <xf numFmtId="0" fontId="45" fillId="0" borderId="0" xfId="0" applyFont="1"/>
    <xf numFmtId="0" fontId="42" fillId="0" borderId="0" xfId="0" applyFont="1"/>
    <xf numFmtId="0" fontId="36" fillId="0" borderId="20" xfId="0" applyFont="1" applyBorder="1"/>
    <xf numFmtId="0" fontId="40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9" fillId="0" borderId="29" xfId="0" applyFont="1" applyBorder="1"/>
    <xf numFmtId="0" fontId="28" fillId="0" borderId="30" xfId="0" applyFont="1" applyBorder="1" applyAlignment="1">
      <alignment wrapText="1"/>
    </xf>
    <xf numFmtId="3" fontId="28" fillId="0" borderId="31" xfId="26" applyNumberFormat="1" applyFont="1" applyFill="1" applyBorder="1" applyAlignment="1" applyProtection="1"/>
    <xf numFmtId="3" fontId="28" fillId="0" borderId="30" xfId="26" applyNumberFormat="1" applyFont="1" applyFill="1" applyBorder="1" applyAlignment="1" applyProtection="1"/>
    <xf numFmtId="0" fontId="19" fillId="0" borderId="29" xfId="0" applyFont="1" applyBorder="1" applyAlignment="1">
      <alignment wrapText="1"/>
    </xf>
    <xf numFmtId="0" fontId="39" fillId="0" borderId="0" xfId="0" applyFont="1" applyBorder="1"/>
    <xf numFmtId="3" fontId="39" fillId="0" borderId="0" xfId="26" applyNumberFormat="1" applyFont="1" applyFill="1" applyBorder="1" applyAlignment="1" applyProtection="1"/>
    <xf numFmtId="3" fontId="28" fillId="0" borderId="32" xfId="26" applyNumberFormat="1" applyFont="1" applyFill="1" applyBorder="1" applyAlignment="1" applyProtection="1"/>
    <xf numFmtId="0" fontId="40" fillId="0" borderId="0" xfId="0" applyFont="1" applyAlignment="1">
      <alignment horizontal="right"/>
    </xf>
    <xf numFmtId="3" fontId="19" fillId="0" borderId="30" xfId="0" applyNumberFormat="1" applyFont="1" applyBorder="1" applyAlignment="1">
      <alignment vertical="center"/>
    </xf>
    <xf numFmtId="3" fontId="19" fillId="0" borderId="33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4" xfId="0" applyNumberFormat="1" applyFont="1" applyBorder="1"/>
    <xf numFmtId="3" fontId="23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3" fontId="19" fillId="0" borderId="39" xfId="0" applyNumberFormat="1" applyFont="1" applyBorder="1"/>
    <xf numFmtId="3" fontId="19" fillId="0" borderId="40" xfId="0" applyNumberFormat="1" applyFont="1" applyBorder="1"/>
    <xf numFmtId="3" fontId="19" fillId="0" borderId="41" xfId="0" applyNumberFormat="1" applyFont="1" applyBorder="1"/>
    <xf numFmtId="0" fontId="19" fillId="0" borderId="42" xfId="0" applyFont="1" applyBorder="1"/>
    <xf numFmtId="3" fontId="19" fillId="0" borderId="43" xfId="0" applyNumberFormat="1" applyFont="1" applyBorder="1"/>
    <xf numFmtId="3" fontId="23" fillId="24" borderId="44" xfId="0" applyNumberFormat="1" applyFont="1" applyFill="1" applyBorder="1"/>
    <xf numFmtId="3" fontId="23" fillId="24" borderId="45" xfId="0" applyNumberFormat="1" applyFont="1" applyFill="1" applyBorder="1"/>
    <xf numFmtId="0" fontId="19" fillId="0" borderId="24" xfId="0" applyFont="1" applyBorder="1"/>
    <xf numFmtId="3" fontId="23" fillId="0" borderId="47" xfId="0" applyNumberFormat="1" applyFont="1" applyBorder="1"/>
    <xf numFmtId="0" fontId="19" fillId="0" borderId="47" xfId="0" applyFont="1" applyBorder="1"/>
    <xf numFmtId="0" fontId="21" fillId="0" borderId="48" xfId="0" applyFont="1" applyBorder="1"/>
    <xf numFmtId="0" fontId="0" fillId="0" borderId="49" xfId="0" applyBorder="1"/>
    <xf numFmtId="3" fontId="19" fillId="0" borderId="50" xfId="0" applyNumberFormat="1" applyFont="1" applyBorder="1"/>
    <xf numFmtId="3" fontId="19" fillId="0" borderId="51" xfId="0" applyNumberFormat="1" applyFont="1" applyBorder="1"/>
    <xf numFmtId="0" fontId="23" fillId="0" borderId="52" xfId="0" applyFont="1" applyBorder="1"/>
    <xf numFmtId="0" fontId="19" fillId="0" borderId="0" xfId="0" applyFont="1" applyBorder="1" applyAlignment="1">
      <alignment horizontal="right"/>
    </xf>
    <xf numFmtId="0" fontId="19" fillId="0" borderId="54" xfId="0" applyFont="1" applyBorder="1"/>
    <xf numFmtId="0" fontId="19" fillId="0" borderId="55" xfId="0" applyFont="1" applyBorder="1"/>
    <xf numFmtId="0" fontId="19" fillId="0" borderId="56" xfId="0" applyFont="1" applyBorder="1"/>
    <xf numFmtId="0" fontId="19" fillId="0" borderId="57" xfId="0" applyFont="1" applyBorder="1"/>
    <xf numFmtId="0" fontId="23" fillId="0" borderId="58" xfId="0" applyFont="1" applyBorder="1"/>
    <xf numFmtId="0" fontId="23" fillId="0" borderId="42" xfId="0" applyFont="1" applyBorder="1"/>
    <xf numFmtId="0" fontId="23" fillId="0" borderId="59" xfId="0" applyFont="1" applyBorder="1"/>
    <xf numFmtId="0" fontId="23" fillId="0" borderId="59" xfId="0" applyFont="1" applyBorder="1" applyAlignment="1">
      <alignment wrapText="1"/>
    </xf>
    <xf numFmtId="0" fontId="23" fillId="0" borderId="57" xfId="0" applyFont="1" applyBorder="1"/>
    <xf numFmtId="0" fontId="19" fillId="24" borderId="57" xfId="0" applyFont="1" applyFill="1" applyBorder="1"/>
    <xf numFmtId="3" fontId="23" fillId="0" borderId="60" xfId="0" applyNumberFormat="1" applyFont="1" applyBorder="1"/>
    <xf numFmtId="3" fontId="19" fillId="0" borderId="61" xfId="0" applyNumberFormat="1" applyFont="1" applyBorder="1"/>
    <xf numFmtId="3" fontId="23" fillId="0" borderId="62" xfId="0" applyNumberFormat="1" applyFont="1" applyBorder="1"/>
    <xf numFmtId="3" fontId="19" fillId="0" borderId="63" xfId="0" applyNumberFormat="1" applyFont="1" applyBorder="1"/>
    <xf numFmtId="3" fontId="23" fillId="0" borderId="61" xfId="0" applyNumberFormat="1" applyFont="1" applyBorder="1"/>
    <xf numFmtId="3" fontId="23" fillId="0" borderId="63" xfId="0" applyNumberFormat="1" applyFont="1" applyBorder="1"/>
    <xf numFmtId="3" fontId="19" fillId="0" borderId="64" xfId="0" applyNumberFormat="1" applyFont="1" applyBorder="1"/>
    <xf numFmtId="3" fontId="19" fillId="0" borderId="54" xfId="0" applyNumberFormat="1" applyFont="1" applyBorder="1"/>
    <xf numFmtId="3" fontId="23" fillId="0" borderId="65" xfId="0" applyNumberFormat="1" applyFont="1" applyBorder="1"/>
    <xf numFmtId="3" fontId="19" fillId="0" borderId="66" xfId="0" applyNumberFormat="1" applyFont="1" applyBorder="1"/>
    <xf numFmtId="3" fontId="19" fillId="0" borderId="67" xfId="0" applyNumberFormat="1" applyFont="1" applyBorder="1"/>
    <xf numFmtId="3" fontId="23" fillId="0" borderId="54" xfId="0" applyNumberFormat="1" applyFont="1" applyBorder="1"/>
    <xf numFmtId="3" fontId="19" fillId="0" borderId="65" xfId="0" applyNumberFormat="1" applyFont="1" applyBorder="1"/>
    <xf numFmtId="3" fontId="23" fillId="0" borderId="67" xfId="0" applyNumberFormat="1" applyFont="1" applyBorder="1"/>
    <xf numFmtId="3" fontId="23" fillId="0" borderId="66" xfId="0" applyNumberFormat="1" applyFont="1" applyBorder="1"/>
    <xf numFmtId="3" fontId="19" fillId="0" borderId="68" xfId="0" applyNumberFormat="1" applyFont="1" applyBorder="1"/>
    <xf numFmtId="3" fontId="19" fillId="0" borderId="69" xfId="0" applyNumberFormat="1" applyFont="1" applyBorder="1"/>
    <xf numFmtId="0" fontId="19" fillId="0" borderId="70" xfId="0" applyFont="1" applyBorder="1"/>
    <xf numFmtId="3" fontId="19" fillId="24" borderId="54" xfId="0" applyNumberFormat="1" applyFont="1" applyFill="1" applyBorder="1"/>
    <xf numFmtId="0" fontId="19" fillId="0" borderId="0" xfId="0" applyFont="1" applyBorder="1" applyAlignment="1">
      <alignment horizontal="center"/>
    </xf>
    <xf numFmtId="0" fontId="40" fillId="0" borderId="22" xfId="0" applyFont="1" applyBorder="1" applyAlignment="1">
      <alignment horizontal="center" wrapText="1"/>
    </xf>
    <xf numFmtId="0" fontId="0" fillId="0" borderId="0" xfId="0" applyAlignment="1"/>
    <xf numFmtId="0" fontId="19" fillId="0" borderId="37" xfId="0" applyFont="1" applyBorder="1"/>
    <xf numFmtId="3" fontId="19" fillId="0" borderId="15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5" xfId="0" applyFont="1" applyBorder="1" applyAlignment="1">
      <alignment wrapText="1"/>
    </xf>
    <xf numFmtId="0" fontId="19" fillId="0" borderId="14" xfId="0" applyFont="1" applyBorder="1"/>
    <xf numFmtId="0" fontId="23" fillId="0" borderId="0" xfId="0" applyFont="1" applyBorder="1" applyAlignment="1">
      <alignment horizontal="left"/>
    </xf>
    <xf numFmtId="0" fontId="19" fillId="0" borderId="71" xfId="0" applyFont="1" applyBorder="1"/>
    <xf numFmtId="0" fontId="19" fillId="0" borderId="72" xfId="0" applyFont="1" applyBorder="1"/>
    <xf numFmtId="0" fontId="23" fillId="0" borderId="66" xfId="0" applyFont="1" applyBorder="1"/>
    <xf numFmtId="0" fontId="19" fillId="0" borderId="73" xfId="0" applyFont="1" applyBorder="1"/>
    <xf numFmtId="0" fontId="23" fillId="0" borderId="74" xfId="0" applyFont="1" applyBorder="1" applyAlignment="1">
      <alignment horizontal="center"/>
    </xf>
    <xf numFmtId="0" fontId="23" fillId="0" borderId="68" xfId="0" applyFont="1" applyBorder="1" applyAlignment="1">
      <alignment horizontal="center"/>
    </xf>
    <xf numFmtId="0" fontId="23" fillId="0" borderId="54" xfId="0" applyFont="1" applyBorder="1" applyAlignment="1">
      <alignment horizontal="center"/>
    </xf>
    <xf numFmtId="3" fontId="19" fillId="0" borderId="75" xfId="0" applyNumberFormat="1" applyFont="1" applyBorder="1"/>
    <xf numFmtId="3" fontId="19" fillId="0" borderId="76" xfId="0" applyNumberFormat="1" applyFont="1" applyBorder="1"/>
    <xf numFmtId="0" fontId="21" fillId="0" borderId="48" xfId="0" applyFont="1" applyBorder="1" applyAlignment="1">
      <alignment horizontal="center"/>
    </xf>
    <xf numFmtId="0" fontId="19" fillId="0" borderId="77" xfId="0" applyFont="1" applyBorder="1"/>
    <xf numFmtId="0" fontId="19" fillId="0" borderId="78" xfId="0" applyFont="1" applyBorder="1"/>
    <xf numFmtId="0" fontId="23" fillId="0" borderId="79" xfId="0" applyFont="1" applyBorder="1"/>
    <xf numFmtId="0" fontId="38" fillId="0" borderId="0" xfId="0" applyFont="1" applyAlignment="1">
      <alignment horizontal="center"/>
    </xf>
    <xf numFmtId="0" fontId="40" fillId="0" borderId="28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9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80" xfId="0" applyFont="1" applyBorder="1"/>
    <xf numFmtId="0" fontId="19" fillId="0" borderId="16" xfId="0" applyFont="1" applyBorder="1"/>
    <xf numFmtId="0" fontId="28" fillId="0" borderId="0" xfId="0" applyFont="1"/>
    <xf numFmtId="0" fontId="19" fillId="0" borderId="74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66" xfId="0" applyFont="1" applyFill="1" applyBorder="1" applyAlignment="1">
      <alignment horizontal="center"/>
    </xf>
    <xf numFmtId="0" fontId="19" fillId="0" borderId="67" xfId="0" applyFont="1" applyBorder="1"/>
    <xf numFmtId="3" fontId="28" fillId="0" borderId="47" xfId="26" applyNumberFormat="1" applyFont="1" applyFill="1" applyBorder="1" applyAlignment="1" applyProtection="1"/>
    <xf numFmtId="0" fontId="0" fillId="0" borderId="84" xfId="0" applyBorder="1"/>
    <xf numFmtId="0" fontId="19" fillId="0" borderId="17" xfId="0" applyFont="1" applyBorder="1" applyAlignment="1">
      <alignment horizontal="center"/>
    </xf>
    <xf numFmtId="0" fontId="19" fillId="0" borderId="11" xfId="0" applyFont="1" applyFill="1" applyBorder="1"/>
    <xf numFmtId="0" fontId="19" fillId="0" borderId="85" xfId="0" applyFont="1" applyBorder="1"/>
    <xf numFmtId="0" fontId="19" fillId="0" borderId="27" xfId="0" applyFont="1" applyBorder="1"/>
    <xf numFmtId="0" fontId="19" fillId="0" borderId="18" xfId="0" applyFont="1" applyBorder="1"/>
    <xf numFmtId="0" fontId="19" fillId="0" borderId="86" xfId="0" applyFont="1" applyBorder="1"/>
    <xf numFmtId="3" fontId="19" fillId="0" borderId="32" xfId="0" applyNumberFormat="1" applyFont="1" applyBorder="1" applyAlignment="1">
      <alignment vertical="center"/>
    </xf>
    <xf numFmtId="3" fontId="19" fillId="0" borderId="87" xfId="0" applyNumberFormat="1" applyFont="1" applyBorder="1" applyAlignment="1">
      <alignment vertical="center"/>
    </xf>
    <xf numFmtId="3" fontId="23" fillId="0" borderId="88" xfId="0" applyNumberFormat="1" applyFont="1" applyBorder="1" applyAlignment="1">
      <alignment horizontal="right" vertical="center"/>
    </xf>
    <xf numFmtId="3" fontId="19" fillId="0" borderId="89" xfId="0" applyNumberFormat="1" applyFont="1" applyBorder="1" applyAlignment="1">
      <alignment vertical="center"/>
    </xf>
    <xf numFmtId="3" fontId="19" fillId="0" borderId="24" xfId="0" applyNumberFormat="1" applyFont="1" applyBorder="1"/>
    <xf numFmtId="3" fontId="31" fillId="0" borderId="12" xfId="0" applyNumberFormat="1" applyFont="1" applyBorder="1" applyAlignment="1"/>
    <xf numFmtId="3" fontId="19" fillId="0" borderId="20" xfId="0" applyNumberFormat="1" applyFont="1" applyBorder="1"/>
    <xf numFmtId="3" fontId="23" fillId="0" borderId="24" xfId="0" applyNumberFormat="1" applyFont="1" applyBorder="1"/>
    <xf numFmtId="3" fontId="19" fillId="0" borderId="13" xfId="0" applyNumberFormat="1" applyFont="1" applyBorder="1"/>
    <xf numFmtId="3" fontId="32" fillId="0" borderId="24" xfId="0" applyNumberFormat="1" applyFont="1" applyBorder="1"/>
    <xf numFmtId="0" fontId="19" fillId="0" borderId="0" xfId="0" applyFont="1" applyBorder="1" applyAlignment="1"/>
    <xf numFmtId="3" fontId="31" fillId="0" borderId="90" xfId="0" applyNumberFormat="1" applyFont="1" applyBorder="1" applyAlignment="1"/>
    <xf numFmtId="3" fontId="23" fillId="0" borderId="91" xfId="0" applyNumberFormat="1" applyFont="1" applyBorder="1"/>
    <xf numFmtId="3" fontId="19" fillId="0" borderId="91" xfId="0" applyNumberFormat="1" applyFont="1" applyBorder="1"/>
    <xf numFmtId="3" fontId="19" fillId="0" borderId="92" xfId="0" applyNumberFormat="1" applyFont="1" applyBorder="1"/>
    <xf numFmtId="3" fontId="23" fillId="0" borderId="81" xfId="0" applyNumberFormat="1" applyFont="1" applyBorder="1"/>
    <xf numFmtId="0" fontId="30" fillId="0" borderId="58" xfId="0" applyFont="1" applyBorder="1"/>
    <xf numFmtId="3" fontId="19" fillId="24" borderId="57" xfId="0" applyNumberFormat="1" applyFont="1" applyFill="1" applyBorder="1"/>
    <xf numFmtId="3" fontId="19" fillId="0" borderId="93" xfId="0" applyNumberFormat="1" applyFont="1" applyBorder="1"/>
    <xf numFmtId="3" fontId="19" fillId="0" borderId="56" xfId="0" applyNumberFormat="1" applyFont="1" applyBorder="1"/>
    <xf numFmtId="3" fontId="19" fillId="0" borderId="94" xfId="0" applyNumberFormat="1" applyFont="1" applyBorder="1"/>
    <xf numFmtId="3" fontId="19" fillId="0" borderId="57" xfId="0" applyNumberFormat="1" applyFont="1" applyBorder="1"/>
    <xf numFmtId="3" fontId="23" fillId="0" borderId="70" xfId="0" applyNumberFormat="1" applyFont="1" applyBorder="1"/>
    <xf numFmtId="3" fontId="19" fillId="0" borderId="42" xfId="0" applyNumberFormat="1" applyFont="1" applyBorder="1"/>
    <xf numFmtId="3" fontId="31" fillId="0" borderId="56" xfId="0" applyNumberFormat="1" applyFont="1" applyBorder="1" applyAlignment="1"/>
    <xf numFmtId="3" fontId="31" fillId="0" borderId="77" xfId="0" applyNumberFormat="1" applyFont="1" applyBorder="1" applyAlignment="1"/>
    <xf numFmtId="3" fontId="23" fillId="0" borderId="58" xfId="0" applyNumberFormat="1" applyFont="1" applyBorder="1"/>
    <xf numFmtId="3" fontId="23" fillId="0" borderId="42" xfId="0" applyNumberFormat="1" applyFont="1" applyBorder="1"/>
    <xf numFmtId="3" fontId="19" fillId="0" borderId="95" xfId="0" applyNumberFormat="1" applyFont="1" applyBorder="1"/>
    <xf numFmtId="3" fontId="19" fillId="0" borderId="96" xfId="0" applyNumberFormat="1" applyFont="1" applyBorder="1"/>
    <xf numFmtId="3" fontId="19" fillId="0" borderId="58" xfId="0" applyNumberFormat="1" applyFont="1" applyBorder="1"/>
    <xf numFmtId="3" fontId="19" fillId="0" borderId="77" xfId="0" applyNumberFormat="1" applyFont="1" applyBorder="1"/>
    <xf numFmtId="3" fontId="23" fillId="0" borderId="57" xfId="0" applyNumberFormat="1" applyFont="1" applyBorder="1"/>
    <xf numFmtId="3" fontId="23" fillId="0" borderId="97" xfId="0" applyNumberFormat="1" applyFont="1" applyBorder="1"/>
    <xf numFmtId="3" fontId="19" fillId="0" borderId="99" xfId="0" applyNumberFormat="1" applyFont="1" applyBorder="1"/>
    <xf numFmtId="3" fontId="23" fillId="0" borderId="99" xfId="0" applyNumberFormat="1" applyFont="1" applyBorder="1"/>
    <xf numFmtId="3" fontId="19" fillId="0" borderId="100" xfId="0" applyNumberFormat="1" applyFont="1" applyBorder="1"/>
    <xf numFmtId="3" fontId="32" fillId="0" borderId="68" xfId="0" applyNumberFormat="1" applyFont="1" applyBorder="1"/>
    <xf numFmtId="3" fontId="23" fillId="0" borderId="68" xfId="0" applyNumberFormat="1" applyFont="1" applyBorder="1"/>
    <xf numFmtId="3" fontId="23" fillId="0" borderId="101" xfId="0" applyNumberFormat="1" applyFont="1" applyBorder="1"/>
    <xf numFmtId="0" fontId="23" fillId="0" borderId="102" xfId="0" applyFont="1" applyBorder="1" applyAlignment="1">
      <alignment vertical="center"/>
    </xf>
    <xf numFmtId="0" fontId="19" fillId="0" borderId="56" xfId="0" applyFont="1" applyFill="1" applyBorder="1"/>
    <xf numFmtId="0" fontId="32" fillId="0" borderId="57" xfId="0" applyFont="1" applyBorder="1"/>
    <xf numFmtId="0" fontId="19" fillId="0" borderId="95" xfId="0" applyFont="1" applyBorder="1"/>
    <xf numFmtId="0" fontId="19" fillId="0" borderId="103" xfId="0" applyFont="1" applyBorder="1" applyAlignment="1">
      <alignment wrapText="1"/>
    </xf>
    <xf numFmtId="0" fontId="34" fillId="0" borderId="95" xfId="0" applyFont="1" applyBorder="1"/>
    <xf numFmtId="0" fontId="21" fillId="0" borderId="48" xfId="0" applyFont="1" applyBorder="1" applyAlignment="1"/>
    <xf numFmtId="0" fontId="23" fillId="0" borderId="104" xfId="0" applyFont="1" applyBorder="1"/>
    <xf numFmtId="0" fontId="23" fillId="0" borderId="105" xfId="0" applyFont="1" applyBorder="1"/>
    <xf numFmtId="0" fontId="19" fillId="0" borderId="78" xfId="0" applyFont="1" applyBorder="1" applyAlignment="1"/>
    <xf numFmtId="0" fontId="23" fillId="24" borderId="59" xfId="0" applyFont="1" applyFill="1" applyBorder="1"/>
    <xf numFmtId="0" fontId="30" fillId="0" borderId="59" xfId="0" applyFont="1" applyBorder="1"/>
    <xf numFmtId="164" fontId="30" fillId="0" borderId="106" xfId="0" applyNumberFormat="1" applyFont="1" applyBorder="1" applyAlignment="1"/>
    <xf numFmtId="164" fontId="31" fillId="0" borderId="56" xfId="0" applyNumberFormat="1" applyFont="1" applyBorder="1" applyAlignment="1"/>
    <xf numFmtId="164" fontId="31" fillId="0" borderId="95" xfId="0" applyNumberFormat="1" applyFont="1" applyBorder="1" applyAlignment="1"/>
    <xf numFmtId="164" fontId="31" fillId="0" borderId="56" xfId="0" applyNumberFormat="1" applyFont="1" applyBorder="1" applyAlignment="1">
      <alignment wrapText="1"/>
    </xf>
    <xf numFmtId="0" fontId="31" fillId="0" borderId="106" xfId="0" applyFont="1" applyFill="1" applyBorder="1" applyAlignment="1"/>
    <xf numFmtId="3" fontId="19" fillId="24" borderId="21" xfId="0" applyNumberFormat="1" applyFont="1" applyFill="1" applyBorder="1"/>
    <xf numFmtId="3" fontId="19" fillId="0" borderId="41" xfId="0" applyNumberFormat="1" applyFont="1" applyBorder="1" applyAlignment="1"/>
    <xf numFmtId="3" fontId="19" fillId="0" borderId="39" xfId="0" applyNumberFormat="1" applyFont="1" applyBorder="1" applyAlignment="1"/>
    <xf numFmtId="3" fontId="19" fillId="0" borderId="40" xfId="0" applyNumberFormat="1" applyFont="1" applyBorder="1" applyAlignment="1"/>
    <xf numFmtId="3" fontId="19" fillId="0" borderId="107" xfId="0" applyNumberFormat="1" applyFont="1" applyBorder="1"/>
    <xf numFmtId="3" fontId="19" fillId="0" borderId="108" xfId="0" applyNumberFormat="1" applyFont="1" applyBorder="1"/>
    <xf numFmtId="3" fontId="19" fillId="0" borderId="109" xfId="0" applyNumberFormat="1" applyFont="1" applyBorder="1"/>
    <xf numFmtId="3" fontId="19" fillId="0" borderId="110" xfId="0" applyNumberFormat="1" applyFont="1" applyBorder="1"/>
    <xf numFmtId="0" fontId="34" fillId="0" borderId="0" xfId="0" applyFont="1"/>
    <xf numFmtId="3" fontId="19" fillId="24" borderId="0" xfId="0" applyNumberFormat="1" applyFont="1" applyFill="1" applyBorder="1"/>
    <xf numFmtId="0" fontId="19" fillId="24" borderId="13" xfId="0" applyFont="1" applyFill="1" applyBorder="1" applyAlignment="1">
      <alignment wrapText="1"/>
    </xf>
    <xf numFmtId="0" fontId="19" fillId="24" borderId="0" xfId="0" applyFont="1" applyFill="1" applyBorder="1"/>
    <xf numFmtId="0" fontId="19" fillId="24" borderId="111" xfId="0" applyFont="1" applyFill="1" applyBorder="1"/>
    <xf numFmtId="0" fontId="21" fillId="0" borderId="66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3" fontId="19" fillId="0" borderId="114" xfId="0" applyNumberFormat="1" applyFont="1" applyBorder="1" applyAlignment="1">
      <alignment horizontal="right"/>
    </xf>
    <xf numFmtId="3" fontId="19" fillId="0" borderId="39" xfId="0" applyNumberFormat="1" applyFont="1" applyBorder="1" applyAlignment="1">
      <alignment horizontal="right"/>
    </xf>
    <xf numFmtId="3" fontId="19" fillId="0" borderId="115" xfId="0" applyNumberFormat="1" applyFont="1" applyBorder="1" applyAlignment="1">
      <alignment horizontal="right"/>
    </xf>
    <xf numFmtId="3" fontId="23" fillId="0" borderId="117" xfId="0" applyNumberFormat="1" applyFont="1" applyBorder="1"/>
    <xf numFmtId="0" fontId="19" fillId="0" borderId="118" xfId="0" applyFont="1" applyBorder="1"/>
    <xf numFmtId="16" fontId="19" fillId="0" borderId="118" xfId="0" applyNumberFormat="1" applyFont="1" applyBorder="1"/>
    <xf numFmtId="3" fontId="23" fillId="0" borderId="83" xfId="0" applyNumberFormat="1" applyFont="1" applyBorder="1"/>
    <xf numFmtId="0" fontId="23" fillId="0" borderId="97" xfId="0" applyFont="1" applyBorder="1"/>
    <xf numFmtId="0" fontId="23" fillId="0" borderId="37" xfId="0" applyFont="1" applyBorder="1" applyAlignment="1">
      <alignment wrapText="1"/>
    </xf>
    <xf numFmtId="3" fontId="23" fillId="0" borderId="66" xfId="0" applyNumberFormat="1" applyFont="1" applyBorder="1" applyAlignment="1">
      <alignment horizontal="right"/>
    </xf>
    <xf numFmtId="0" fontId="48" fillId="0" borderId="108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31" fillId="0" borderId="11" xfId="39" applyFont="1" applyBorder="1" applyProtection="1"/>
    <xf numFmtId="0" fontId="23" fillId="0" borderId="120" xfId="39" applyFont="1" applyBorder="1" applyProtection="1"/>
    <xf numFmtId="0" fontId="23" fillId="0" borderId="17" xfId="39" applyFont="1" applyBorder="1" applyProtection="1"/>
    <xf numFmtId="3" fontId="23" fillId="0" borderId="121" xfId="39" applyNumberFormat="1" applyFont="1" applyBorder="1" applyProtection="1"/>
    <xf numFmtId="0" fontId="23" fillId="0" borderId="121" xfId="39" applyFont="1" applyBorder="1" applyProtection="1"/>
    <xf numFmtId="3" fontId="23" fillId="0" borderId="36" xfId="39" applyNumberFormat="1" applyFont="1" applyBorder="1" applyProtection="1"/>
    <xf numFmtId="0" fontId="23" fillId="0" borderId="36" xfId="39" applyFont="1" applyBorder="1" applyProtection="1"/>
    <xf numFmtId="0" fontId="31" fillId="0" borderId="11" xfId="39" applyFont="1" applyBorder="1" applyAlignment="1" applyProtection="1">
      <alignment wrapText="1"/>
    </xf>
    <xf numFmtId="3" fontId="23" fillId="0" borderId="109" xfId="39" applyNumberFormat="1" applyFont="1" applyBorder="1" applyProtection="1"/>
    <xf numFmtId="0" fontId="23" fillId="0" borderId="109" xfId="39" applyFont="1" applyBorder="1" applyProtection="1"/>
    <xf numFmtId="164" fontId="23" fillId="0" borderId="58" xfId="0" applyNumberFormat="1" applyFont="1" applyBorder="1"/>
    <xf numFmtId="3" fontId="23" fillId="0" borderId="122" xfId="0" applyNumberFormat="1" applyFont="1" applyBorder="1"/>
    <xf numFmtId="0" fontId="19" fillId="0" borderId="65" xfId="0" applyFont="1" applyBorder="1"/>
    <xf numFmtId="3" fontId="19" fillId="0" borderId="123" xfId="0" applyNumberFormat="1" applyFont="1" applyBorder="1"/>
    <xf numFmtId="3" fontId="19" fillId="0" borderId="70" xfId="0" applyNumberFormat="1" applyFont="1" applyBorder="1"/>
    <xf numFmtId="3" fontId="19" fillId="0" borderId="119" xfId="0" applyNumberFormat="1" applyFont="1" applyBorder="1"/>
    <xf numFmtId="3" fontId="19" fillId="0" borderId="102" xfId="0" applyNumberFormat="1" applyFont="1" applyBorder="1"/>
    <xf numFmtId="3" fontId="23" fillId="0" borderId="119" xfId="0" applyNumberFormat="1" applyFont="1" applyBorder="1"/>
    <xf numFmtId="3" fontId="23" fillId="0" borderId="102" xfId="0" applyNumberFormat="1" applyFont="1" applyBorder="1"/>
    <xf numFmtId="3" fontId="19" fillId="24" borderId="70" xfId="0" applyNumberFormat="1" applyFont="1" applyFill="1" applyBorder="1"/>
    <xf numFmtId="3" fontId="23" fillId="0" borderId="55" xfId="0" applyNumberFormat="1" applyFont="1" applyBorder="1"/>
    <xf numFmtId="0" fontId="0" fillId="0" borderId="0" xfId="0" applyAlignment="1">
      <alignment wrapText="1"/>
    </xf>
    <xf numFmtId="3" fontId="19" fillId="0" borderId="31" xfId="0" applyNumberFormat="1" applyFont="1" applyBorder="1" applyAlignment="1">
      <alignment vertical="center"/>
    </xf>
    <xf numFmtId="3" fontId="23" fillId="0" borderId="125" xfId="0" applyNumberFormat="1" applyFont="1" applyBorder="1" applyAlignment="1">
      <alignment horizontal="center" vertical="center"/>
    </xf>
    <xf numFmtId="3" fontId="19" fillId="0" borderId="125" xfId="0" applyNumberFormat="1" applyFont="1" applyBorder="1" applyAlignment="1">
      <alignment vertical="center"/>
    </xf>
    <xf numFmtId="3" fontId="19" fillId="0" borderId="126" xfId="0" applyNumberFormat="1" applyFont="1" applyBorder="1" applyAlignment="1">
      <alignment vertical="center"/>
    </xf>
    <xf numFmtId="3" fontId="23" fillId="0" borderId="127" xfId="0" applyNumberFormat="1" applyFont="1" applyBorder="1" applyAlignment="1">
      <alignment horizontal="center" vertical="center"/>
    </xf>
    <xf numFmtId="0" fontId="19" fillId="0" borderId="130" xfId="0" applyFont="1" applyBorder="1"/>
    <xf numFmtId="0" fontId="19" fillId="0" borderId="131" xfId="0" applyFont="1" applyBorder="1"/>
    <xf numFmtId="0" fontId="19" fillId="0" borderId="132" xfId="0" applyFont="1" applyBorder="1"/>
    <xf numFmtId="0" fontId="19" fillId="0" borderId="133" xfId="0" applyFont="1" applyBorder="1"/>
    <xf numFmtId="0" fontId="23" fillId="0" borderId="67" xfId="0" applyFont="1" applyBorder="1" applyAlignment="1">
      <alignment horizontal="center" wrapText="1"/>
    </xf>
    <xf numFmtId="0" fontId="23" fillId="0" borderId="134" xfId="0" applyFont="1" applyBorder="1" applyAlignment="1">
      <alignment horizontal="center" wrapText="1"/>
    </xf>
    <xf numFmtId="0" fontId="48" fillId="0" borderId="0" xfId="0" applyFont="1" applyBorder="1" applyAlignment="1">
      <alignment wrapText="1"/>
    </xf>
    <xf numFmtId="0" fontId="34" fillId="0" borderId="54" xfId="0" applyFont="1" applyBorder="1" applyAlignment="1">
      <alignment horizontal="right"/>
    </xf>
    <xf numFmtId="0" fontId="34" fillId="0" borderId="67" xfId="0" applyFont="1" applyBorder="1" applyAlignment="1">
      <alignment horizontal="right"/>
    </xf>
    <xf numFmtId="0" fontId="48" fillId="0" borderId="66" xfId="0" applyFont="1" applyBorder="1" applyAlignment="1">
      <alignment horizontal="center" wrapText="1"/>
    </xf>
    <xf numFmtId="0" fontId="52" fillId="0" borderId="0" xfId="0" applyFont="1"/>
    <xf numFmtId="0" fontId="48" fillId="0" borderId="109" xfId="0" applyFont="1" applyBorder="1" applyAlignment="1">
      <alignment horizontal="center"/>
    </xf>
    <xf numFmtId="0" fontId="48" fillId="0" borderId="69" xfId="0" applyFont="1" applyBorder="1" applyAlignment="1">
      <alignment horizontal="center"/>
    </xf>
    <xf numFmtId="0" fontId="48" fillId="0" borderId="107" xfId="0" applyFont="1" applyBorder="1" applyAlignment="1">
      <alignment horizontal="center"/>
    </xf>
    <xf numFmtId="0" fontId="48" fillId="0" borderId="135" xfId="0" applyFont="1" applyBorder="1" applyAlignment="1">
      <alignment horizontal="center"/>
    </xf>
    <xf numFmtId="0" fontId="23" fillId="0" borderId="86" xfId="0" applyFont="1" applyBorder="1"/>
    <xf numFmtId="0" fontId="31" fillId="0" borderId="27" xfId="0" applyFont="1" applyBorder="1"/>
    <xf numFmtId="0" fontId="23" fillId="0" borderId="27" xfId="0" applyFont="1" applyBorder="1"/>
    <xf numFmtId="0" fontId="34" fillId="0" borderId="86" xfId="0" applyFont="1" applyBorder="1"/>
    <xf numFmtId="0" fontId="34" fillId="0" borderId="123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4" fillId="0" borderId="101" xfId="0" applyFont="1" applyBorder="1" applyAlignment="1">
      <alignment horizontal="center"/>
    </xf>
    <xf numFmtId="0" fontId="21" fillId="0" borderId="58" xfId="0" applyFont="1" applyBorder="1"/>
    <xf numFmtId="0" fontId="30" fillId="0" borderId="58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23" fillId="0" borderId="81" xfId="0" applyFont="1" applyBorder="1" applyAlignment="1">
      <alignment horizontal="center" wrapText="1"/>
    </xf>
    <xf numFmtId="0" fontId="34" fillId="0" borderId="66" xfId="0" applyFont="1" applyBorder="1" applyAlignment="1">
      <alignment wrapText="1"/>
    </xf>
    <xf numFmtId="0" fontId="23" fillId="0" borderId="66" xfId="0" applyFont="1" applyBorder="1" applyAlignment="1">
      <alignment horizontal="center" wrapText="1"/>
    </xf>
    <xf numFmtId="0" fontId="34" fillId="0" borderId="0" xfId="0" applyFont="1" applyBorder="1" applyAlignment="1">
      <alignment horizontal="right"/>
    </xf>
    <xf numFmtId="0" fontId="34" fillId="0" borderId="66" xfId="0" applyFont="1" applyBorder="1" applyAlignment="1">
      <alignment horizontal="right"/>
    </xf>
    <xf numFmtId="0" fontId="34" fillId="0" borderId="74" xfId="0" applyFont="1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34" fillId="0" borderId="67" xfId="0" applyFont="1" applyBorder="1" applyAlignment="1">
      <alignment horizontal="center"/>
    </xf>
    <xf numFmtId="0" fontId="48" fillId="0" borderId="136" xfId="0" applyFont="1" applyBorder="1" applyAlignment="1">
      <alignment horizontal="center"/>
    </xf>
    <xf numFmtId="0" fontId="48" fillId="0" borderId="137" xfId="0" applyFont="1" applyBorder="1" applyAlignment="1">
      <alignment horizontal="center"/>
    </xf>
    <xf numFmtId="0" fontId="48" fillId="0" borderId="138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4" fillId="0" borderId="58" xfId="0" applyFont="1" applyBorder="1" applyAlignment="1">
      <alignment horizontal="right"/>
    </xf>
    <xf numFmtId="0" fontId="23" fillId="0" borderId="139" xfId="0" applyFont="1" applyBorder="1"/>
    <xf numFmtId="3" fontId="23" fillId="0" borderId="35" xfId="0" applyNumberFormat="1" applyFont="1" applyBorder="1" applyAlignment="1">
      <alignment horizontal="right"/>
    </xf>
    <xf numFmtId="3" fontId="23" fillId="0" borderId="97" xfId="0" applyNumberFormat="1" applyFont="1" applyBorder="1" applyAlignment="1">
      <alignment horizontal="right"/>
    </xf>
    <xf numFmtId="0" fontId="23" fillId="0" borderId="110" xfId="0" applyFont="1" applyBorder="1" applyAlignment="1">
      <alignment horizontal="center"/>
    </xf>
    <xf numFmtId="0" fontId="23" fillId="0" borderId="97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4" fillId="0" borderId="118" xfId="0" applyFont="1" applyBorder="1" applyAlignment="1">
      <alignment horizontal="right"/>
    </xf>
    <xf numFmtId="0" fontId="23" fillId="0" borderId="140" xfId="0" applyFont="1" applyBorder="1"/>
    <xf numFmtId="0" fontId="34" fillId="0" borderId="141" xfId="0" applyFont="1" applyBorder="1" applyAlignment="1">
      <alignment horizontal="right"/>
    </xf>
    <xf numFmtId="0" fontId="23" fillId="0" borderId="142" xfId="0" applyFont="1" applyBorder="1"/>
    <xf numFmtId="3" fontId="23" fillId="0" borderId="143" xfId="0" applyNumberFormat="1" applyFont="1" applyBorder="1"/>
    <xf numFmtId="0" fontId="48" fillId="0" borderId="66" xfId="0" applyFont="1" applyBorder="1" applyAlignment="1">
      <alignment horizontal="right"/>
    </xf>
    <xf numFmtId="0" fontId="34" fillId="0" borderId="135" xfId="0" applyFont="1" applyBorder="1" applyAlignment="1">
      <alignment horizontal="right"/>
    </xf>
    <xf numFmtId="3" fontId="23" fillId="0" borderId="109" xfId="0" applyNumberFormat="1" applyFont="1" applyBorder="1" applyAlignment="1">
      <alignment horizontal="right"/>
    </xf>
    <xf numFmtId="0" fontId="23" fillId="0" borderId="35" xfId="0" applyFont="1" applyBorder="1" applyAlignment="1">
      <alignment horizontal="center"/>
    </xf>
    <xf numFmtId="0" fontId="34" fillId="0" borderId="65" xfId="0" applyFont="1" applyBorder="1" applyAlignment="1">
      <alignment horizontal="right"/>
    </xf>
    <xf numFmtId="0" fontId="34" fillId="0" borderId="144" xfId="0" applyFont="1" applyBorder="1" applyAlignment="1">
      <alignment horizontal="right"/>
    </xf>
    <xf numFmtId="3" fontId="19" fillId="0" borderId="145" xfId="0" applyNumberFormat="1" applyFont="1" applyBorder="1"/>
    <xf numFmtId="0" fontId="19" fillId="0" borderId="52" xfId="0" applyFont="1" applyBorder="1" applyAlignment="1">
      <alignment horizontal="right"/>
    </xf>
    <xf numFmtId="0" fontId="19" fillId="0" borderId="93" xfId="0" applyFont="1" applyBorder="1" applyAlignment="1">
      <alignment horizontal="center"/>
    </xf>
    <xf numFmtId="0" fontId="23" fillId="0" borderId="54" xfId="0" applyFont="1" applyBorder="1"/>
    <xf numFmtId="0" fontId="30" fillId="0" borderId="97" xfId="0" applyFont="1" applyBorder="1" applyAlignment="1">
      <alignment wrapText="1"/>
    </xf>
    <xf numFmtId="0" fontId="19" fillId="0" borderId="82" xfId="0" applyFont="1" applyBorder="1"/>
    <xf numFmtId="0" fontId="19" fillId="0" borderId="74" xfId="0" applyFont="1" applyBorder="1" applyAlignment="1">
      <alignment wrapText="1"/>
    </xf>
    <xf numFmtId="0" fontId="34" fillId="0" borderId="146" xfId="0" applyFont="1" applyBorder="1" applyAlignment="1">
      <alignment horizontal="right"/>
    </xf>
    <xf numFmtId="0" fontId="34" fillId="0" borderId="146" xfId="0" applyFont="1" applyFill="1" applyBorder="1" applyAlignment="1">
      <alignment horizontal="right"/>
    </xf>
    <xf numFmtId="0" fontId="19" fillId="0" borderId="66" xfId="0" applyFont="1" applyBorder="1" applyAlignment="1">
      <alignment horizontal="center" wrapText="1"/>
    </xf>
    <xf numFmtId="0" fontId="34" fillId="0" borderId="147" xfId="0" applyFont="1" applyBorder="1" applyAlignment="1">
      <alignment horizontal="right"/>
    </xf>
    <xf numFmtId="0" fontId="34" fillId="0" borderId="124" xfId="0" applyFont="1" applyFill="1" applyBorder="1" applyAlignment="1">
      <alignment horizontal="right"/>
    </xf>
    <xf numFmtId="0" fontId="34" fillId="0" borderId="124" xfId="0" applyFont="1" applyBorder="1" applyAlignment="1">
      <alignment horizontal="right"/>
    </xf>
    <xf numFmtId="0" fontId="34" fillId="0" borderId="148" xfId="0" applyFont="1" applyBorder="1" applyAlignment="1">
      <alignment horizontal="right"/>
    </xf>
    <xf numFmtId="3" fontId="19" fillId="24" borderId="92" xfId="0" applyNumberFormat="1" applyFont="1" applyFill="1" applyBorder="1"/>
    <xf numFmtId="0" fontId="23" fillId="0" borderId="66" xfId="0" applyFont="1" applyBorder="1" applyAlignment="1">
      <alignment wrapText="1"/>
    </xf>
    <xf numFmtId="3" fontId="23" fillId="0" borderId="142" xfId="0" applyNumberFormat="1" applyFont="1" applyBorder="1"/>
    <xf numFmtId="0" fontId="34" fillId="0" borderId="55" xfId="0" applyFont="1" applyBorder="1" applyAlignment="1">
      <alignment horizontal="right"/>
    </xf>
    <xf numFmtId="0" fontId="34" fillId="0" borderId="66" xfId="0" applyFont="1" applyBorder="1" applyAlignment="1">
      <alignment horizontal="center"/>
    </xf>
    <xf numFmtId="0" fontId="23" fillId="0" borderId="134" xfId="0" applyFont="1" applyBorder="1" applyAlignment="1">
      <alignment wrapText="1"/>
    </xf>
    <xf numFmtId="0" fontId="21" fillId="0" borderId="149" xfId="0" applyFont="1" applyBorder="1"/>
    <xf numFmtId="0" fontId="23" fillId="0" borderId="112" xfId="0" applyFont="1" applyBorder="1"/>
    <xf numFmtId="0" fontId="23" fillId="0" borderId="113" xfId="0" applyFont="1" applyBorder="1"/>
    <xf numFmtId="3" fontId="23" fillId="0" borderId="116" xfId="0" applyNumberFormat="1" applyFont="1" applyBorder="1"/>
    <xf numFmtId="0" fontId="34" fillId="0" borderId="58" xfId="0" applyFont="1" applyBorder="1" applyAlignment="1">
      <alignment wrapText="1"/>
    </xf>
    <xf numFmtId="0" fontId="23" fillId="0" borderId="81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right"/>
    </xf>
    <xf numFmtId="0" fontId="23" fillId="0" borderId="43" xfId="0" applyFont="1" applyBorder="1" applyAlignment="1">
      <alignment horizontal="center"/>
    </xf>
    <xf numFmtId="3" fontId="19" fillId="0" borderId="143" xfId="0" applyNumberFormat="1" applyFont="1" applyBorder="1" applyAlignment="1">
      <alignment horizontal="right"/>
    </xf>
    <xf numFmtId="0" fontId="48" fillId="0" borderId="110" xfId="0" applyFont="1" applyBorder="1" applyAlignment="1">
      <alignment horizontal="center"/>
    </xf>
    <xf numFmtId="0" fontId="48" fillId="0" borderId="35" xfId="0" applyFont="1" applyBorder="1" applyAlignment="1">
      <alignment horizontal="center"/>
    </xf>
    <xf numFmtId="0" fontId="48" fillId="0" borderId="97" xfId="0" applyFont="1" applyBorder="1" applyAlignment="1">
      <alignment horizontal="center"/>
    </xf>
    <xf numFmtId="0" fontId="23" fillId="0" borderId="81" xfId="0" applyFont="1" applyBorder="1" applyAlignment="1">
      <alignment horizontal="center" vertical="center"/>
    </xf>
    <xf numFmtId="0" fontId="48" fillId="0" borderId="134" xfId="0" applyFont="1" applyBorder="1" applyAlignment="1">
      <alignment horizontal="center"/>
    </xf>
    <xf numFmtId="0" fontId="21" fillId="0" borderId="151" xfId="0" applyFont="1" applyBorder="1"/>
    <xf numFmtId="0" fontId="23" fillId="0" borderId="130" xfId="0" applyFont="1" applyBorder="1"/>
    <xf numFmtId="0" fontId="23" fillId="0" borderId="66" xfId="0" applyFont="1" applyBorder="1" applyAlignment="1">
      <alignment horizontal="center" vertical="center"/>
    </xf>
    <xf numFmtId="0" fontId="48" fillId="0" borderId="58" xfId="0" applyFont="1" applyBorder="1" applyAlignment="1">
      <alignment horizontal="center"/>
    </xf>
    <xf numFmtId="0" fontId="23" fillId="0" borderId="74" xfId="0" applyFont="1" applyBorder="1"/>
    <xf numFmtId="0" fontId="23" fillId="0" borderId="68" xfId="0" applyFont="1" applyBorder="1"/>
    <xf numFmtId="0" fontId="48" fillId="0" borderId="66" xfId="0" applyFont="1" applyBorder="1" applyAlignment="1">
      <alignment horizontal="center"/>
    </xf>
    <xf numFmtId="0" fontId="19" fillId="0" borderId="101" xfId="0" applyFont="1" applyBorder="1"/>
    <xf numFmtId="0" fontId="23" fillId="0" borderId="64" xfId="0" applyFont="1" applyBorder="1"/>
    <xf numFmtId="3" fontId="39" fillId="0" borderId="66" xfId="0" applyNumberFormat="1" applyFont="1" applyBorder="1" applyAlignment="1">
      <alignment horizontal="right"/>
    </xf>
    <xf numFmtId="3" fontId="19" fillId="0" borderId="55" xfId="0" applyNumberFormat="1" applyFont="1" applyBorder="1"/>
    <xf numFmtId="0" fontId="23" fillId="0" borderId="18" xfId="0" applyFont="1" applyBorder="1"/>
    <xf numFmtId="0" fontId="19" fillId="0" borderId="74" xfId="0" applyFont="1" applyBorder="1" applyAlignment="1">
      <alignment horizontal="center" wrapText="1"/>
    </xf>
    <xf numFmtId="0" fontId="34" fillId="0" borderId="152" xfId="0" applyFont="1" applyBorder="1" applyAlignment="1">
      <alignment horizontal="right"/>
    </xf>
    <xf numFmtId="0" fontId="19" fillId="0" borderId="0" xfId="0" applyFont="1" applyAlignment="1"/>
    <xf numFmtId="0" fontId="21" fillId="0" borderId="140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 wrapText="1"/>
    </xf>
    <xf numFmtId="3" fontId="21" fillId="0" borderId="44" xfId="26" applyNumberFormat="1" applyFont="1" applyFill="1" applyBorder="1" applyAlignment="1" applyProtection="1">
      <alignment horizontal="right" vertical="center"/>
    </xf>
    <xf numFmtId="0" fontId="34" fillId="0" borderId="101" xfId="0" applyFont="1" applyBorder="1" applyAlignment="1">
      <alignment horizontal="right"/>
    </xf>
    <xf numFmtId="0" fontId="34" fillId="0" borderId="136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4" fillId="0" borderId="110" xfId="0" applyFont="1" applyBorder="1" applyAlignment="1">
      <alignment horizontal="right"/>
    </xf>
    <xf numFmtId="0" fontId="21" fillId="0" borderId="154" xfId="0" applyFont="1" applyBorder="1" applyAlignment="1">
      <alignment horizontal="center" vertical="center"/>
    </xf>
    <xf numFmtId="0" fontId="23" fillId="0" borderId="153" xfId="0" applyFont="1" applyBorder="1" applyAlignment="1">
      <alignment horizontal="center" vertical="center" wrapText="1"/>
    </xf>
    <xf numFmtId="0" fontId="23" fillId="0" borderId="114" xfId="0" applyFont="1" applyBorder="1" applyAlignment="1">
      <alignment horizontal="center" vertical="center" wrapText="1"/>
    </xf>
    <xf numFmtId="3" fontId="19" fillId="0" borderId="40" xfId="0" applyNumberFormat="1" applyFont="1" applyBorder="1" applyAlignment="1">
      <alignment horizontal="right"/>
    </xf>
    <xf numFmtId="3" fontId="23" fillId="0" borderId="44" xfId="0" applyNumberFormat="1" applyFont="1" applyBorder="1" applyAlignment="1">
      <alignment horizontal="right"/>
    </xf>
    <xf numFmtId="0" fontId="21" fillId="0" borderId="155" xfId="0" applyFont="1" applyBorder="1" applyAlignment="1">
      <alignment horizontal="center" vertical="center" wrapText="1"/>
    </xf>
    <xf numFmtId="167" fontId="29" fillId="0" borderId="94" xfId="0" applyNumberFormat="1" applyFont="1" applyBorder="1" applyAlignment="1">
      <alignment horizontal="right"/>
    </xf>
    <xf numFmtId="167" fontId="29" fillId="0" borderId="96" xfId="0" applyNumberFormat="1" applyFont="1" applyBorder="1" applyAlignment="1">
      <alignment horizontal="right"/>
    </xf>
    <xf numFmtId="0" fontId="21" fillId="0" borderId="156" xfId="0" applyFont="1" applyBorder="1"/>
    <xf numFmtId="167" fontId="21" fillId="0" borderId="157" xfId="0" applyNumberFormat="1" applyFont="1" applyBorder="1" applyAlignment="1">
      <alignment horizontal="right"/>
    </xf>
    <xf numFmtId="0" fontId="21" fillId="0" borderId="57" xfId="0" applyFont="1" applyBorder="1"/>
    <xf numFmtId="0" fontId="34" fillId="0" borderId="74" xfId="0" applyFont="1" applyBorder="1" applyAlignment="1">
      <alignment horizontal="right"/>
    </xf>
    <xf numFmtId="0" fontId="34" fillId="0" borderId="52" xfId="0" applyFont="1" applyBorder="1" applyAlignment="1">
      <alignment horizontal="right"/>
    </xf>
    <xf numFmtId="0" fontId="19" fillId="0" borderId="158" xfId="0" applyFont="1" applyBorder="1"/>
    <xf numFmtId="0" fontId="19" fillId="0" borderId="158" xfId="0" applyFont="1" applyBorder="1" applyAlignment="1">
      <alignment horizontal="left"/>
    </xf>
    <xf numFmtId="0" fontId="49" fillId="0" borderId="120" xfId="39" applyFont="1" applyBorder="1" applyAlignment="1" applyProtection="1">
      <alignment wrapText="1"/>
    </xf>
    <xf numFmtId="0" fontId="48" fillId="0" borderId="0" xfId="39" applyFont="1" applyBorder="1" applyAlignment="1" applyProtection="1">
      <alignment wrapText="1"/>
    </xf>
    <xf numFmtId="0" fontId="19" fillId="0" borderId="159" xfId="0" applyFont="1" applyBorder="1" applyAlignment="1">
      <alignment wrapText="1"/>
    </xf>
    <xf numFmtId="0" fontId="23" fillId="0" borderId="93" xfId="39" applyFont="1" applyBorder="1" applyAlignment="1" applyProtection="1">
      <alignment horizontal="center" vertical="center" wrapText="1"/>
    </xf>
    <xf numFmtId="3" fontId="19" fillId="0" borderId="93" xfId="39" applyNumberFormat="1" applyFont="1" applyBorder="1" applyProtection="1"/>
    <xf numFmtId="3" fontId="19" fillId="0" borderId="94" xfId="39" applyNumberFormat="1" applyFont="1" applyBorder="1" applyProtection="1"/>
    <xf numFmtId="3" fontId="23" fillId="0" borderId="160" xfId="39" applyNumberFormat="1" applyFont="1" applyBorder="1" applyProtection="1"/>
    <xf numFmtId="0" fontId="19" fillId="0" borderId="0" xfId="0" applyFont="1" applyFill="1" applyBorder="1"/>
    <xf numFmtId="0" fontId="19" fillId="0" borderId="19" xfId="39" applyFont="1" applyBorder="1" applyProtection="1"/>
    <xf numFmtId="0" fontId="23" fillId="0" borderId="23" xfId="39" applyFont="1" applyBorder="1" applyProtection="1"/>
    <xf numFmtId="0" fontId="49" fillId="0" borderId="161" xfId="39" applyFont="1" applyBorder="1" applyAlignment="1" applyProtection="1">
      <alignment wrapText="1"/>
    </xf>
    <xf numFmtId="0" fontId="19" fillId="0" borderId="37" xfId="39" applyFont="1" applyBorder="1" applyProtection="1"/>
    <xf numFmtId="0" fontId="49" fillId="0" borderId="69" xfId="39" applyFont="1" applyBorder="1" applyAlignment="1" applyProtection="1">
      <alignment wrapText="1"/>
    </xf>
    <xf numFmtId="0" fontId="48" fillId="0" borderId="37" xfId="39" applyFont="1" applyBorder="1" applyAlignment="1" applyProtection="1">
      <alignment wrapText="1"/>
    </xf>
    <xf numFmtId="0" fontId="31" fillId="0" borderId="27" xfId="39" applyFont="1" applyBorder="1" applyProtection="1"/>
    <xf numFmtId="0" fontId="19" fillId="0" borderId="23" xfId="39" applyFont="1" applyBorder="1" applyProtection="1"/>
    <xf numFmtId="0" fontId="48" fillId="0" borderId="18" xfId="39" applyFont="1" applyBorder="1" applyProtection="1"/>
    <xf numFmtId="0" fontId="23" fillId="0" borderId="18" xfId="39" applyFont="1" applyBorder="1" applyProtection="1"/>
    <xf numFmtId="0" fontId="23" fillId="0" borderId="160" xfId="39" applyFont="1" applyBorder="1" applyAlignment="1" applyProtection="1">
      <alignment horizontal="center" vertical="center" wrapText="1"/>
    </xf>
    <xf numFmtId="3" fontId="23" fillId="0" borderId="162" xfId="39" applyNumberFormat="1" applyFont="1" applyBorder="1" applyProtection="1"/>
    <xf numFmtId="3" fontId="23" fillId="0" borderId="61" xfId="39" applyNumberFormat="1" applyFont="1" applyBorder="1" applyProtection="1"/>
    <xf numFmtId="3" fontId="23" fillId="0" borderId="63" xfId="39" applyNumberFormat="1" applyFont="1" applyBorder="1" applyProtection="1"/>
    <xf numFmtId="3" fontId="19" fillId="0" borderId="64" xfId="39" applyNumberFormat="1" applyFont="1" applyBorder="1" applyProtection="1"/>
    <xf numFmtId="0" fontId="23" fillId="0" borderId="58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/>
    </xf>
    <xf numFmtId="0" fontId="19" fillId="0" borderId="94" xfId="0" applyFont="1" applyBorder="1"/>
    <xf numFmtId="0" fontId="19" fillId="0" borderId="164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34" xfId="0" applyFont="1" applyFill="1" applyBorder="1" applyAlignment="1">
      <alignment horizontal="left" vertical="center"/>
    </xf>
    <xf numFmtId="0" fontId="45" fillId="0" borderId="140" xfId="0" applyFont="1" applyBorder="1" applyAlignment="1">
      <alignment vertical="center"/>
    </xf>
    <xf numFmtId="0" fontId="45" fillId="0" borderId="153" xfId="0" applyFont="1" applyBorder="1" applyAlignment="1">
      <alignment horizontal="center" vertical="center"/>
    </xf>
    <xf numFmtId="0" fontId="23" fillId="0" borderId="134" xfId="0" applyFont="1" applyBorder="1" applyAlignment="1">
      <alignment horizontal="center"/>
    </xf>
    <xf numFmtId="166" fontId="36" fillId="0" borderId="114" xfId="26" applyNumberFormat="1" applyFont="1" applyFill="1" applyBorder="1" applyAlignment="1" applyProtection="1"/>
    <xf numFmtId="166" fontId="36" fillId="0" borderId="41" xfId="26" applyNumberFormat="1" applyFont="1" applyFill="1" applyBorder="1" applyAlignment="1" applyProtection="1"/>
    <xf numFmtId="166" fontId="36" fillId="0" borderId="43" xfId="26" applyNumberFormat="1" applyFont="1" applyFill="1" applyBorder="1" applyAlignment="1" applyProtection="1"/>
    <xf numFmtId="0" fontId="36" fillId="0" borderId="165" xfId="0" applyFont="1" applyBorder="1"/>
    <xf numFmtId="166" fontId="36" fillId="0" borderId="166" xfId="26" applyNumberFormat="1" applyFont="1" applyFill="1" applyBorder="1" applyAlignment="1" applyProtection="1"/>
    <xf numFmtId="0" fontId="19" fillId="0" borderId="35" xfId="0" applyFont="1" applyBorder="1" applyAlignment="1">
      <alignment horizontal="center"/>
    </xf>
    <xf numFmtId="0" fontId="19" fillId="0" borderId="104" xfId="0" applyFont="1" applyBorder="1" applyAlignment="1">
      <alignment horizontal="center"/>
    </xf>
    <xf numFmtId="0" fontId="19" fillId="0" borderId="149" xfId="0" applyFont="1" applyBorder="1" applyAlignment="1">
      <alignment horizontal="center"/>
    </xf>
    <xf numFmtId="0" fontId="19" fillId="0" borderId="105" xfId="0" applyFont="1" applyBorder="1" applyAlignment="1">
      <alignment horizontal="center"/>
    </xf>
    <xf numFmtId="0" fontId="19" fillId="0" borderId="64" xfId="0" applyFont="1" applyBorder="1" applyAlignment="1">
      <alignment horizontal="center"/>
    </xf>
    <xf numFmtId="0" fontId="19" fillId="0" borderId="14" xfId="0" applyFont="1" applyFill="1" applyBorder="1"/>
    <xf numFmtId="0" fontId="19" fillId="0" borderId="139" xfId="0" applyFont="1" applyBorder="1"/>
    <xf numFmtId="0" fontId="28" fillId="0" borderId="167" xfId="0" applyFont="1" applyBorder="1" applyAlignment="1">
      <alignment wrapText="1"/>
    </xf>
    <xf numFmtId="0" fontId="24" fillId="0" borderId="169" xfId="0" applyFont="1" applyBorder="1"/>
    <xf numFmtId="0" fontId="26" fillId="0" borderId="170" xfId="0" applyFont="1" applyBorder="1" applyAlignment="1">
      <alignment horizontal="center"/>
    </xf>
    <xf numFmtId="0" fontId="29" fillId="0" borderId="171" xfId="0" applyFont="1" applyBorder="1"/>
    <xf numFmtId="3" fontId="29" fillId="0" borderId="89" xfId="0" applyNumberFormat="1" applyFont="1" applyBorder="1"/>
    <xf numFmtId="0" fontId="21" fillId="0" borderId="171" xfId="0" applyFont="1" applyBorder="1"/>
    <xf numFmtId="3" fontId="21" fillId="0" borderId="89" xfId="0" applyNumberFormat="1" applyFont="1" applyBorder="1"/>
    <xf numFmtId="0" fontId="25" fillId="0" borderId="171" xfId="0" applyFont="1" applyBorder="1" applyAlignment="1">
      <alignment vertical="center"/>
    </xf>
    <xf numFmtId="0" fontId="0" fillId="0" borderId="163" xfId="0" applyBorder="1"/>
    <xf numFmtId="0" fontId="0" fillId="0" borderId="172" xfId="0" applyBorder="1"/>
    <xf numFmtId="3" fontId="19" fillId="0" borderId="48" xfId="0" applyNumberFormat="1" applyFont="1" applyBorder="1"/>
    <xf numFmtId="3" fontId="19" fillId="0" borderId="37" xfId="0" applyNumberFormat="1" applyFont="1" applyBorder="1" applyAlignment="1">
      <alignment horizontal="right"/>
    </xf>
    <xf numFmtId="3" fontId="19" fillId="0" borderId="70" xfId="0" applyNumberFormat="1" applyFont="1" applyBorder="1" applyAlignment="1">
      <alignment horizontal="right"/>
    </xf>
    <xf numFmtId="0" fontId="23" fillId="0" borderId="173" xfId="0" applyFont="1" applyBorder="1" applyAlignment="1">
      <alignment horizontal="center" vertical="center"/>
    </xf>
    <xf numFmtId="3" fontId="19" fillId="0" borderId="167" xfId="0" applyNumberFormat="1" applyFont="1" applyBorder="1" applyAlignment="1">
      <alignment vertical="center"/>
    </xf>
    <xf numFmtId="3" fontId="23" fillId="0" borderId="174" xfId="0" applyNumberFormat="1" applyFont="1" applyBorder="1" applyAlignment="1">
      <alignment horizontal="center" vertical="center"/>
    </xf>
    <xf numFmtId="0" fontId="0" fillId="0" borderId="175" xfId="0" applyBorder="1"/>
    <xf numFmtId="0" fontId="23" fillId="0" borderId="176" xfId="0" applyFont="1" applyBorder="1" applyAlignment="1">
      <alignment horizontal="center" vertical="center"/>
    </xf>
    <xf numFmtId="0" fontId="19" fillId="0" borderId="177" xfId="0" applyFont="1" applyBorder="1" applyAlignment="1">
      <alignment vertical="center" wrapText="1"/>
    </xf>
    <xf numFmtId="0" fontId="19" fillId="0" borderId="178" xfId="0" applyFont="1" applyBorder="1" applyAlignment="1">
      <alignment vertical="center" wrapText="1"/>
    </xf>
    <xf numFmtId="0" fontId="19" fillId="0" borderId="179" xfId="0" applyFont="1" applyBorder="1" applyAlignment="1">
      <alignment vertical="center" wrapText="1"/>
    </xf>
    <xf numFmtId="0" fontId="19" fillId="0" borderId="180" xfId="0" applyFont="1" applyBorder="1" applyAlignment="1">
      <alignment vertical="center" wrapText="1"/>
    </xf>
    <xf numFmtId="0" fontId="23" fillId="0" borderId="181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3" fillId="0" borderId="69" xfId="0" applyFont="1" applyBorder="1" applyAlignment="1">
      <alignment wrapText="1"/>
    </xf>
    <xf numFmtId="0" fontId="19" fillId="0" borderId="37" xfId="0" applyFont="1" applyBorder="1" applyAlignment="1">
      <alignment wrapText="1"/>
    </xf>
    <xf numFmtId="0" fontId="19" fillId="0" borderId="38" xfId="0" applyFont="1" applyBorder="1" applyAlignment="1">
      <alignment wrapText="1"/>
    </xf>
    <xf numFmtId="0" fontId="48" fillId="0" borderId="81" xfId="0" applyFont="1" applyBorder="1" applyAlignment="1">
      <alignment horizontal="center" wrapText="1"/>
    </xf>
    <xf numFmtId="0" fontId="23" fillId="0" borderId="142" xfId="0" applyFont="1" applyBorder="1" applyAlignment="1">
      <alignment horizontal="center"/>
    </xf>
    <xf numFmtId="0" fontId="23" fillId="0" borderId="38" xfId="0" applyFont="1" applyBorder="1" applyAlignment="1">
      <alignment wrapText="1"/>
    </xf>
    <xf numFmtId="0" fontId="35" fillId="0" borderId="0" xfId="0" applyFont="1" applyBorder="1" applyAlignment="1">
      <alignment horizontal="center"/>
    </xf>
    <xf numFmtId="0" fontId="48" fillId="0" borderId="0" xfId="0" applyFont="1" applyBorder="1"/>
    <xf numFmtId="3" fontId="48" fillId="0" borderId="0" xfId="0" applyNumberFormat="1" applyFont="1" applyBorder="1"/>
    <xf numFmtId="3" fontId="48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63" xfId="0" applyNumberFormat="1" applyFont="1" applyBorder="1" applyAlignment="1">
      <alignment horizontal="right"/>
    </xf>
    <xf numFmtId="3" fontId="23" fillId="0" borderId="61" xfId="0" applyNumberFormat="1" applyFont="1" applyBorder="1" applyAlignment="1">
      <alignment horizontal="right"/>
    </xf>
    <xf numFmtId="3" fontId="23" fillId="0" borderId="62" xfId="0" applyNumberFormat="1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51" fillId="0" borderId="66" xfId="0" applyFont="1" applyBorder="1" applyAlignment="1">
      <alignment horizontal="center" wrapText="1"/>
    </xf>
    <xf numFmtId="0" fontId="0" fillId="0" borderId="66" xfId="0" applyBorder="1"/>
    <xf numFmtId="0" fontId="51" fillId="0" borderId="58" xfId="0" applyFont="1" applyBorder="1" applyAlignment="1">
      <alignment horizontal="center"/>
    </xf>
    <xf numFmtId="0" fontId="51" fillId="0" borderId="66" xfId="0" applyFont="1" applyBorder="1" applyAlignment="1">
      <alignment horizontal="center"/>
    </xf>
    <xf numFmtId="0" fontId="51" fillId="0" borderId="81" xfId="0" applyFont="1" applyBorder="1" applyAlignment="1">
      <alignment horizontal="center"/>
    </xf>
    <xf numFmtId="0" fontId="51" fillId="0" borderId="97" xfId="0" applyFont="1" applyBorder="1" applyAlignment="1">
      <alignment horizontal="center"/>
    </xf>
    <xf numFmtId="0" fontId="19" fillId="0" borderId="70" xfId="0" applyFont="1" applyBorder="1" applyAlignment="1">
      <alignment wrapText="1"/>
    </xf>
    <xf numFmtId="0" fontId="48" fillId="0" borderId="58" xfId="0" applyFont="1" applyBorder="1" applyAlignment="1">
      <alignment horizontal="center" wrapText="1"/>
    </xf>
    <xf numFmtId="0" fontId="34" fillId="0" borderId="68" xfId="0" applyFont="1" applyBorder="1" applyAlignment="1">
      <alignment horizontal="right"/>
    </xf>
    <xf numFmtId="0" fontId="23" fillId="0" borderId="83" xfId="0" applyFont="1" applyBorder="1" applyAlignment="1">
      <alignment wrapText="1"/>
    </xf>
    <xf numFmtId="0" fontId="23" fillId="0" borderId="97" xfId="0" applyFont="1" applyBorder="1" applyAlignment="1">
      <alignment wrapText="1"/>
    </xf>
    <xf numFmtId="0" fontId="0" fillId="0" borderId="67" xfId="0" applyBorder="1"/>
    <xf numFmtId="3" fontId="19" fillId="24" borderId="109" xfId="0" applyNumberFormat="1" applyFont="1" applyFill="1" applyBorder="1"/>
    <xf numFmtId="0" fontId="21" fillId="0" borderId="66" xfId="0" applyFont="1" applyBorder="1" applyAlignment="1">
      <alignment wrapText="1"/>
    </xf>
    <xf numFmtId="0" fontId="56" fillId="0" borderId="101" xfId="0" applyFont="1" applyBorder="1" applyAlignment="1">
      <alignment horizontal="center"/>
    </xf>
    <xf numFmtId="0" fontId="57" fillId="0" borderId="135" xfId="0" applyFont="1" applyBorder="1" applyAlignment="1">
      <alignment horizontal="center"/>
    </xf>
    <xf numFmtId="0" fontId="57" fillId="0" borderId="109" xfId="0" applyFont="1" applyBorder="1" applyAlignment="1">
      <alignment horizontal="center"/>
    </xf>
    <xf numFmtId="0" fontId="57" fillId="0" borderId="69" xfId="0" applyFont="1" applyBorder="1" applyAlignment="1">
      <alignment horizontal="center"/>
    </xf>
    <xf numFmtId="0" fontId="34" fillId="0" borderId="182" xfId="0" applyFont="1" applyBorder="1" applyAlignment="1">
      <alignment horizontal="right"/>
    </xf>
    <xf numFmtId="0" fontId="23" fillId="0" borderId="183" xfId="0" applyFont="1" applyBorder="1"/>
    <xf numFmtId="3" fontId="23" fillId="0" borderId="184" xfId="0" applyNumberFormat="1" applyFont="1" applyBorder="1"/>
    <xf numFmtId="3" fontId="23" fillId="0" borderId="185" xfId="0" applyNumberFormat="1" applyFont="1" applyBorder="1"/>
    <xf numFmtId="3" fontId="23" fillId="24" borderId="186" xfId="0" applyNumberFormat="1" applyFont="1" applyFill="1" applyBorder="1"/>
    <xf numFmtId="0" fontId="23" fillId="24" borderId="187" xfId="0" applyFont="1" applyFill="1" applyBorder="1" applyAlignment="1">
      <alignment wrapText="1"/>
    </xf>
    <xf numFmtId="3" fontId="56" fillId="0" borderId="70" xfId="0" applyNumberFormat="1" applyFont="1" applyBorder="1" applyAlignment="1">
      <alignment horizontal="center"/>
    </xf>
    <xf numFmtId="3" fontId="56" fillId="0" borderId="54" xfId="0" applyNumberFormat="1" applyFont="1" applyBorder="1" applyAlignment="1">
      <alignment horizontal="center"/>
    </xf>
    <xf numFmtId="3" fontId="56" fillId="0" borderId="61" xfId="0" applyNumberFormat="1" applyFont="1" applyBorder="1" applyAlignment="1">
      <alignment horizontal="center"/>
    </xf>
    <xf numFmtId="3" fontId="19" fillId="0" borderId="188" xfId="0" applyNumberFormat="1" applyFont="1" applyBorder="1"/>
    <xf numFmtId="3" fontId="19" fillId="0" borderId="182" xfId="0" applyNumberFormat="1" applyFont="1" applyBorder="1"/>
    <xf numFmtId="3" fontId="19" fillId="24" borderId="102" xfId="0" applyNumberFormat="1" applyFont="1" applyFill="1" applyBorder="1"/>
    <xf numFmtId="3" fontId="23" fillId="0" borderId="189" xfId="0" applyNumberFormat="1" applyFont="1" applyBorder="1"/>
    <xf numFmtId="3" fontId="23" fillId="0" borderId="190" xfId="0" applyNumberFormat="1" applyFont="1" applyBorder="1"/>
    <xf numFmtId="3" fontId="23" fillId="0" borderId="163" xfId="0" applyNumberFormat="1" applyFont="1" applyBorder="1"/>
    <xf numFmtId="3" fontId="23" fillId="0" borderId="188" xfId="0" applyNumberFormat="1" applyFont="1" applyBorder="1"/>
    <xf numFmtId="3" fontId="23" fillId="0" borderId="182" xfId="0" applyNumberFormat="1" applyFont="1" applyBorder="1"/>
    <xf numFmtId="0" fontId="34" fillId="0" borderId="191" xfId="0" applyFont="1" applyBorder="1" applyAlignment="1">
      <alignment horizontal="right"/>
    </xf>
    <xf numFmtId="3" fontId="23" fillId="0" borderId="72" xfId="0" applyNumberFormat="1" applyFont="1" applyBorder="1"/>
    <xf numFmtId="3" fontId="23" fillId="0" borderId="129" xfId="0" applyNumberFormat="1" applyFont="1" applyBorder="1"/>
    <xf numFmtId="3" fontId="23" fillId="0" borderId="192" xfId="0" applyNumberFormat="1" applyFont="1" applyBorder="1"/>
    <xf numFmtId="3" fontId="56" fillId="0" borderId="102" xfId="0" applyNumberFormat="1" applyFont="1" applyBorder="1" applyAlignment="1">
      <alignment horizontal="center"/>
    </xf>
    <xf numFmtId="3" fontId="56" fillId="0" borderId="63" xfId="0" applyNumberFormat="1" applyFont="1" applyBorder="1" applyAlignment="1">
      <alignment horizontal="center"/>
    </xf>
    <xf numFmtId="3" fontId="19" fillId="0" borderId="101" xfId="0" applyNumberFormat="1" applyFont="1" applyBorder="1"/>
    <xf numFmtId="3" fontId="23" fillId="0" borderId="123" xfId="0" applyNumberFormat="1" applyFont="1" applyBorder="1"/>
    <xf numFmtId="3" fontId="0" fillId="0" borderId="67" xfId="0" applyNumberFormat="1" applyBorder="1"/>
    <xf numFmtId="0" fontId="30" fillId="0" borderId="52" xfId="0" applyFont="1" applyBorder="1" applyAlignment="1">
      <alignment wrapText="1"/>
    </xf>
    <xf numFmtId="0" fontId="30" fillId="0" borderId="193" xfId="0" applyFont="1" applyBorder="1" applyAlignment="1">
      <alignment wrapText="1"/>
    </xf>
    <xf numFmtId="0" fontId="19" fillId="0" borderId="72" xfId="0" applyFont="1" applyBorder="1" applyAlignment="1">
      <alignment wrapText="1"/>
    </xf>
    <xf numFmtId="0" fontId="19" fillId="0" borderId="194" xfId="0" applyFont="1" applyBorder="1"/>
    <xf numFmtId="0" fontId="31" fillId="0" borderId="146" xfId="0" applyFont="1" applyBorder="1" applyAlignment="1">
      <alignment wrapText="1"/>
    </xf>
    <xf numFmtId="0" fontId="30" fillId="0" borderId="71" xfId="0" applyFont="1" applyBorder="1" applyAlignment="1">
      <alignment wrapText="1"/>
    </xf>
    <xf numFmtId="0" fontId="31" fillId="0" borderId="124" xfId="0" applyFont="1" applyBorder="1" applyAlignment="1">
      <alignment wrapText="1"/>
    </xf>
    <xf numFmtId="0" fontId="31" fillId="0" borderId="148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92" xfId="0" applyNumberFormat="1" applyFont="1" applyBorder="1" applyAlignment="1">
      <alignment horizontal="right"/>
    </xf>
    <xf numFmtId="3" fontId="23" fillId="0" borderId="150" xfId="0" applyNumberFormat="1" applyFont="1" applyBorder="1"/>
    <xf numFmtId="0" fontId="48" fillId="0" borderId="195" xfId="0" applyFont="1" applyBorder="1" applyAlignment="1">
      <alignment horizontal="center"/>
    </xf>
    <xf numFmtId="0" fontId="48" fillId="0" borderId="101" xfId="0" applyFont="1" applyBorder="1" applyAlignment="1">
      <alignment horizontal="center"/>
    </xf>
    <xf numFmtId="3" fontId="19" fillId="0" borderId="54" xfId="0" applyNumberFormat="1" applyFont="1" applyBorder="1" applyAlignment="1">
      <alignment horizontal="right"/>
    </xf>
    <xf numFmtId="0" fontId="48" fillId="0" borderId="63" xfId="0" applyFont="1" applyBorder="1" applyAlignment="1">
      <alignment horizontal="center"/>
    </xf>
    <xf numFmtId="3" fontId="23" fillId="0" borderId="157" xfId="0" applyNumberFormat="1" applyFont="1" applyBorder="1"/>
    <xf numFmtId="0" fontId="48" fillId="0" borderId="67" xfId="0" applyFont="1" applyBorder="1" applyAlignment="1">
      <alignment horizontal="center"/>
    </xf>
    <xf numFmtId="3" fontId="19" fillId="0" borderId="158" xfId="0" applyNumberFormat="1" applyFont="1" applyBorder="1"/>
    <xf numFmtId="3" fontId="19" fillId="0" borderId="196" xfId="0" applyNumberFormat="1" applyFont="1" applyBorder="1"/>
    <xf numFmtId="3" fontId="19" fillId="0" borderId="197" xfId="0" applyNumberFormat="1" applyFont="1" applyBorder="1"/>
    <xf numFmtId="0" fontId="23" fillId="0" borderId="81" xfId="0" applyFont="1" applyBorder="1"/>
    <xf numFmtId="0" fontId="19" fillId="0" borderId="66" xfId="0" applyFont="1" applyBorder="1"/>
    <xf numFmtId="0" fontId="48" fillId="0" borderId="102" xfId="0" applyFont="1" applyBorder="1" applyAlignment="1">
      <alignment horizontal="center"/>
    </xf>
    <xf numFmtId="0" fontId="19" fillId="0" borderId="97" xfId="0" applyFont="1" applyBorder="1"/>
    <xf numFmtId="3" fontId="19" fillId="0" borderId="198" xfId="0" applyNumberFormat="1" applyFont="1" applyBorder="1"/>
    <xf numFmtId="0" fontId="23" fillId="0" borderId="58" xfId="0" applyFont="1" applyBorder="1" applyAlignment="1">
      <alignment horizontal="left"/>
    </xf>
    <xf numFmtId="0" fontId="19" fillId="0" borderId="54" xfId="0" applyFont="1" applyBorder="1" applyAlignment="1">
      <alignment horizontal="right"/>
    </xf>
    <xf numFmtId="0" fontId="19" fillId="0" borderId="67" xfId="0" applyFont="1" applyBorder="1" applyAlignment="1">
      <alignment horizontal="right"/>
    </xf>
    <xf numFmtId="0" fontId="23" fillId="0" borderId="78" xfId="0" applyFont="1" applyBorder="1" applyAlignment="1">
      <alignment horizontal="center"/>
    </xf>
    <xf numFmtId="0" fontId="23" fillId="0" borderId="53" xfId="0" applyFont="1" applyBorder="1" applyAlignment="1">
      <alignment horizontal="center" wrapText="1"/>
    </xf>
    <xf numFmtId="0" fontId="23" fillId="0" borderId="85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3" fontId="19" fillId="0" borderId="46" xfId="0" applyNumberFormat="1" applyFont="1" applyBorder="1"/>
    <xf numFmtId="3" fontId="19" fillId="24" borderId="46" xfId="0" applyNumberFormat="1" applyFont="1" applyFill="1" applyBorder="1"/>
    <xf numFmtId="0" fontId="23" fillId="0" borderId="101" xfId="0" applyFont="1" applyBorder="1" applyAlignment="1">
      <alignment horizontal="center"/>
    </xf>
    <xf numFmtId="0" fontId="23" fillId="0" borderId="123" xfId="0" applyFont="1" applyBorder="1" applyAlignment="1">
      <alignment horizontal="center"/>
    </xf>
    <xf numFmtId="3" fontId="23" fillId="0" borderId="21" xfId="0" applyNumberFormat="1" applyFont="1" applyBorder="1" applyAlignment="1"/>
    <xf numFmtId="3" fontId="19" fillId="0" borderId="199" xfId="0" applyNumberFormat="1" applyFont="1" applyBorder="1"/>
    <xf numFmtId="3" fontId="19" fillId="0" borderId="200" xfId="0" applyNumberFormat="1" applyFont="1" applyBorder="1"/>
    <xf numFmtId="3" fontId="19" fillId="0" borderId="201" xfId="0" applyNumberFormat="1" applyFont="1" applyBorder="1"/>
    <xf numFmtId="0" fontId="34" fillId="0" borderId="95" xfId="0" applyFont="1" applyBorder="1" applyAlignment="1">
      <alignment wrapText="1"/>
    </xf>
    <xf numFmtId="0" fontId="34" fillId="0" borderId="57" xfId="0" applyFont="1" applyBorder="1"/>
    <xf numFmtId="3" fontId="19" fillId="0" borderId="76" xfId="0" applyNumberFormat="1" applyFont="1" applyBorder="1" applyAlignment="1"/>
    <xf numFmtId="3" fontId="19" fillId="0" borderId="99" xfId="0" applyNumberFormat="1" applyFont="1" applyBorder="1" applyAlignment="1"/>
    <xf numFmtId="3" fontId="23" fillId="24" borderId="66" xfId="0" applyNumberFormat="1" applyFont="1" applyFill="1" applyBorder="1"/>
    <xf numFmtId="0" fontId="19" fillId="0" borderId="74" xfId="0" applyFont="1" applyBorder="1"/>
    <xf numFmtId="3" fontId="23" fillId="24" borderId="68" xfId="0" applyNumberFormat="1" applyFont="1" applyFill="1" applyBorder="1"/>
    <xf numFmtId="3" fontId="23" fillId="24" borderId="0" xfId="0" applyNumberFormat="1" applyFont="1" applyFill="1" applyBorder="1"/>
    <xf numFmtId="3" fontId="19" fillId="0" borderId="202" xfId="0" applyNumberFormat="1" applyFont="1" applyBorder="1"/>
    <xf numFmtId="0" fontId="19" fillId="0" borderId="69" xfId="0" applyFont="1" applyBorder="1"/>
    <xf numFmtId="3" fontId="19" fillId="24" borderId="93" xfId="0" applyNumberFormat="1" applyFont="1" applyFill="1" applyBorder="1"/>
    <xf numFmtId="3" fontId="23" fillId="0" borderId="165" xfId="0" applyNumberFormat="1" applyFont="1" applyBorder="1"/>
    <xf numFmtId="0" fontId="19" fillId="0" borderId="71" xfId="0" applyFont="1" applyBorder="1" applyAlignment="1">
      <alignment wrapText="1"/>
    </xf>
    <xf numFmtId="0" fontId="19" fillId="0" borderId="148" xfId="0" applyFont="1" applyBorder="1" applyAlignment="1">
      <alignment wrapText="1"/>
    </xf>
    <xf numFmtId="0" fontId="19" fillId="0" borderId="146" xfId="0" applyFont="1" applyBorder="1" applyAlignment="1">
      <alignment wrapText="1"/>
    </xf>
    <xf numFmtId="0" fontId="23" fillId="0" borderId="151" xfId="0" applyFont="1" applyBorder="1"/>
    <xf numFmtId="0" fontId="23" fillId="0" borderId="24" xfId="0" applyFont="1" applyBorder="1"/>
    <xf numFmtId="3" fontId="28" fillId="0" borderId="138" xfId="0" applyNumberFormat="1" applyFont="1" applyBorder="1" applyAlignment="1">
      <alignment horizontal="right"/>
    </xf>
    <xf numFmtId="3" fontId="28" fillId="0" borderId="37" xfId="0" applyNumberFormat="1" applyFont="1" applyBorder="1" applyAlignment="1">
      <alignment horizontal="right"/>
    </xf>
    <xf numFmtId="3" fontId="28" fillId="0" borderId="38" xfId="0" applyNumberFormat="1" applyFont="1" applyBorder="1" applyAlignment="1">
      <alignment horizontal="right"/>
    </xf>
    <xf numFmtId="0" fontId="23" fillId="0" borderId="74" xfId="0" applyFont="1" applyBorder="1" applyAlignment="1">
      <alignment horizontal="center" vertical="center"/>
    </xf>
    <xf numFmtId="0" fontId="19" fillId="0" borderId="203" xfId="0" applyFont="1" applyBorder="1" applyAlignment="1">
      <alignment wrapText="1"/>
    </xf>
    <xf numFmtId="0" fontId="19" fillId="0" borderId="91" xfId="0" applyFont="1" applyBorder="1" applyAlignment="1">
      <alignment wrapText="1"/>
    </xf>
    <xf numFmtId="0" fontId="19" fillId="0" borderId="202" xfId="0" applyFont="1" applyBorder="1" applyAlignment="1">
      <alignment wrapText="1"/>
    </xf>
    <xf numFmtId="0" fontId="23" fillId="0" borderId="66" xfId="0" applyFont="1" applyBorder="1" applyAlignment="1">
      <alignment horizontal="center" wrapText="1" shrinkToFit="1"/>
    </xf>
    <xf numFmtId="0" fontId="23" fillId="0" borderId="66" xfId="0" applyFont="1" applyBorder="1" applyAlignment="1">
      <alignment vertical="center"/>
    </xf>
    <xf numFmtId="0" fontId="23" fillId="0" borderId="46" xfId="0" applyFont="1" applyBorder="1" applyAlignment="1">
      <alignment horizontal="center" wrapText="1"/>
    </xf>
    <xf numFmtId="0" fontId="23" fillId="0" borderId="98" xfId="0" applyFont="1" applyBorder="1" applyAlignment="1">
      <alignment horizontal="center" wrapText="1"/>
    </xf>
    <xf numFmtId="0" fontId="23" fillId="0" borderId="163" xfId="0" applyFont="1" applyBorder="1" applyAlignment="1">
      <alignment vertical="center"/>
    </xf>
    <xf numFmtId="0" fontId="23" fillId="0" borderId="65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3" fontId="31" fillId="0" borderId="67" xfId="0" applyNumberFormat="1" applyFont="1" applyBorder="1" applyAlignment="1">
      <alignment horizontal="right" vertical="center" wrapText="1"/>
    </xf>
    <xf numFmtId="3" fontId="19" fillId="0" borderId="163" xfId="0" applyNumberFormat="1" applyFont="1" applyBorder="1"/>
    <xf numFmtId="0" fontId="23" fillId="0" borderId="122" xfId="0" applyFont="1" applyBorder="1" applyAlignment="1">
      <alignment horizontal="center" wrapText="1"/>
    </xf>
    <xf numFmtId="3" fontId="23" fillId="0" borderId="74" xfId="0" applyNumberFormat="1" applyFont="1" applyBorder="1"/>
    <xf numFmtId="3" fontId="19" fillId="0" borderId="204" xfId="0" applyNumberFormat="1" applyFont="1" applyBorder="1"/>
    <xf numFmtId="0" fontId="31" fillId="0" borderId="101" xfId="0" applyFont="1" applyBorder="1" applyAlignment="1">
      <alignment horizontal="right" vertical="center" wrapText="1"/>
    </xf>
    <xf numFmtId="0" fontId="19" fillId="0" borderId="161" xfId="39" applyFont="1" applyBorder="1" applyProtection="1"/>
    <xf numFmtId="3" fontId="23" fillId="0" borderId="122" xfId="39" applyNumberFormat="1" applyFont="1" applyBorder="1" applyProtection="1"/>
    <xf numFmtId="3" fontId="19" fillId="0" borderId="205" xfId="39" applyNumberFormat="1" applyFont="1" applyBorder="1" applyProtection="1"/>
    <xf numFmtId="3" fontId="19" fillId="0" borderId="99" xfId="39" applyNumberFormat="1" applyFont="1" applyBorder="1" applyProtection="1"/>
    <xf numFmtId="0" fontId="19" fillId="0" borderId="164" xfId="39" applyFont="1" applyBorder="1" applyProtection="1"/>
    <xf numFmtId="0" fontId="19" fillId="0" borderId="18" xfId="39" applyFont="1" applyBorder="1" applyProtection="1"/>
    <xf numFmtId="4" fontId="19" fillId="0" borderId="49" xfId="0" applyNumberFormat="1" applyFont="1" applyBorder="1"/>
    <xf numFmtId="4" fontId="19" fillId="0" borderId="84" xfId="0" applyNumberFormat="1" applyFont="1" applyBorder="1"/>
    <xf numFmtId="3" fontId="19" fillId="0" borderId="175" xfId="0" applyNumberFormat="1" applyFont="1" applyBorder="1"/>
    <xf numFmtId="3" fontId="23" fillId="0" borderId="67" xfId="0" applyNumberFormat="1" applyFont="1" applyBorder="1" applyAlignment="1">
      <alignment wrapText="1"/>
    </xf>
    <xf numFmtId="3" fontId="19" fillId="0" borderId="54" xfId="0" applyNumberFormat="1" applyFont="1" applyBorder="1" applyAlignment="1">
      <alignment wrapText="1"/>
    </xf>
    <xf numFmtId="3" fontId="23" fillId="0" borderId="54" xfId="0" applyNumberFormat="1" applyFont="1" applyBorder="1" applyAlignment="1">
      <alignment wrapText="1"/>
    </xf>
    <xf numFmtId="3" fontId="23" fillId="0" borderId="65" xfId="0" applyNumberFormat="1" applyFont="1" applyBorder="1" applyAlignment="1">
      <alignment wrapText="1"/>
    </xf>
    <xf numFmtId="3" fontId="23" fillId="0" borderId="58" xfId="0" applyNumberFormat="1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90" xfId="0" applyFont="1" applyBorder="1" applyAlignment="1">
      <alignment wrapText="1"/>
    </xf>
    <xf numFmtId="0" fontId="19" fillId="0" borderId="152" xfId="0" applyFont="1" applyBorder="1"/>
    <xf numFmtId="3" fontId="19" fillId="0" borderId="25" xfId="26" applyNumberFormat="1" applyFont="1" applyFill="1" applyBorder="1" applyAlignment="1" applyProtection="1">
      <alignment vertical="center"/>
    </xf>
    <xf numFmtId="3" fontId="19" fillId="0" borderId="207" xfId="26" applyNumberFormat="1" applyFont="1" applyFill="1" applyBorder="1" applyAlignment="1" applyProtection="1">
      <alignment vertical="center"/>
    </xf>
    <xf numFmtId="0" fontId="34" fillId="0" borderId="102" xfId="0" applyFont="1" applyBorder="1" applyAlignment="1">
      <alignment horizontal="right"/>
    </xf>
    <xf numFmtId="0" fontId="34" fillId="0" borderId="70" xfId="0" applyFont="1" applyBorder="1" applyAlignment="1">
      <alignment horizontal="right"/>
    </xf>
    <xf numFmtId="0" fontId="34" fillId="0" borderId="119" xfId="0" applyFont="1" applyBorder="1" applyAlignment="1">
      <alignment horizontal="right"/>
    </xf>
    <xf numFmtId="3" fontId="29" fillId="0" borderId="93" xfId="0" applyNumberFormat="1" applyFont="1" applyBorder="1" applyAlignment="1">
      <alignment horizontal="right" vertical="center" wrapText="1"/>
    </xf>
    <xf numFmtId="3" fontId="29" fillId="0" borderId="94" xfId="0" applyNumberFormat="1" applyFont="1" applyBorder="1" applyAlignment="1">
      <alignment horizontal="right" vertical="center" wrapText="1"/>
    </xf>
    <xf numFmtId="3" fontId="29" fillId="0" borderId="64" xfId="0" applyNumberFormat="1" applyFont="1" applyBorder="1" applyAlignment="1">
      <alignment horizontal="right" vertical="center" wrapText="1"/>
    </xf>
    <xf numFmtId="3" fontId="21" fillId="0" borderId="64" xfId="0" applyNumberFormat="1" applyFont="1" applyBorder="1" applyAlignment="1">
      <alignment horizontal="right" vertical="center" wrapText="1"/>
    </xf>
    <xf numFmtId="0" fontId="38" fillId="0" borderId="199" xfId="0" applyFont="1" applyBorder="1" applyAlignment="1">
      <alignment horizontal="left" vertical="center"/>
    </xf>
    <xf numFmtId="0" fontId="39" fillId="0" borderId="76" xfId="0" applyFont="1" applyBorder="1" applyAlignment="1">
      <alignment horizontal="left" vertical="center"/>
    </xf>
    <xf numFmtId="0" fontId="28" fillId="0" borderId="208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3" fontId="21" fillId="0" borderId="93" xfId="0" applyNumberFormat="1" applyFont="1" applyBorder="1" applyAlignment="1">
      <alignment horizontal="right" vertical="center" wrapText="1"/>
    </xf>
    <xf numFmtId="3" fontId="19" fillId="0" borderId="49" xfId="0" applyNumberFormat="1" applyFont="1" applyBorder="1"/>
    <xf numFmtId="3" fontId="23" fillId="0" borderId="66" xfId="0" applyNumberFormat="1" applyFont="1" applyBorder="1" applyAlignment="1">
      <alignment wrapText="1"/>
    </xf>
    <xf numFmtId="3" fontId="28" fillId="0" borderId="0" xfId="0" applyNumberFormat="1" applyFont="1"/>
    <xf numFmtId="3" fontId="23" fillId="0" borderId="50" xfId="0" applyNumberFormat="1" applyFont="1" applyBorder="1"/>
    <xf numFmtId="3" fontId="19" fillId="0" borderId="47" xfId="0" applyNumberFormat="1" applyFont="1" applyBorder="1"/>
    <xf numFmtId="3" fontId="19" fillId="0" borderId="130" xfId="0" applyNumberFormat="1" applyFont="1" applyBorder="1"/>
    <xf numFmtId="0" fontId="19" fillId="0" borderId="72" xfId="0" applyFont="1" applyBorder="1" applyAlignment="1">
      <alignment horizontal="center"/>
    </xf>
    <xf numFmtId="3" fontId="48" fillId="0" borderId="128" xfId="0" applyNumberFormat="1" applyFont="1" applyBorder="1"/>
    <xf numFmtId="3" fontId="48" fillId="0" borderId="194" xfId="0" applyNumberFormat="1" applyFont="1" applyBorder="1"/>
    <xf numFmtId="3" fontId="34" fillId="0" borderId="49" xfId="0" applyNumberFormat="1" applyFont="1" applyBorder="1"/>
    <xf numFmtId="0" fontId="23" fillId="0" borderId="104" xfId="0" applyFont="1" applyBorder="1" applyAlignment="1">
      <alignment horizontal="center"/>
    </xf>
    <xf numFmtId="3" fontId="56" fillId="0" borderId="74" xfId="0" applyNumberFormat="1" applyFont="1" applyFill="1" applyBorder="1" applyAlignment="1">
      <alignment horizontal="center"/>
    </xf>
    <xf numFmtId="0" fontId="23" fillId="0" borderId="209" xfId="0" applyFont="1" applyBorder="1" applyAlignment="1">
      <alignment horizontal="left" vertical="center"/>
    </xf>
    <xf numFmtId="0" fontId="23" fillId="0" borderId="155" xfId="0" applyFont="1" applyBorder="1" applyAlignment="1">
      <alignment horizontal="center" vertical="center" wrapText="1"/>
    </xf>
    <xf numFmtId="0" fontId="19" fillId="0" borderId="101" xfId="0" applyFont="1" applyBorder="1" applyAlignment="1">
      <alignment horizontal="right"/>
    </xf>
    <xf numFmtId="0" fontId="19" fillId="0" borderId="124" xfId="0" applyFont="1" applyBorder="1" applyAlignment="1">
      <alignment horizontal="right"/>
    </xf>
    <xf numFmtId="0" fontId="19" fillId="0" borderId="152" xfId="0" applyFont="1" applyBorder="1" applyAlignment="1">
      <alignment horizontal="right"/>
    </xf>
    <xf numFmtId="0" fontId="19" fillId="0" borderId="47" xfId="0" applyFont="1" applyBorder="1" applyAlignment="1">
      <alignment horizontal="right"/>
    </xf>
    <xf numFmtId="3" fontId="19" fillId="0" borderId="15" xfId="0" applyNumberFormat="1" applyFont="1" applyFill="1" applyBorder="1"/>
    <xf numFmtId="3" fontId="19" fillId="0" borderId="11" xfId="0" applyNumberFormat="1" applyFont="1" applyFill="1" applyBorder="1"/>
    <xf numFmtId="0" fontId="19" fillId="0" borderId="210" xfId="0" applyFont="1" applyBorder="1"/>
    <xf numFmtId="0" fontId="28" fillId="0" borderId="33" xfId="0" applyFont="1" applyBorder="1" applyAlignment="1">
      <alignment wrapText="1"/>
    </xf>
    <xf numFmtId="3" fontId="28" fillId="0" borderId="33" xfId="26" applyNumberFormat="1" applyFont="1" applyFill="1" applyBorder="1" applyAlignment="1" applyProtection="1"/>
    <xf numFmtId="0" fontId="23" fillId="0" borderId="211" xfId="0" applyFont="1" applyBorder="1"/>
    <xf numFmtId="0" fontId="39" fillId="0" borderId="88" xfId="0" applyFont="1" applyBorder="1"/>
    <xf numFmtId="3" fontId="23" fillId="0" borderId="88" xfId="26" applyNumberFormat="1" applyFont="1" applyFill="1" applyBorder="1" applyAlignment="1" applyProtection="1"/>
    <xf numFmtId="3" fontId="39" fillId="0" borderId="88" xfId="26" applyNumberFormat="1" applyFont="1" applyFill="1" applyBorder="1" applyAlignment="1" applyProtection="1"/>
    <xf numFmtId="3" fontId="39" fillId="0" borderId="212" xfId="26" applyNumberFormat="1" applyFont="1" applyFill="1" applyBorder="1" applyAlignment="1" applyProtection="1"/>
    <xf numFmtId="3" fontId="39" fillId="0" borderId="60" xfId="26" applyNumberFormat="1" applyFont="1" applyFill="1" applyBorder="1" applyAlignment="1" applyProtection="1"/>
    <xf numFmtId="3" fontId="39" fillId="0" borderId="81" xfId="26" applyNumberFormat="1" applyFont="1" applyFill="1" applyBorder="1" applyAlignment="1" applyProtection="1"/>
    <xf numFmtId="0" fontId="29" fillId="0" borderId="68" xfId="0" applyFont="1" applyBorder="1" applyAlignment="1">
      <alignment vertical="center" wrapText="1"/>
    </xf>
    <xf numFmtId="0" fontId="21" fillId="0" borderId="99" xfId="0" applyFont="1" applyBorder="1" applyAlignment="1">
      <alignment vertical="center" wrapText="1"/>
    </xf>
    <xf numFmtId="3" fontId="19" fillId="0" borderId="70" xfId="0" applyNumberFormat="1" applyFont="1" applyFill="1" applyBorder="1"/>
    <xf numFmtId="3" fontId="19" fillId="0" borderId="54" xfId="0" applyNumberFormat="1" applyFont="1" applyFill="1" applyBorder="1"/>
    <xf numFmtId="3" fontId="19" fillId="0" borderId="68" xfId="0" applyNumberFormat="1" applyFont="1" applyFill="1" applyBorder="1"/>
    <xf numFmtId="3" fontId="19" fillId="0" borderId="74" xfId="0" applyNumberFormat="1" applyFont="1" applyBorder="1"/>
    <xf numFmtId="0" fontId="38" fillId="0" borderId="0" xfId="0" applyFont="1" applyBorder="1" applyAlignment="1">
      <alignment horizontal="center"/>
    </xf>
    <xf numFmtId="0" fontId="23" fillId="24" borderId="0" xfId="0" applyFont="1" applyFill="1" applyBorder="1"/>
    <xf numFmtId="3" fontId="23" fillId="0" borderId="0" xfId="0" applyNumberFormat="1" applyFont="1" applyBorder="1"/>
    <xf numFmtId="3" fontId="28" fillId="0" borderId="37" xfId="0" applyNumberFormat="1" applyFont="1" applyFill="1" applyBorder="1" applyAlignment="1">
      <alignment horizontal="right"/>
    </xf>
    <xf numFmtId="0" fontId="30" fillId="0" borderId="37" xfId="0" applyFont="1" applyBorder="1" applyAlignment="1">
      <alignment wrapText="1"/>
    </xf>
    <xf numFmtId="3" fontId="60" fillId="0" borderId="54" xfId="0" applyNumberFormat="1" applyFont="1" applyBorder="1"/>
    <xf numFmtId="0" fontId="60" fillId="0" borderId="70" xfId="0" applyFont="1" applyBorder="1"/>
    <xf numFmtId="0" fontId="23" fillId="0" borderId="56" xfId="0" applyFont="1" applyBorder="1" applyAlignment="1">
      <alignment wrapText="1"/>
    </xf>
    <xf numFmtId="0" fontId="60" fillId="0" borderId="158" xfId="0" applyFont="1" applyBorder="1"/>
    <xf numFmtId="3" fontId="60" fillId="0" borderId="54" xfId="0" applyNumberFormat="1" applyFont="1" applyFill="1" applyBorder="1"/>
    <xf numFmtId="3" fontId="61" fillId="0" borderId="66" xfId="0" applyNumberFormat="1" applyFont="1" applyBorder="1"/>
    <xf numFmtId="0" fontId="19" fillId="0" borderId="213" xfId="0" applyFont="1" applyBorder="1"/>
    <xf numFmtId="0" fontId="19" fillId="0" borderId="214" xfId="0" applyFont="1" applyBorder="1"/>
    <xf numFmtId="0" fontId="34" fillId="24" borderId="135" xfId="0" applyFont="1" applyFill="1" applyBorder="1"/>
    <xf numFmtId="0" fontId="34" fillId="24" borderId="118" xfId="0" applyFont="1" applyFill="1" applyBorder="1"/>
    <xf numFmtId="0" fontId="34" fillId="0" borderId="118" xfId="0" applyFont="1" applyBorder="1"/>
    <xf numFmtId="0" fontId="23" fillId="24" borderId="215" xfId="0" applyFont="1" applyFill="1" applyBorder="1"/>
    <xf numFmtId="3" fontId="23" fillId="24" borderId="216" xfId="0" applyNumberFormat="1" applyFont="1" applyFill="1" applyBorder="1"/>
    <xf numFmtId="3" fontId="19" fillId="24" borderId="119" xfId="0" applyNumberFormat="1" applyFont="1" applyFill="1" applyBorder="1"/>
    <xf numFmtId="3" fontId="19" fillId="24" borderId="58" xfId="0" applyNumberFormat="1" applyFont="1" applyFill="1" applyBorder="1"/>
    <xf numFmtId="0" fontId="23" fillId="24" borderId="217" xfId="0" applyFont="1" applyFill="1" applyBorder="1" applyAlignment="1">
      <alignment wrapText="1"/>
    </xf>
    <xf numFmtId="0" fontId="34" fillId="24" borderId="102" xfId="0" applyFont="1" applyFill="1" applyBorder="1"/>
    <xf numFmtId="0" fontId="34" fillId="24" borderId="70" xfId="0" applyFont="1" applyFill="1" applyBorder="1"/>
    <xf numFmtId="0" fontId="34" fillId="0" borderId="70" xfId="0" applyFont="1" applyBorder="1"/>
    <xf numFmtId="0" fontId="34" fillId="0" borderId="0" xfId="0" applyFont="1" applyBorder="1"/>
    <xf numFmtId="0" fontId="23" fillId="24" borderId="218" xfId="0" applyFont="1" applyFill="1" applyBorder="1"/>
    <xf numFmtId="3" fontId="23" fillId="0" borderId="17" xfId="0" applyNumberFormat="1" applyFont="1" applyBorder="1"/>
    <xf numFmtId="0" fontId="23" fillId="24" borderId="0" xfId="0" applyFont="1" applyFill="1" applyBorder="1" applyAlignment="1">
      <alignment wrapText="1"/>
    </xf>
    <xf numFmtId="3" fontId="23" fillId="24" borderId="17" xfId="0" applyNumberFormat="1" applyFont="1" applyFill="1" applyBorder="1"/>
    <xf numFmtId="3" fontId="23" fillId="24" borderId="219" xfId="0" applyNumberFormat="1" applyFont="1" applyFill="1" applyBorder="1"/>
    <xf numFmtId="0" fontId="57" fillId="0" borderId="101" xfId="0" applyFont="1" applyBorder="1" applyAlignment="1">
      <alignment horizontal="center"/>
    </xf>
    <xf numFmtId="3" fontId="23" fillId="24" borderId="191" xfId="0" applyNumberFormat="1" applyFont="1" applyFill="1" applyBorder="1"/>
    <xf numFmtId="3" fontId="19" fillId="24" borderId="74" xfId="0" applyNumberFormat="1" applyFont="1" applyFill="1" applyBorder="1"/>
    <xf numFmtId="3" fontId="23" fillId="24" borderId="218" xfId="0" applyNumberFormat="1" applyFont="1" applyFill="1" applyBorder="1"/>
    <xf numFmtId="3" fontId="19" fillId="0" borderId="149" xfId="0" applyNumberFormat="1" applyFont="1" applyBorder="1"/>
    <xf numFmtId="0" fontId="23" fillId="0" borderId="220" xfId="0" applyFont="1" applyBorder="1"/>
    <xf numFmtId="3" fontId="23" fillId="0" borderId="221" xfId="0" applyNumberFormat="1" applyFont="1" applyBorder="1"/>
    <xf numFmtId="3" fontId="23" fillId="0" borderId="222" xfId="0" applyNumberFormat="1" applyFont="1" applyBorder="1"/>
    <xf numFmtId="3" fontId="19" fillId="0" borderId="221" xfId="0" applyNumberFormat="1" applyFont="1" applyBorder="1"/>
    <xf numFmtId="3" fontId="23" fillId="0" borderId="223" xfId="0" applyNumberFormat="1" applyFont="1" applyBorder="1"/>
    <xf numFmtId="3" fontId="23" fillId="0" borderId="191" xfId="0" applyNumberFormat="1" applyFont="1" applyBorder="1"/>
    <xf numFmtId="3" fontId="19" fillId="0" borderId="224" xfId="0" applyNumberFormat="1" applyFont="1" applyBorder="1"/>
    <xf numFmtId="3" fontId="19" fillId="0" borderId="225" xfId="0" applyNumberFormat="1" applyFont="1" applyBorder="1"/>
    <xf numFmtId="3" fontId="19" fillId="0" borderId="226" xfId="0" applyNumberFormat="1" applyFont="1" applyBorder="1"/>
    <xf numFmtId="3" fontId="23" fillId="0" borderId="227" xfId="0" applyNumberFormat="1" applyFont="1" applyBorder="1"/>
    <xf numFmtId="0" fontId="23" fillId="0" borderId="67" xfId="0" applyFont="1" applyBorder="1" applyAlignment="1">
      <alignment horizontal="center"/>
    </xf>
    <xf numFmtId="3" fontId="19" fillId="0" borderId="63" xfId="0" applyNumberFormat="1" applyFont="1" applyBorder="1" applyAlignment="1">
      <alignment horizontal="right"/>
    </xf>
    <xf numFmtId="3" fontId="19" fillId="0" borderId="64" xfId="0" applyNumberFormat="1" applyFont="1" applyBorder="1" applyAlignment="1">
      <alignment horizontal="right"/>
    </xf>
    <xf numFmtId="3" fontId="23" fillId="0" borderId="81" xfId="0" applyNumberFormat="1" applyFont="1" applyBorder="1" applyAlignment="1">
      <alignment horizontal="right"/>
    </xf>
    <xf numFmtId="3" fontId="19" fillId="0" borderId="62" xfId="0" applyNumberFormat="1" applyFont="1" applyBorder="1" applyAlignment="1">
      <alignment horizontal="right"/>
    </xf>
    <xf numFmtId="3" fontId="19" fillId="0" borderId="93" xfId="0" applyNumberFormat="1" applyFont="1" applyBorder="1" applyAlignment="1">
      <alignment horizontal="right"/>
    </xf>
    <xf numFmtId="3" fontId="23" fillId="0" borderId="228" xfId="0" applyNumberFormat="1" applyFont="1" applyBorder="1"/>
    <xf numFmtId="3" fontId="23" fillId="0" borderId="229" xfId="0" applyNumberFormat="1" applyFont="1" applyBorder="1"/>
    <xf numFmtId="3" fontId="23" fillId="0" borderId="230" xfId="0" applyNumberFormat="1" applyFont="1" applyBorder="1"/>
    <xf numFmtId="3" fontId="19" fillId="24" borderId="91" xfId="0" applyNumberFormat="1" applyFont="1" applyFill="1" applyBorder="1"/>
    <xf numFmtId="3" fontId="23" fillId="0" borderId="48" xfId="0" applyNumberFormat="1" applyFont="1" applyBorder="1"/>
    <xf numFmtId="3" fontId="23" fillId="24" borderId="58" xfId="0" applyNumberFormat="1" applyFont="1" applyFill="1" applyBorder="1"/>
    <xf numFmtId="3" fontId="19" fillId="0" borderId="231" xfId="0" applyNumberFormat="1" applyFont="1" applyBorder="1"/>
    <xf numFmtId="3" fontId="23" fillId="0" borderId="232" xfId="0" applyNumberFormat="1" applyFont="1" applyBorder="1"/>
    <xf numFmtId="164" fontId="31" fillId="0" borderId="42" xfId="0" applyNumberFormat="1" applyFont="1" applyBorder="1" applyAlignment="1"/>
    <xf numFmtId="3" fontId="19" fillId="24" borderId="36" xfId="0" applyNumberFormat="1" applyFont="1" applyFill="1" applyBorder="1"/>
    <xf numFmtId="164" fontId="31" fillId="0" borderId="233" xfId="0" applyNumberFormat="1" applyFont="1" applyBorder="1" applyAlignment="1"/>
    <xf numFmtId="164" fontId="31" fillId="0" borderId="70" xfId="0" applyNumberFormat="1" applyFont="1" applyBorder="1" applyAlignment="1"/>
    <xf numFmtId="0" fontId="30" fillId="0" borderId="108" xfId="0" applyFont="1" applyBorder="1"/>
    <xf numFmtId="0" fontId="30" fillId="0" borderId="150" xfId="0" applyFont="1" applyBorder="1"/>
    <xf numFmtId="0" fontId="34" fillId="0" borderId="234" xfId="0" applyFont="1" applyBorder="1" applyAlignment="1"/>
    <xf numFmtId="164" fontId="34" fillId="0" borderId="56" xfId="0" applyNumberFormat="1" applyFont="1" applyBorder="1" applyAlignment="1"/>
    <xf numFmtId="164" fontId="34" fillId="0" borderId="56" xfId="0" applyNumberFormat="1" applyFont="1" applyBorder="1" applyAlignment="1">
      <alignment wrapText="1"/>
    </xf>
    <xf numFmtId="0" fontId="48" fillId="0" borderId="110" xfId="0" applyFont="1" applyBorder="1"/>
    <xf numFmtId="0" fontId="34" fillId="0" borderId="77" xfId="0" applyFont="1" applyBorder="1"/>
    <xf numFmtId="0" fontId="30" fillId="24" borderId="70" xfId="0" applyFont="1" applyFill="1" applyBorder="1"/>
    <xf numFmtId="16" fontId="34" fillId="0" borderId="42" xfId="0" applyNumberFormat="1" applyFont="1" applyBorder="1"/>
    <xf numFmtId="3" fontId="19" fillId="0" borderId="235" xfId="0" applyNumberFormat="1" applyFont="1" applyBorder="1"/>
    <xf numFmtId="0" fontId="23" fillId="0" borderId="110" xfId="0" applyFont="1" applyBorder="1"/>
    <xf numFmtId="3" fontId="23" fillId="24" borderId="35" xfId="0" applyNumberFormat="1" applyFont="1" applyFill="1" applyBorder="1"/>
    <xf numFmtId="3" fontId="23" fillId="24" borderId="134" xfId="0" applyNumberFormat="1" applyFont="1" applyFill="1" applyBorder="1"/>
    <xf numFmtId="0" fontId="34" fillId="0" borderId="236" xfId="0" applyFont="1" applyBorder="1"/>
    <xf numFmtId="3" fontId="19" fillId="0" borderId="237" xfId="0" applyNumberFormat="1" applyFont="1" applyBorder="1"/>
    <xf numFmtId="3" fontId="19" fillId="0" borderId="238" xfId="0" applyNumberFormat="1" applyFont="1" applyBorder="1"/>
    <xf numFmtId="3" fontId="23" fillId="0" borderId="134" xfId="0" applyNumberFormat="1" applyFont="1" applyBorder="1"/>
    <xf numFmtId="0" fontId="34" fillId="0" borderId="57" xfId="0" applyFont="1" applyBorder="1" applyAlignment="1"/>
    <xf numFmtId="3" fontId="19" fillId="0" borderId="90" xfId="0" applyNumberFormat="1" applyFont="1" applyBorder="1"/>
    <xf numFmtId="0" fontId="34" fillId="0" borderId="213" xfId="0" applyFont="1" applyBorder="1" applyAlignment="1"/>
    <xf numFmtId="0" fontId="34" fillId="0" borderId="118" xfId="0" applyFont="1" applyBorder="1" applyAlignment="1"/>
    <xf numFmtId="0" fontId="60" fillId="0" borderId="57" xfId="0" applyFont="1" applyBorder="1"/>
    <xf numFmtId="0" fontId="61" fillId="0" borderId="58" xfId="0" applyFont="1" applyBorder="1" applyAlignment="1">
      <alignment wrapText="1"/>
    </xf>
    <xf numFmtId="3" fontId="60" fillId="0" borderId="68" xfId="0" applyNumberFormat="1" applyFont="1" applyBorder="1"/>
    <xf numFmtId="0" fontId="34" fillId="0" borderId="68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0" fontId="58" fillId="0" borderId="0" xfId="0" applyFont="1"/>
    <xf numFmtId="0" fontId="23" fillId="0" borderId="58" xfId="0" applyFont="1" applyBorder="1" applyAlignment="1">
      <alignment wrapText="1"/>
    </xf>
    <xf numFmtId="3" fontId="23" fillId="0" borderId="212" xfId="0" applyNumberFormat="1" applyFont="1" applyBorder="1" applyAlignment="1">
      <alignment horizontal="right" vertical="center"/>
    </xf>
    <xf numFmtId="0" fontId="29" fillId="0" borderId="47" xfId="0" applyFont="1" applyBorder="1"/>
    <xf numFmtId="0" fontId="34" fillId="0" borderId="57" xfId="0" applyFont="1" applyBorder="1" applyAlignment="1">
      <alignment horizontal="right"/>
    </xf>
    <xf numFmtId="0" fontId="19" fillId="0" borderId="54" xfId="0" applyFont="1" applyBorder="1" applyAlignment="1">
      <alignment wrapText="1"/>
    </xf>
    <xf numFmtId="0" fontId="31" fillId="0" borderId="24" xfId="0" applyFont="1" applyBorder="1"/>
    <xf numFmtId="0" fontId="19" fillId="0" borderId="102" xfId="0" applyFont="1" applyBorder="1"/>
    <xf numFmtId="0" fontId="23" fillId="0" borderId="70" xfId="0" applyFont="1" applyBorder="1" applyAlignment="1">
      <alignment horizontal="center"/>
    </xf>
    <xf numFmtId="0" fontId="31" fillId="0" borderId="70" xfId="0" applyFont="1" applyBorder="1"/>
    <xf numFmtId="3" fontId="23" fillId="0" borderId="101" xfId="0" applyNumberFormat="1" applyFont="1" applyBorder="1" applyAlignment="1">
      <alignment horizontal="right"/>
    </xf>
    <xf numFmtId="3" fontId="23" fillId="0" borderId="54" xfId="0" applyNumberFormat="1" applyFont="1" applyBorder="1" applyAlignment="1">
      <alignment horizontal="right"/>
    </xf>
    <xf numFmtId="3" fontId="23" fillId="0" borderId="239" xfId="0" applyNumberFormat="1" applyFont="1" applyBorder="1"/>
    <xf numFmtId="3" fontId="19" fillId="24" borderId="61" xfId="0" applyNumberFormat="1" applyFont="1" applyFill="1" applyBorder="1"/>
    <xf numFmtId="3" fontId="19" fillId="0" borderId="145" xfId="0" applyNumberFormat="1" applyFont="1" applyBorder="1" applyAlignment="1"/>
    <xf numFmtId="3" fontId="19" fillId="0" borderId="93" xfId="0" applyNumberFormat="1" applyFont="1" applyBorder="1" applyAlignment="1"/>
    <xf numFmtId="3" fontId="19" fillId="0" borderId="240" xfId="0" applyNumberFormat="1" applyFont="1" applyBorder="1"/>
    <xf numFmtId="0" fontId="23" fillId="0" borderId="241" xfId="0" applyFont="1" applyBorder="1" applyAlignment="1"/>
    <xf numFmtId="0" fontId="23" fillId="0" borderId="242" xfId="0" applyFont="1" applyBorder="1" applyAlignment="1"/>
    <xf numFmtId="3" fontId="23" fillId="0" borderId="134" xfId="0" applyNumberFormat="1" applyFont="1" applyFill="1" applyBorder="1"/>
    <xf numFmtId="3" fontId="19" fillId="0" borderId="116" xfId="0" applyNumberFormat="1" applyFont="1" applyBorder="1"/>
    <xf numFmtId="3" fontId="19" fillId="24" borderId="66" xfId="0" applyNumberFormat="1" applyFont="1" applyFill="1" applyBorder="1"/>
    <xf numFmtId="3" fontId="19" fillId="0" borderId="36" xfId="39" applyNumberFormat="1" applyFont="1" applyBorder="1" applyProtection="1"/>
    <xf numFmtId="3" fontId="19" fillId="0" borderId="14" xfId="39" applyNumberFormat="1" applyFont="1" applyBorder="1" applyProtection="1"/>
    <xf numFmtId="3" fontId="19" fillId="0" borderId="96" xfId="39" applyNumberFormat="1" applyFont="1" applyBorder="1" applyProtection="1"/>
    <xf numFmtId="0" fontId="48" fillId="0" borderId="28" xfId="39" applyFont="1" applyBorder="1" applyProtection="1"/>
    <xf numFmtId="0" fontId="23" fillId="0" borderId="20" xfId="39" applyFont="1" applyBorder="1" applyProtection="1"/>
    <xf numFmtId="0" fontId="23" fillId="0" borderId="12" xfId="39" applyFont="1" applyBorder="1" applyProtection="1"/>
    <xf numFmtId="3" fontId="19" fillId="0" borderId="243" xfId="39" applyNumberFormat="1" applyFont="1" applyBorder="1" applyProtection="1"/>
    <xf numFmtId="3" fontId="23" fillId="0" borderId="199" xfId="39" applyNumberFormat="1" applyFont="1" applyBorder="1" applyProtection="1"/>
    <xf numFmtId="3" fontId="23" fillId="0" borderId="99" xfId="39" applyNumberFormat="1" applyFont="1" applyBorder="1" applyProtection="1"/>
    <xf numFmtId="3" fontId="23" fillId="0" borderId="75" xfId="39" applyNumberFormat="1" applyFont="1" applyBorder="1" applyProtection="1"/>
    <xf numFmtId="3" fontId="19" fillId="0" borderId="100" xfId="39" applyNumberFormat="1" applyFont="1" applyBorder="1" applyProtection="1"/>
    <xf numFmtId="0" fontId="34" fillId="0" borderId="66" xfId="0" applyFont="1" applyFill="1" applyBorder="1" applyAlignment="1">
      <alignment horizontal="right"/>
    </xf>
    <xf numFmtId="0" fontId="34" fillId="0" borderId="148" xfId="0" applyFont="1" applyFill="1" applyBorder="1" applyAlignment="1">
      <alignment horizontal="right"/>
    </xf>
    <xf numFmtId="0" fontId="31" fillId="0" borderId="34" xfId="39" applyFont="1" applyBorder="1" applyProtection="1"/>
    <xf numFmtId="0" fontId="19" fillId="0" borderId="34" xfId="39" applyFont="1" applyBorder="1" applyProtection="1"/>
    <xf numFmtId="3" fontId="19" fillId="0" borderId="68" xfId="39" applyNumberFormat="1" applyFont="1" applyBorder="1" applyProtection="1"/>
    <xf numFmtId="0" fontId="23" fillId="0" borderId="58" xfId="39" applyFont="1" applyBorder="1" applyProtection="1"/>
    <xf numFmtId="3" fontId="23" fillId="0" borderId="66" xfId="39" applyNumberFormat="1" applyFont="1" applyBorder="1" applyProtection="1"/>
    <xf numFmtId="0" fontId="23" fillId="0" borderId="97" xfId="39" applyFont="1" applyBorder="1" applyProtection="1"/>
    <xf numFmtId="0" fontId="19" fillId="0" borderId="14" xfId="39" applyFont="1" applyBorder="1" applyProtection="1"/>
    <xf numFmtId="0" fontId="23" fillId="0" borderId="80" xfId="39" applyFont="1" applyBorder="1" applyProtection="1"/>
    <xf numFmtId="3" fontId="23" fillId="0" borderId="244" xfId="39" applyNumberFormat="1" applyFont="1" applyBorder="1" applyProtection="1"/>
    <xf numFmtId="0" fontId="23" fillId="0" borderId="35" xfId="39" applyFont="1" applyBorder="1" applyProtection="1"/>
    <xf numFmtId="3" fontId="23" fillId="0" borderId="35" xfId="39" applyNumberFormat="1" applyFont="1" applyBorder="1" applyProtection="1"/>
    <xf numFmtId="3" fontId="23" fillId="0" borderId="81" xfId="39" applyNumberFormat="1" applyFont="1" applyBorder="1" applyProtection="1"/>
    <xf numFmtId="0" fontId="31" fillId="0" borderId="0" xfId="0" applyFont="1" applyBorder="1"/>
    <xf numFmtId="0" fontId="23" fillId="0" borderId="139" xfId="39" applyFont="1" applyBorder="1" applyProtection="1"/>
    <xf numFmtId="168" fontId="21" fillId="0" borderId="89" xfId="26" applyNumberFormat="1" applyFont="1" applyFill="1" applyBorder="1" applyAlignment="1" applyProtection="1">
      <alignment horizontal="right" vertical="center"/>
    </xf>
    <xf numFmtId="0" fontId="32" fillId="0" borderId="37" xfId="0" applyFont="1" applyBorder="1" applyAlignment="1">
      <alignment wrapText="1"/>
    </xf>
    <xf numFmtId="0" fontId="34" fillId="0" borderId="69" xfId="0" applyFont="1" applyBorder="1"/>
    <xf numFmtId="0" fontId="34" fillId="0" borderId="70" xfId="0" applyFont="1" applyBorder="1" applyAlignment="1">
      <alignment wrapText="1"/>
    </xf>
    <xf numFmtId="0" fontId="34" fillId="24" borderId="102" xfId="0" applyFont="1" applyFill="1" applyBorder="1" applyAlignment="1">
      <alignment shrinkToFit="1"/>
    </xf>
    <xf numFmtId="0" fontId="34" fillId="24" borderId="70" xfId="0" applyFont="1" applyFill="1" applyBorder="1" applyAlignment="1">
      <alignment shrinkToFit="1"/>
    </xf>
    <xf numFmtId="0" fontId="34" fillId="0" borderId="70" xfId="0" applyFont="1" applyBorder="1" applyAlignment="1">
      <alignment shrinkToFit="1"/>
    </xf>
    <xf numFmtId="0" fontId="34" fillId="0" borderId="38" xfId="0" applyFont="1" applyBorder="1" applyAlignment="1">
      <alignment shrinkToFit="1"/>
    </xf>
    <xf numFmtId="0" fontId="34" fillId="0" borderId="0" xfId="0" applyFont="1" applyBorder="1" applyAlignment="1">
      <alignment shrinkToFit="1"/>
    </xf>
    <xf numFmtId="3" fontId="56" fillId="0" borderId="245" xfId="0" applyNumberFormat="1" applyFont="1" applyBorder="1" applyAlignment="1">
      <alignment horizontal="center"/>
    </xf>
    <xf numFmtId="3" fontId="19" fillId="0" borderId="245" xfId="0" applyNumberFormat="1" applyFont="1" applyBorder="1"/>
    <xf numFmtId="3" fontId="19" fillId="0" borderId="118" xfId="0" applyNumberFormat="1" applyFont="1" applyBorder="1"/>
    <xf numFmtId="3" fontId="23" fillId="0" borderId="183" xfId="0" applyNumberFormat="1" applyFont="1" applyBorder="1"/>
    <xf numFmtId="3" fontId="19" fillId="0" borderId="246" xfId="0" applyNumberFormat="1" applyFont="1" applyBorder="1"/>
    <xf numFmtId="3" fontId="19" fillId="0" borderId="214" xfId="0" applyNumberFormat="1" applyFont="1" applyBorder="1"/>
    <xf numFmtId="3" fontId="23" fillId="0" borderId="159" xfId="0" applyNumberFormat="1" applyFont="1" applyBorder="1"/>
    <xf numFmtId="3" fontId="19" fillId="0" borderId="247" xfId="0" applyNumberFormat="1" applyFont="1" applyBorder="1"/>
    <xf numFmtId="3" fontId="23" fillId="24" borderId="110" xfId="0" applyNumberFormat="1" applyFont="1" applyFill="1" applyBorder="1"/>
    <xf numFmtId="3" fontId="19" fillId="0" borderId="159" xfId="0" applyNumberFormat="1" applyFont="1" applyBorder="1"/>
    <xf numFmtId="3" fontId="23" fillId="0" borderId="248" xfId="0" applyNumberFormat="1" applyFont="1" applyBorder="1"/>
    <xf numFmtId="3" fontId="23" fillId="0" borderId="249" xfId="0" applyNumberFormat="1" applyFont="1" applyBorder="1"/>
    <xf numFmtId="3" fontId="23" fillId="24" borderId="250" xfId="0" applyNumberFormat="1" applyFont="1" applyFill="1" applyBorder="1"/>
    <xf numFmtId="3" fontId="23" fillId="0" borderId="92" xfId="0" applyNumberFormat="1" applyFont="1" applyBorder="1"/>
    <xf numFmtId="164" fontId="34" fillId="0" borderId="77" xfId="0" applyNumberFormat="1" applyFont="1" applyBorder="1" applyAlignment="1">
      <alignment wrapText="1"/>
    </xf>
    <xf numFmtId="3" fontId="31" fillId="0" borderId="102" xfId="0" applyNumberFormat="1" applyFont="1" applyBorder="1" applyAlignment="1"/>
    <xf numFmtId="3" fontId="31" fillId="0" borderId="92" xfId="0" applyNumberFormat="1" applyFont="1" applyBorder="1" applyAlignment="1"/>
    <xf numFmtId="164" fontId="31" fillId="0" borderId="123" xfId="0" applyNumberFormat="1" applyFont="1" applyBorder="1" applyAlignment="1">
      <alignment wrapText="1"/>
    </xf>
    <xf numFmtId="3" fontId="23" fillId="0" borderId="251" xfId="0" applyNumberFormat="1" applyFont="1" applyBorder="1"/>
    <xf numFmtId="0" fontId="34" fillId="0" borderId="147" xfId="0" applyFont="1" applyBorder="1"/>
    <xf numFmtId="0" fontId="48" fillId="0" borderId="48" xfId="0" applyFont="1" applyBorder="1"/>
    <xf numFmtId="3" fontId="23" fillId="0" borderId="110" xfId="0" applyNumberFormat="1" applyFont="1" applyBorder="1"/>
    <xf numFmtId="3" fontId="23" fillId="0" borderId="86" xfId="0" applyNumberFormat="1" applyFont="1" applyBorder="1"/>
    <xf numFmtId="0" fontId="48" fillId="0" borderId="66" xfId="0" applyFont="1" applyBorder="1"/>
    <xf numFmtId="3" fontId="19" fillId="0" borderId="106" xfId="0" applyNumberFormat="1" applyFont="1" applyBorder="1"/>
    <xf numFmtId="3" fontId="30" fillId="0" borderId="163" xfId="0" applyNumberFormat="1" applyFont="1" applyBorder="1" applyAlignment="1">
      <alignment horizontal="right" vertical="center" wrapText="1"/>
    </xf>
    <xf numFmtId="3" fontId="30" fillId="0" borderId="66" xfId="0" applyNumberFormat="1" applyFont="1" applyBorder="1" applyAlignment="1">
      <alignment horizontal="right" vertical="center" wrapText="1"/>
    </xf>
    <xf numFmtId="0" fontId="23" fillId="24" borderId="251" xfId="0" applyFont="1" applyFill="1" applyBorder="1"/>
    <xf numFmtId="3" fontId="19" fillId="0" borderId="252" xfId="0" applyNumberFormat="1" applyFont="1" applyBorder="1"/>
    <xf numFmtId="3" fontId="19" fillId="0" borderId="206" xfId="0" applyNumberFormat="1" applyFont="1" applyBorder="1"/>
    <xf numFmtId="3" fontId="19" fillId="0" borderId="166" xfId="0" applyNumberFormat="1" applyFont="1" applyBorder="1"/>
    <xf numFmtId="0" fontId="60" fillId="0" borderId="37" xfId="0" applyFont="1" applyBorder="1"/>
    <xf numFmtId="0" fontId="60" fillId="0" borderId="37" xfId="0" applyFont="1" applyBorder="1" applyAlignment="1">
      <alignment wrapText="1"/>
    </xf>
    <xf numFmtId="0" fontId="23" fillId="0" borderId="81" xfId="0" applyFont="1" applyBorder="1" applyAlignment="1">
      <alignment horizontal="left" vertical="center"/>
    </xf>
    <xf numFmtId="0" fontId="61" fillId="0" borderId="69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3" fillId="0" borderId="10" xfId="0" applyFont="1" applyBorder="1"/>
    <xf numFmtId="0" fontId="61" fillId="0" borderId="37" xfId="0" applyFont="1" applyBorder="1" applyAlignment="1">
      <alignment wrapText="1"/>
    </xf>
    <xf numFmtId="0" fontId="61" fillId="0" borderId="37" xfId="0" applyFont="1" applyBorder="1"/>
    <xf numFmtId="0" fontId="61" fillId="0" borderId="97" xfId="0" applyFont="1" applyBorder="1"/>
    <xf numFmtId="0" fontId="19" fillId="0" borderId="58" xfId="0" applyFont="1" applyBorder="1" applyAlignment="1">
      <alignment horizontal="center" wrapText="1"/>
    </xf>
    <xf numFmtId="3" fontId="19" fillId="0" borderId="253" xfId="0" applyNumberFormat="1" applyFont="1" applyBorder="1" applyAlignment="1">
      <alignment vertical="center"/>
    </xf>
    <xf numFmtId="0" fontId="0" fillId="0" borderId="54" xfId="0" applyBorder="1"/>
    <xf numFmtId="0" fontId="0" fillId="0" borderId="65" xfId="0" applyBorder="1"/>
    <xf numFmtId="3" fontId="19" fillId="0" borderId="75" xfId="0" applyNumberFormat="1" applyFont="1" applyBorder="1" applyAlignment="1">
      <alignment vertical="center"/>
    </xf>
    <xf numFmtId="3" fontId="23" fillId="0" borderId="66" xfId="0" applyNumberFormat="1" applyFont="1" applyBorder="1" applyAlignment="1">
      <alignment horizontal="right" vertical="center"/>
    </xf>
    <xf numFmtId="3" fontId="29" fillId="0" borderId="89" xfId="0" applyNumberFormat="1" applyFont="1" applyFill="1" applyBorder="1"/>
    <xf numFmtId="3" fontId="19" fillId="0" borderId="75" xfId="0" applyNumberFormat="1" applyFont="1" applyFill="1" applyBorder="1"/>
    <xf numFmtId="3" fontId="19" fillId="0" borderId="65" xfId="0" applyNumberFormat="1" applyFont="1" applyFill="1" applyBorder="1" applyAlignment="1">
      <alignment horizontal="right"/>
    </xf>
    <xf numFmtId="3" fontId="19" fillId="0" borderId="123" xfId="0" applyNumberFormat="1" applyFont="1" applyFill="1" applyBorder="1" applyAlignment="1">
      <alignment horizontal="right"/>
    </xf>
    <xf numFmtId="3" fontId="19" fillId="0" borderId="54" xfId="0" applyNumberFormat="1" applyFont="1" applyFill="1" applyBorder="1" applyAlignment="1">
      <alignment horizontal="right"/>
    </xf>
    <xf numFmtId="3" fontId="19" fillId="0" borderId="92" xfId="0" applyNumberFormat="1" applyFont="1" applyFill="1" applyBorder="1"/>
    <xf numFmtId="0" fontId="60" fillId="0" borderId="37" xfId="0" applyFont="1" applyFill="1" applyBorder="1"/>
    <xf numFmtId="3" fontId="19" fillId="0" borderId="100" xfId="0" applyNumberFormat="1" applyFont="1" applyFill="1" applyBorder="1"/>
    <xf numFmtId="3" fontId="19" fillId="0" borderId="99" xfId="0" applyNumberFormat="1" applyFont="1" applyFill="1" applyBorder="1"/>
    <xf numFmtId="3" fontId="19" fillId="0" borderId="67" xfId="0" applyNumberFormat="1" applyFont="1" applyFill="1" applyBorder="1" applyAlignment="1">
      <alignment horizontal="right"/>
    </xf>
    <xf numFmtId="3" fontId="19" fillId="0" borderId="114" xfId="0" applyNumberFormat="1" applyFont="1" applyFill="1" applyBorder="1" applyAlignment="1"/>
    <xf numFmtId="2" fontId="19" fillId="0" borderId="57" xfId="0" applyNumberFormat="1" applyFont="1" applyBorder="1" applyAlignment="1">
      <alignment wrapText="1"/>
    </xf>
    <xf numFmtId="0" fontId="19" fillId="0" borderId="137" xfId="0" applyFont="1" applyBorder="1"/>
    <xf numFmtId="2" fontId="19" fillId="0" borderId="36" xfId="0" applyNumberFormat="1" applyFont="1" applyBorder="1" applyAlignment="1">
      <alignment wrapText="1"/>
    </xf>
    <xf numFmtId="3" fontId="19" fillId="0" borderId="41" xfId="0" applyNumberFormat="1" applyFont="1" applyFill="1" applyBorder="1" applyAlignment="1">
      <alignment horizontal="right"/>
    </xf>
    <xf numFmtId="3" fontId="19" fillId="0" borderId="39" xfId="0" applyNumberFormat="1" applyFont="1" applyFill="1" applyBorder="1" applyAlignment="1">
      <alignment horizontal="right"/>
    </xf>
    <xf numFmtId="0" fontId="60" fillId="25" borderId="37" xfId="0" applyFont="1" applyFill="1" applyBorder="1"/>
    <xf numFmtId="3" fontId="60" fillId="25" borderId="54" xfId="0" applyNumberFormat="1" applyFont="1" applyFill="1" applyBorder="1"/>
    <xf numFmtId="0" fontId="39" fillId="0" borderId="31" xfId="0" applyFont="1" applyFill="1" applyBorder="1" applyAlignment="1">
      <alignment horizontal="center"/>
    </xf>
    <xf numFmtId="0" fontId="39" fillId="0" borderId="125" xfId="0" applyFont="1" applyFill="1" applyBorder="1" applyAlignment="1">
      <alignment horizontal="center"/>
    </xf>
    <xf numFmtId="0" fontId="39" fillId="0" borderId="74" xfId="0" applyFont="1" applyFill="1" applyBorder="1" applyAlignment="1">
      <alignment horizontal="center"/>
    </xf>
    <xf numFmtId="0" fontId="19" fillId="0" borderId="66" xfId="0" applyFont="1" applyFill="1" applyBorder="1" applyAlignment="1">
      <alignment horizontal="center" wrapText="1"/>
    </xf>
    <xf numFmtId="3" fontId="28" fillId="0" borderId="167" xfId="0" applyNumberFormat="1" applyFont="1" applyFill="1" applyBorder="1"/>
    <xf numFmtId="3" fontId="28" fillId="0" borderId="174" xfId="0" applyNumberFormat="1" applyFont="1" applyFill="1" applyBorder="1"/>
    <xf numFmtId="3" fontId="28" fillId="0" borderId="130" xfId="0" applyNumberFormat="1" applyFont="1" applyFill="1" applyBorder="1"/>
    <xf numFmtId="3" fontId="28" fillId="0" borderId="93" xfId="0" applyNumberFormat="1" applyFont="1" applyFill="1" applyBorder="1"/>
    <xf numFmtId="3" fontId="28" fillId="0" borderId="30" xfId="0" applyNumberFormat="1" applyFont="1" applyFill="1" applyBorder="1"/>
    <xf numFmtId="3" fontId="28" fillId="0" borderId="32" xfId="0" applyNumberFormat="1" applyFont="1" applyFill="1" applyBorder="1"/>
    <xf numFmtId="3" fontId="28" fillId="0" borderId="10" xfId="26" applyNumberFormat="1" applyFont="1" applyFill="1" applyBorder="1" applyAlignment="1" applyProtection="1"/>
    <xf numFmtId="3" fontId="28" fillId="0" borderId="254" xfId="0" applyNumberFormat="1" applyFont="1" applyFill="1" applyBorder="1"/>
    <xf numFmtId="3" fontId="28" fillId="0" borderId="10" xfId="0" applyNumberFormat="1" applyFont="1" applyFill="1" applyBorder="1"/>
    <xf numFmtId="3" fontId="28" fillId="0" borderId="47" xfId="0" applyNumberFormat="1" applyFont="1" applyFill="1" applyBorder="1"/>
    <xf numFmtId="3" fontId="28" fillId="0" borderId="254" xfId="26" applyNumberFormat="1" applyFont="1" applyFill="1" applyBorder="1" applyAlignment="1" applyProtection="1"/>
    <xf numFmtId="3" fontId="28" fillId="0" borderId="94" xfId="26" applyNumberFormat="1" applyFont="1" applyFill="1" applyBorder="1" applyAlignment="1" applyProtection="1"/>
    <xf numFmtId="3" fontId="28" fillId="0" borderId="94" xfId="0" applyNumberFormat="1" applyFont="1" applyFill="1" applyBorder="1"/>
    <xf numFmtId="3" fontId="19" fillId="0" borderId="34" xfId="0" applyNumberFormat="1" applyFont="1" applyFill="1" applyBorder="1"/>
    <xf numFmtId="3" fontId="19" fillId="0" borderId="33" xfId="0" applyNumberFormat="1" applyFont="1" applyFill="1" applyBorder="1"/>
    <xf numFmtId="3" fontId="19" fillId="0" borderId="255" xfId="0" applyNumberFormat="1" applyFont="1" applyFill="1" applyBorder="1"/>
    <xf numFmtId="3" fontId="19" fillId="0" borderId="50" xfId="0" applyNumberFormat="1" applyFont="1" applyFill="1" applyBorder="1"/>
    <xf numFmtId="3" fontId="19" fillId="0" borderId="96" xfId="0" applyNumberFormat="1" applyFont="1" applyFill="1" applyBorder="1"/>
    <xf numFmtId="3" fontId="19" fillId="0" borderId="55" xfId="0" applyNumberFormat="1" applyFont="1" applyFill="1" applyBorder="1"/>
    <xf numFmtId="0" fontId="60" fillId="0" borderId="37" xfId="0" applyFont="1" applyFill="1" applyBorder="1" applyAlignment="1">
      <alignment wrapText="1"/>
    </xf>
    <xf numFmtId="3" fontId="19" fillId="0" borderId="94" xfId="0" applyNumberFormat="1" applyFont="1" applyFill="1" applyBorder="1" applyAlignment="1">
      <alignment horizontal="right"/>
    </xf>
    <xf numFmtId="3" fontId="19" fillId="0" borderId="195" xfId="0" applyNumberFormat="1" applyFont="1" applyBorder="1"/>
    <xf numFmtId="0" fontId="19" fillId="0" borderId="81" xfId="0" applyFont="1" applyBorder="1" applyAlignment="1">
      <alignment horizontal="center" wrapText="1"/>
    </xf>
    <xf numFmtId="0" fontId="19" fillId="0" borderId="19" xfId="0" applyFont="1" applyBorder="1"/>
    <xf numFmtId="0" fontId="0" fillId="0" borderId="66" xfId="0" applyFont="1" applyBorder="1"/>
    <xf numFmtId="3" fontId="0" fillId="0" borderId="66" xfId="0" applyNumberFormat="1" applyBorder="1"/>
    <xf numFmtId="3" fontId="61" fillId="0" borderId="101" xfId="0" applyNumberFormat="1" applyFont="1" applyBorder="1"/>
    <xf numFmtId="3" fontId="61" fillId="0" borderId="54" xfId="0" applyNumberFormat="1" applyFont="1" applyBorder="1"/>
    <xf numFmtId="0" fontId="19" fillId="0" borderId="49" xfId="0" applyFont="1" applyBorder="1"/>
    <xf numFmtId="0" fontId="23" fillId="0" borderId="82" xfId="0" applyFont="1" applyFill="1" applyBorder="1" applyAlignment="1">
      <alignment horizontal="left"/>
    </xf>
    <xf numFmtId="0" fontId="23" fillId="0" borderId="82" xfId="0" applyFont="1" applyBorder="1"/>
    <xf numFmtId="0" fontId="19" fillId="0" borderId="168" xfId="0" applyFont="1" applyBorder="1"/>
    <xf numFmtId="0" fontId="19" fillId="0" borderId="256" xfId="0" applyFont="1" applyBorder="1" applyAlignment="1">
      <alignment wrapText="1"/>
    </xf>
    <xf numFmtId="0" fontId="23" fillId="0" borderId="257" xfId="0" applyFont="1" applyBorder="1" applyAlignment="1">
      <alignment wrapText="1"/>
    </xf>
    <xf numFmtId="3" fontId="23" fillId="0" borderId="131" xfId="0" applyNumberFormat="1" applyFont="1" applyBorder="1"/>
    <xf numFmtId="0" fontId="19" fillId="0" borderId="82" xfId="0" applyFont="1" applyBorder="1" applyAlignment="1">
      <alignment wrapText="1"/>
    </xf>
    <xf numFmtId="0" fontId="19" fillId="0" borderId="63" xfId="0" applyFont="1" applyBorder="1"/>
    <xf numFmtId="0" fontId="34" fillId="0" borderId="141" xfId="0" applyFont="1" applyBorder="1" applyAlignment="1"/>
    <xf numFmtId="0" fontId="48" fillId="0" borderId="58" xfId="0" applyFont="1" applyBorder="1" applyAlignment="1"/>
    <xf numFmtId="3" fontId="23" fillId="0" borderId="139" xfId="0" applyNumberFormat="1" applyFont="1" applyBorder="1"/>
    <xf numFmtId="3" fontId="27" fillId="0" borderId="0" xfId="0" applyNumberFormat="1" applyFont="1"/>
    <xf numFmtId="0" fontId="19" fillId="0" borderId="0" xfId="0" applyFont="1" applyAlignment="1">
      <alignment horizontal="left"/>
    </xf>
    <xf numFmtId="0" fontId="0" fillId="0" borderId="0" xfId="0" applyAlignment="1"/>
    <xf numFmtId="0" fontId="19" fillId="0" borderId="0" xfId="0" applyFont="1" applyBorder="1" applyAlignment="1">
      <alignment horizontal="right"/>
    </xf>
    <xf numFmtId="0" fontId="23" fillId="0" borderId="0" xfId="0" applyFont="1" applyAlignment="1">
      <alignment horizontal="center"/>
    </xf>
    <xf numFmtId="0" fontId="23" fillId="0" borderId="55" xfId="0" applyFont="1" applyBorder="1" applyAlignment="1">
      <alignment horizontal="center" wrapText="1"/>
    </xf>
    <xf numFmtId="0" fontId="23" fillId="0" borderId="264" xfId="0" applyFont="1" applyBorder="1" applyAlignment="1">
      <alignment horizontal="center" wrapText="1"/>
    </xf>
    <xf numFmtId="0" fontId="23" fillId="0" borderId="47" xfId="0" applyFont="1" applyBorder="1"/>
    <xf numFmtId="49" fontId="23" fillId="0" borderId="47" xfId="0" applyNumberFormat="1" applyFont="1" applyBorder="1"/>
    <xf numFmtId="49" fontId="23" fillId="0" borderId="47" xfId="0" applyNumberFormat="1" applyFont="1" applyBorder="1" applyAlignment="1">
      <alignment horizontal="right"/>
    </xf>
    <xf numFmtId="49" fontId="23" fillId="0" borderId="47" xfId="0" applyNumberFormat="1" applyFont="1" applyBorder="1" applyAlignment="1">
      <alignment horizontal="center"/>
    </xf>
    <xf numFmtId="0" fontId="23" fillId="0" borderId="117" xfId="0" applyFont="1" applyFill="1" applyBorder="1" applyAlignment="1">
      <alignment horizontal="center" wrapText="1"/>
    </xf>
    <xf numFmtId="0" fontId="23" fillId="0" borderId="264" xfId="0" applyFont="1" applyFill="1" applyBorder="1" applyAlignment="1">
      <alignment horizontal="center" wrapText="1"/>
    </xf>
    <xf numFmtId="0" fontId="23" fillId="0" borderId="117" xfId="0" applyFont="1" applyBorder="1" applyAlignment="1">
      <alignment horizontal="center" wrapText="1"/>
    </xf>
    <xf numFmtId="0" fontId="23" fillId="0" borderId="172" xfId="0" applyFont="1" applyBorder="1" applyAlignment="1">
      <alignment horizontal="center" wrapText="1"/>
    </xf>
    <xf numFmtId="0" fontId="23" fillId="0" borderId="47" xfId="0" applyFont="1" applyBorder="1" applyAlignment="1">
      <alignment horizontal="right"/>
    </xf>
    <xf numFmtId="0" fontId="30" fillId="25" borderId="163" xfId="0" applyFont="1" applyFill="1" applyBorder="1" applyAlignment="1">
      <alignment horizontal="center" vertical="center" wrapText="1"/>
    </xf>
    <xf numFmtId="0" fontId="30" fillId="25" borderId="55" xfId="0" applyFont="1" applyFill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0" fillId="0" borderId="47" xfId="0" applyBorder="1"/>
    <xf numFmtId="3" fontId="31" fillId="0" borderId="102" xfId="0" applyNumberFormat="1" applyFont="1" applyBorder="1" applyAlignment="1">
      <alignment horizontal="right" vertical="center" wrapText="1"/>
    </xf>
    <xf numFmtId="0" fontId="23" fillId="0" borderId="106" xfId="0" applyFont="1" applyBorder="1" applyAlignment="1">
      <alignment wrapText="1"/>
    </xf>
    <xf numFmtId="0" fontId="19" fillId="0" borderId="0" xfId="0" applyFont="1" applyAlignment="1">
      <alignment horizontal="left"/>
    </xf>
    <xf numFmtId="0" fontId="23" fillId="0" borderId="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34" fillId="0" borderId="74" xfId="0" applyFont="1" applyBorder="1" applyAlignment="1">
      <alignment wrapText="1"/>
    </xf>
    <xf numFmtId="0" fontId="21" fillId="0" borderId="0" xfId="0" applyFont="1" applyBorder="1" applyAlignment="1">
      <alignment horizontal="center"/>
    </xf>
    <xf numFmtId="49" fontId="19" fillId="0" borderId="47" xfId="0" applyNumberFormat="1" applyFont="1" applyBorder="1"/>
    <xf numFmtId="0" fontId="34" fillId="0" borderId="0" xfId="0" applyFont="1" applyFill="1" applyBorder="1" applyAlignment="1">
      <alignment horizontal="right"/>
    </xf>
    <xf numFmtId="3" fontId="56" fillId="0" borderId="68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23" fillId="0" borderId="66" xfId="0" applyFont="1" applyBorder="1" applyAlignment="1">
      <alignment horizontal="center" wrapText="1"/>
    </xf>
    <xf numFmtId="49" fontId="23" fillId="0" borderId="189" xfId="0" applyNumberFormat="1" applyFont="1" applyBorder="1"/>
    <xf numFmtId="49" fontId="23" fillId="0" borderId="190" xfId="0" applyNumberFormat="1" applyFont="1" applyBorder="1"/>
    <xf numFmtId="49" fontId="23" fillId="24" borderId="191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55" fillId="0" borderId="0" xfId="0" applyFont="1" applyBorder="1" applyAlignment="1">
      <alignment horizontal="center"/>
    </xf>
    <xf numFmtId="0" fontId="23" fillId="0" borderId="258" xfId="0" applyFont="1" applyBorder="1" applyAlignment="1">
      <alignment horizontal="center"/>
    </xf>
    <xf numFmtId="0" fontId="23" fillId="0" borderId="259" xfId="0" applyFont="1" applyBorder="1" applyAlignment="1">
      <alignment horizontal="center"/>
    </xf>
    <xf numFmtId="0" fontId="23" fillId="0" borderId="104" xfId="0" applyFont="1" applyBorder="1" applyAlignment="1">
      <alignment horizontal="center"/>
    </xf>
    <xf numFmtId="0" fontId="23" fillId="0" borderId="151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53" fillId="0" borderId="74" xfId="0" applyFont="1" applyBorder="1" applyAlignment="1">
      <alignment wrapText="1"/>
    </xf>
    <xf numFmtId="0" fontId="54" fillId="0" borderId="68" xfId="0" applyFont="1" applyBorder="1" applyAlignment="1">
      <alignment wrapText="1"/>
    </xf>
    <xf numFmtId="0" fontId="23" fillId="0" borderId="101" xfId="0" applyFont="1" applyBorder="1" applyAlignment="1">
      <alignment horizontal="center" wrapText="1"/>
    </xf>
    <xf numFmtId="0" fontId="23" fillId="0" borderId="123" xfId="0" applyFont="1" applyBorder="1" applyAlignment="1">
      <alignment horizontal="center" wrapText="1"/>
    </xf>
    <xf numFmtId="0" fontId="34" fillId="0" borderId="74" xfId="0" applyFont="1" applyBorder="1" applyAlignment="1">
      <alignment wrapText="1"/>
    </xf>
    <xf numFmtId="0" fontId="0" fillId="0" borderId="55" xfId="0" applyBorder="1" applyAlignment="1">
      <alignment wrapText="1"/>
    </xf>
    <xf numFmtId="0" fontId="30" fillId="0" borderId="151" xfId="0" applyFont="1" applyBorder="1" applyAlignment="1">
      <alignment horizontal="center" wrapText="1"/>
    </xf>
    <xf numFmtId="0" fontId="0" fillId="0" borderId="85" xfId="0" applyBorder="1" applyAlignment="1">
      <alignment horizontal="center" wrapText="1"/>
    </xf>
    <xf numFmtId="0" fontId="23" fillId="0" borderId="104" xfId="0" applyFont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21" fillId="0" borderId="159" xfId="0" applyFont="1" applyBorder="1" applyAlignment="1">
      <alignment wrapText="1"/>
    </xf>
    <xf numFmtId="0" fontId="0" fillId="0" borderId="260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66" xfId="0" applyFont="1" applyBorder="1" applyAlignment="1">
      <alignment horizontal="center" wrapText="1"/>
    </xf>
    <xf numFmtId="0" fontId="34" fillId="0" borderId="55" xfId="0" applyFont="1" applyBorder="1" applyAlignment="1">
      <alignment wrapText="1"/>
    </xf>
    <xf numFmtId="0" fontId="19" fillId="0" borderId="74" xfId="0" applyFont="1" applyBorder="1" applyAlignment="1">
      <alignment wrapText="1"/>
    </xf>
    <xf numFmtId="0" fontId="19" fillId="0" borderId="68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3" fillId="0" borderId="101" xfId="0" applyFont="1" applyBorder="1" applyAlignment="1">
      <alignment wrapText="1"/>
    </xf>
    <xf numFmtId="0" fontId="23" fillId="0" borderId="65" xfId="0" applyFont="1" applyBorder="1" applyAlignment="1">
      <alignment wrapText="1"/>
    </xf>
    <xf numFmtId="0" fontId="19" fillId="0" borderId="0" xfId="0" applyFont="1" applyBorder="1" applyAlignment="1"/>
    <xf numFmtId="0" fontId="38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8" fillId="0" borderId="0" xfId="39" applyFont="1" applyBorder="1" applyAlignment="1" applyProtection="1">
      <alignment horizontal="center"/>
    </xf>
    <xf numFmtId="0" fontId="23" fillId="0" borderId="0" xfId="39" applyFont="1" applyBorder="1" applyAlignment="1" applyProtection="1">
      <alignment horizontal="center"/>
    </xf>
    <xf numFmtId="0" fontId="23" fillId="0" borderId="154" xfId="39" applyFont="1" applyBorder="1" applyAlignment="1" applyProtection="1">
      <alignment horizontal="center"/>
    </xf>
    <xf numFmtId="0" fontId="23" fillId="0" borderId="153" xfId="39" applyFont="1" applyBorder="1" applyAlignment="1" applyProtection="1">
      <alignment horizontal="center"/>
    </xf>
    <xf numFmtId="0" fontId="19" fillId="0" borderId="159" xfId="0" applyFont="1" applyBorder="1" applyAlignment="1">
      <alignment wrapText="1"/>
    </xf>
    <xf numFmtId="0" fontId="0" fillId="0" borderId="147" xfId="0" applyBorder="1" applyAlignment="1">
      <alignment wrapText="1"/>
    </xf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3" fillId="0" borderId="0" xfId="0" applyFont="1" applyAlignment="1">
      <alignment horizontal="center"/>
    </xf>
    <xf numFmtId="0" fontId="31" fillId="0" borderId="74" xfId="0" applyFont="1" applyBorder="1" applyAlignment="1">
      <alignment horizontal="center" wrapText="1"/>
    </xf>
    <xf numFmtId="0" fontId="31" fillId="0" borderId="55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8" xfId="0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8" xfId="0" applyFont="1" applyFill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8" fillId="0" borderId="26" xfId="0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/>
    </xf>
    <xf numFmtId="0" fontId="48" fillId="0" borderId="120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9" fillId="0" borderId="10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54" xfId="0" applyFont="1" applyBorder="1" applyAlignment="1">
      <alignment horizontal="center" vertical="center"/>
    </xf>
    <xf numFmtId="0" fontId="39" fillId="0" borderId="261" xfId="0" applyFont="1" applyBorder="1" applyAlignment="1">
      <alignment horizontal="center" vertical="center"/>
    </xf>
    <xf numFmtId="0" fontId="39" fillId="0" borderId="265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3" fillId="0" borderId="262" xfId="0" applyFont="1" applyBorder="1" applyAlignment="1">
      <alignment horizontal="center" vertical="center" wrapText="1"/>
    </xf>
    <xf numFmtId="0" fontId="23" fillId="0" borderId="241" xfId="0" applyFont="1" applyBorder="1" applyAlignment="1">
      <alignment horizontal="center" vertical="center" wrapText="1"/>
    </xf>
    <xf numFmtId="0" fontId="39" fillId="0" borderId="173" xfId="0" applyFont="1" applyBorder="1" applyAlignment="1">
      <alignment horizontal="center" vertical="center"/>
    </xf>
    <xf numFmtId="0" fontId="39" fillId="0" borderId="263" xfId="0" applyFont="1" applyBorder="1" applyAlignment="1">
      <alignment horizontal="center" vertical="center"/>
    </xf>
    <xf numFmtId="0" fontId="23" fillId="0" borderId="173" xfId="0" applyFont="1" applyBorder="1" applyAlignment="1">
      <alignment horizontal="center" vertical="center" wrapText="1"/>
    </xf>
    <xf numFmtId="0" fontId="23" fillId="0" borderId="26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44" fillId="0" borderId="0" xfId="0" applyFont="1" applyBorder="1" applyAlignment="1">
      <alignment horizontal="center"/>
    </xf>
    <xf numFmtId="0" fontId="45" fillId="0" borderId="0" xfId="0" applyFont="1" applyBorder="1" applyAlignment="1"/>
    <xf numFmtId="0" fontId="43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eimÓd7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zoomScaleNormal="100" workbookViewId="0">
      <selection activeCell="L1" sqref="L1"/>
    </sheetView>
  </sheetViews>
  <sheetFormatPr defaultRowHeight="12.75"/>
  <cols>
    <col min="1" max="1" width="3.85546875" customWidth="1"/>
    <col min="2" max="2" width="31.42578125" customWidth="1"/>
    <col min="3" max="3" width="9.85546875" customWidth="1"/>
    <col min="4" max="4" width="10.5703125" customWidth="1"/>
    <col min="5" max="5" width="11" customWidth="1"/>
    <col min="6" max="6" width="30.85546875" customWidth="1"/>
    <col min="7" max="7" width="10.5703125" customWidth="1"/>
    <col min="8" max="8" width="11" customWidth="1"/>
    <col min="9" max="9" width="13.5703125" customWidth="1"/>
  </cols>
  <sheetData>
    <row r="1" spans="1:9">
      <c r="A1" s="1010" t="s">
        <v>556</v>
      </c>
      <c r="B1" s="1010"/>
      <c r="C1" s="1010"/>
      <c r="D1" s="1010"/>
      <c r="E1" s="1010"/>
      <c r="F1" s="1010"/>
      <c r="G1" s="1010"/>
      <c r="H1" s="1010"/>
      <c r="I1" s="1010"/>
    </row>
    <row r="2" spans="1:9" s="2" customFormat="1" ht="18" customHeight="1">
      <c r="B2" s="1011" t="s">
        <v>0</v>
      </c>
      <c r="C2" s="1011"/>
      <c r="D2" s="1011"/>
      <c r="E2" s="1011"/>
      <c r="F2" s="1011"/>
      <c r="G2" s="1011"/>
      <c r="H2" s="1011"/>
      <c r="I2" s="1011"/>
    </row>
    <row r="3" spans="1:9" s="2" customFormat="1" ht="18.75" customHeight="1">
      <c r="B3" s="1011" t="s">
        <v>286</v>
      </c>
      <c r="C3" s="1011"/>
      <c r="D3" s="1011"/>
      <c r="E3" s="1011"/>
      <c r="F3" s="1011"/>
      <c r="G3" s="1011"/>
      <c r="H3" s="1011"/>
      <c r="I3" s="1011"/>
    </row>
    <row r="4" spans="1:9" s="2" customFormat="1" ht="18.75" customHeight="1" thickBot="1">
      <c r="B4" s="518"/>
      <c r="C4" s="518"/>
      <c r="D4" s="518"/>
      <c r="E4" s="518"/>
      <c r="F4" s="518"/>
      <c r="G4" s="518" t="s">
        <v>702</v>
      </c>
      <c r="H4" s="518"/>
      <c r="I4" s="518"/>
    </row>
    <row r="5" spans="1:9" ht="13.5" thickBot="1">
      <c r="A5" s="1017" t="s">
        <v>198</v>
      </c>
      <c r="B5" s="1012" t="s">
        <v>1</v>
      </c>
      <c r="C5" s="1013"/>
      <c r="D5" s="1013"/>
      <c r="E5" s="1014"/>
      <c r="F5" s="1014" t="s">
        <v>2</v>
      </c>
      <c r="G5" s="1015"/>
      <c r="H5" s="1015"/>
      <c r="I5" s="1016"/>
    </row>
    <row r="6" spans="1:9" s="3" customFormat="1" ht="24" customHeight="1" thickBot="1">
      <c r="A6" s="1018"/>
      <c r="B6" s="516" t="s">
        <v>3</v>
      </c>
      <c r="C6" s="534" t="s">
        <v>557</v>
      </c>
      <c r="D6" s="324" t="s">
        <v>558</v>
      </c>
      <c r="E6" s="515" t="s">
        <v>559</v>
      </c>
      <c r="F6" s="403" t="s">
        <v>3</v>
      </c>
      <c r="G6" s="324" t="s">
        <v>560</v>
      </c>
      <c r="H6" s="324" t="s">
        <v>673</v>
      </c>
      <c r="I6" s="515" t="s">
        <v>559</v>
      </c>
    </row>
    <row r="7" spans="1:9" s="325" customFormat="1" ht="12" thickBot="1">
      <c r="A7" s="527" t="s">
        <v>199</v>
      </c>
      <c r="B7" s="529" t="s">
        <v>200</v>
      </c>
      <c r="C7" s="529" t="s">
        <v>201</v>
      </c>
      <c r="D7" s="530" t="s">
        <v>202</v>
      </c>
      <c r="E7" s="531" t="s">
        <v>222</v>
      </c>
      <c r="F7" s="532" t="s">
        <v>247</v>
      </c>
      <c r="G7" s="530" t="s">
        <v>222</v>
      </c>
      <c r="H7" s="530" t="s">
        <v>248</v>
      </c>
      <c r="I7" s="531" t="s">
        <v>253</v>
      </c>
    </row>
    <row r="8" spans="1:9" s="3" customFormat="1" ht="18.75" customHeight="1">
      <c r="A8" s="323" t="s">
        <v>271</v>
      </c>
      <c r="B8" s="512" t="s">
        <v>264</v>
      </c>
      <c r="C8" s="240">
        <v>126499</v>
      </c>
      <c r="D8" s="240">
        <v>142561</v>
      </c>
      <c r="E8" s="142">
        <v>102627</v>
      </c>
      <c r="F8" s="512" t="s">
        <v>265</v>
      </c>
      <c r="G8" s="657">
        <v>121826</v>
      </c>
      <c r="H8" s="657">
        <v>140169</v>
      </c>
      <c r="I8" s="523">
        <v>110739</v>
      </c>
    </row>
    <row r="9" spans="1:9" s="3" customFormat="1" ht="13.7" customHeight="1">
      <c r="A9" s="323" t="s">
        <v>272</v>
      </c>
      <c r="B9" s="513" t="s">
        <v>448</v>
      </c>
      <c r="C9" s="148">
        <v>10885</v>
      </c>
      <c r="D9" s="148">
        <v>18914</v>
      </c>
      <c r="E9" s="141">
        <v>13914</v>
      </c>
      <c r="F9" s="513" t="s">
        <v>263</v>
      </c>
      <c r="G9" s="659">
        <v>52693</v>
      </c>
      <c r="H9" s="658">
        <v>59281</v>
      </c>
      <c r="I9" s="524">
        <v>46440</v>
      </c>
    </row>
    <row r="10" spans="1:9" s="3" customFormat="1" ht="23.25" customHeight="1">
      <c r="A10" s="323" t="s">
        <v>273</v>
      </c>
      <c r="B10" s="513" t="s">
        <v>449</v>
      </c>
      <c r="C10" s="148">
        <v>12898</v>
      </c>
      <c r="D10" s="148">
        <v>13409</v>
      </c>
      <c r="E10" s="141">
        <v>13500</v>
      </c>
      <c r="F10" s="199" t="s">
        <v>7</v>
      </c>
      <c r="G10" s="659">
        <v>13423</v>
      </c>
      <c r="H10" s="658">
        <v>11102</v>
      </c>
      <c r="I10" s="524">
        <v>8772</v>
      </c>
    </row>
    <row r="11" spans="1:9" s="3" customFormat="1" ht="24" customHeight="1">
      <c r="A11" s="323" t="s">
        <v>274</v>
      </c>
      <c r="B11" s="513" t="s">
        <v>450</v>
      </c>
      <c r="C11" s="148">
        <v>102646</v>
      </c>
      <c r="D11" s="148">
        <v>105103</v>
      </c>
      <c r="E11" s="141">
        <v>75213</v>
      </c>
      <c r="F11" s="199" t="s">
        <v>8</v>
      </c>
      <c r="G11" s="659">
        <v>37177</v>
      </c>
      <c r="H11" s="658">
        <v>46854</v>
      </c>
      <c r="I11" s="524">
        <v>40102</v>
      </c>
    </row>
    <row r="12" spans="1:9" s="3" customFormat="1" ht="13.7" customHeight="1">
      <c r="A12" s="323" t="s">
        <v>275</v>
      </c>
      <c r="B12" s="856" t="s">
        <v>171</v>
      </c>
      <c r="C12" s="148"/>
      <c r="D12" s="148"/>
      <c r="E12" s="141"/>
      <c r="F12" s="199" t="s">
        <v>139</v>
      </c>
      <c r="G12" s="659">
        <v>11677</v>
      </c>
      <c r="H12" s="658">
        <v>12825</v>
      </c>
      <c r="I12" s="524">
        <v>8518</v>
      </c>
    </row>
    <row r="13" spans="1:9" s="3" customFormat="1" ht="14.25" customHeight="1">
      <c r="A13" s="323" t="s">
        <v>276</v>
      </c>
      <c r="B13" s="284" t="s">
        <v>699</v>
      </c>
      <c r="C13" s="148">
        <v>70</v>
      </c>
      <c r="D13" s="148">
        <v>5135</v>
      </c>
      <c r="E13" s="141"/>
      <c r="F13" s="176" t="s">
        <v>137</v>
      </c>
      <c r="G13" s="659">
        <v>6856</v>
      </c>
      <c r="H13" s="658">
        <v>10107</v>
      </c>
      <c r="I13" s="524">
        <v>6907</v>
      </c>
    </row>
    <row r="14" spans="1:9" s="3" customFormat="1" ht="4.5" customHeight="1">
      <c r="A14" s="323"/>
      <c r="B14" s="284"/>
      <c r="C14" s="148"/>
      <c r="D14" s="148"/>
      <c r="E14" s="141"/>
      <c r="F14" s="33"/>
      <c r="G14" s="659"/>
      <c r="H14" s="659"/>
      <c r="I14" s="524"/>
    </row>
    <row r="15" spans="1:9" s="3" customFormat="1" ht="21" customHeight="1">
      <c r="A15" s="323" t="s">
        <v>209</v>
      </c>
      <c r="B15" s="284" t="s">
        <v>284</v>
      </c>
      <c r="C15" s="148">
        <v>13903</v>
      </c>
      <c r="D15" s="148">
        <v>121715</v>
      </c>
      <c r="E15" s="141">
        <f>'10.m.bev.ei'!E29</f>
        <v>0</v>
      </c>
      <c r="F15" s="284" t="s">
        <v>266</v>
      </c>
      <c r="G15" s="659">
        <v>2136</v>
      </c>
      <c r="H15" s="659">
        <v>22439</v>
      </c>
      <c r="I15" s="524">
        <v>122626</v>
      </c>
    </row>
    <row r="16" spans="1:9" s="3" customFormat="1" ht="24" customHeight="1">
      <c r="A16" s="323" t="s">
        <v>210</v>
      </c>
      <c r="B16" s="513" t="s">
        <v>451</v>
      </c>
      <c r="C16" s="148"/>
      <c r="D16" s="148"/>
      <c r="E16" s="141">
        <f>'10.m.bev.ei'!E30</f>
        <v>0</v>
      </c>
      <c r="F16" s="199" t="s">
        <v>267</v>
      </c>
      <c r="G16" s="659">
        <v>2136</v>
      </c>
      <c r="H16" s="659">
        <v>2941</v>
      </c>
      <c r="I16" s="524">
        <v>119429</v>
      </c>
    </row>
    <row r="17" spans="1:9" s="3" customFormat="1" ht="23.25" customHeight="1">
      <c r="A17" s="323" t="s">
        <v>211</v>
      </c>
      <c r="B17" s="513" t="s">
        <v>452</v>
      </c>
      <c r="C17" s="148">
        <v>13903</v>
      </c>
      <c r="D17" s="148">
        <v>121715</v>
      </c>
      <c r="E17" s="141">
        <f>'10.m.bev.ei'!E35</f>
        <v>0</v>
      </c>
      <c r="F17" s="199" t="s">
        <v>268</v>
      </c>
      <c r="G17" s="659">
        <v>0</v>
      </c>
      <c r="H17" s="659">
        <v>18498</v>
      </c>
      <c r="I17" s="524">
        <v>1397</v>
      </c>
    </row>
    <row r="18" spans="1:9" s="3" customFormat="1" ht="15" customHeight="1">
      <c r="A18" s="323" t="s">
        <v>212</v>
      </c>
      <c r="B18" s="513" t="s">
        <v>174</v>
      </c>
      <c r="C18" s="148"/>
      <c r="D18" s="148"/>
      <c r="E18" s="141">
        <f>'10.m.bev.ei'!E38</f>
        <v>0</v>
      </c>
      <c r="F18" s="199" t="s">
        <v>269</v>
      </c>
      <c r="G18" s="659">
        <v>0</v>
      </c>
      <c r="H18" s="659">
        <v>1000</v>
      </c>
      <c r="I18" s="524">
        <v>1800</v>
      </c>
    </row>
    <row r="19" spans="1:9" s="3" customFormat="1" ht="6" customHeight="1">
      <c r="A19" s="323"/>
      <c r="B19" s="513"/>
      <c r="C19" s="148"/>
      <c r="D19" s="148"/>
      <c r="E19" s="141"/>
      <c r="F19" s="33"/>
      <c r="G19" s="659"/>
      <c r="H19" s="659"/>
      <c r="I19" s="524"/>
    </row>
    <row r="20" spans="1:9" s="3" customFormat="1" ht="25.5" customHeight="1">
      <c r="A20" s="323" t="s">
        <v>213</v>
      </c>
      <c r="B20" s="856" t="s">
        <v>191</v>
      </c>
      <c r="C20" s="148"/>
      <c r="D20" s="148"/>
      <c r="E20" s="141">
        <v>0</v>
      </c>
      <c r="F20" s="856" t="s">
        <v>143</v>
      </c>
      <c r="G20" s="659"/>
      <c r="H20" s="659"/>
      <c r="I20" s="524">
        <v>0</v>
      </c>
    </row>
    <row r="21" spans="1:9" s="3" customFormat="1" ht="6" customHeight="1">
      <c r="A21" s="323"/>
      <c r="B21" s="284"/>
      <c r="C21" s="148"/>
      <c r="D21" s="148"/>
      <c r="E21" s="141"/>
      <c r="F21" s="284"/>
      <c r="G21" s="659"/>
      <c r="H21" s="659"/>
      <c r="I21" s="524"/>
    </row>
    <row r="22" spans="1:9" s="3" customFormat="1" ht="24" customHeight="1">
      <c r="A22" s="323" t="s">
        <v>214</v>
      </c>
      <c r="B22" s="284" t="s">
        <v>453</v>
      </c>
      <c r="C22" s="148">
        <v>52272</v>
      </c>
      <c r="D22" s="141">
        <v>53973</v>
      </c>
      <c r="E22" s="141">
        <v>161717</v>
      </c>
      <c r="F22" s="284" t="s">
        <v>454</v>
      </c>
      <c r="G22" s="817">
        <v>37374</v>
      </c>
      <c r="H22" s="524">
        <v>22427</v>
      </c>
      <c r="I22" s="524">
        <v>30979</v>
      </c>
    </row>
    <row r="23" spans="1:9" s="3" customFormat="1" ht="16.5" customHeight="1">
      <c r="A23" s="323" t="s">
        <v>215</v>
      </c>
      <c r="B23" s="858" t="s">
        <v>455</v>
      </c>
      <c r="C23" s="144">
        <v>0</v>
      </c>
      <c r="D23" s="144">
        <v>13418</v>
      </c>
      <c r="E23" s="141">
        <v>13461</v>
      </c>
      <c r="F23" s="857" t="s">
        <v>519</v>
      </c>
      <c r="G23" s="658">
        <v>2224</v>
      </c>
      <c r="H23" s="658">
        <v>2265</v>
      </c>
      <c r="I23" s="524">
        <v>2474</v>
      </c>
    </row>
    <row r="24" spans="1:9" s="3" customFormat="1" ht="15.75" customHeight="1">
      <c r="A24" s="323" t="s">
        <v>216</v>
      </c>
      <c r="B24" s="858" t="s">
        <v>456</v>
      </c>
      <c r="C24" s="144">
        <v>14857</v>
      </c>
      <c r="D24" s="144">
        <v>17918</v>
      </c>
      <c r="E24" s="141">
        <v>119751</v>
      </c>
      <c r="F24" s="857" t="s">
        <v>520</v>
      </c>
      <c r="G24" s="658">
        <v>16767</v>
      </c>
      <c r="H24" s="658">
        <v>20159</v>
      </c>
      <c r="I24" s="524">
        <v>24005</v>
      </c>
    </row>
    <row r="25" spans="1:9" s="3" customFormat="1" ht="15">
      <c r="A25" s="323" t="s">
        <v>217</v>
      </c>
      <c r="B25" s="858" t="s">
        <v>457</v>
      </c>
      <c r="C25" s="144">
        <v>16767</v>
      </c>
      <c r="D25" s="144">
        <v>20159</v>
      </c>
      <c r="E25" s="141">
        <v>24005</v>
      </c>
      <c r="F25" s="857" t="s">
        <v>672</v>
      </c>
      <c r="G25" s="658"/>
      <c r="H25" s="658"/>
      <c r="I25" s="524"/>
    </row>
    <row r="26" spans="1:9" s="3" customFormat="1" ht="15">
      <c r="A26" s="323" t="s">
        <v>218</v>
      </c>
      <c r="B26" s="859" t="s">
        <v>518</v>
      </c>
      <c r="C26" s="144">
        <v>2265</v>
      </c>
      <c r="D26" s="144">
        <v>2475</v>
      </c>
      <c r="E26" s="141">
        <f>'10.m.bev.ei'!E49</f>
        <v>0</v>
      </c>
      <c r="F26" s="859" t="s">
        <v>701</v>
      </c>
      <c r="G26" s="658">
        <v>0</v>
      </c>
      <c r="H26" s="658"/>
      <c r="I26" s="524">
        <f>'2.m.kiadási ei'!E46</f>
        <v>0</v>
      </c>
    </row>
    <row r="27" spans="1:9" s="3" customFormat="1" ht="15">
      <c r="A27" s="323" t="s">
        <v>219</v>
      </c>
      <c r="B27" s="860" t="s">
        <v>458</v>
      </c>
      <c r="C27" s="144"/>
      <c r="D27" s="144"/>
      <c r="E27" s="141">
        <f>'10.m.bev.ei'!E50</f>
        <v>0</v>
      </c>
      <c r="F27" s="860" t="s">
        <v>460</v>
      </c>
      <c r="G27" s="658"/>
      <c r="H27" s="658"/>
      <c r="I27" s="524"/>
    </row>
    <row r="28" spans="1:9" s="3" customFormat="1" ht="15">
      <c r="A28" s="323" t="s">
        <v>220</v>
      </c>
      <c r="B28" s="861" t="s">
        <v>656</v>
      </c>
      <c r="C28" s="144">
        <v>18383</v>
      </c>
      <c r="D28" s="144">
        <v>3</v>
      </c>
      <c r="E28" s="141">
        <v>4500</v>
      </c>
      <c r="F28" s="861" t="s">
        <v>657</v>
      </c>
      <c r="G28" s="658">
        <v>18383</v>
      </c>
      <c r="H28" s="658">
        <v>3</v>
      </c>
      <c r="I28" s="524">
        <v>4500</v>
      </c>
    </row>
    <row r="29" spans="1:9" s="3" customFormat="1" ht="15">
      <c r="A29" s="323" t="s">
        <v>221</v>
      </c>
      <c r="B29" s="862" t="s">
        <v>459</v>
      </c>
      <c r="C29" s="144"/>
      <c r="D29" s="144"/>
      <c r="E29" s="141">
        <f>'10.m.bev.ei'!E52</f>
        <v>0</v>
      </c>
      <c r="F29" s="863" t="s">
        <v>461</v>
      </c>
      <c r="G29" s="658"/>
      <c r="H29" s="658"/>
      <c r="I29" s="524">
        <f>'2.m.kiadási ei'!E49</f>
        <v>0</v>
      </c>
    </row>
    <row r="30" spans="1:9" s="3" customFormat="1" ht="14.25" customHeight="1">
      <c r="A30" s="323" t="s">
        <v>223</v>
      </c>
      <c r="B30" s="513"/>
      <c r="C30" s="144"/>
      <c r="D30" s="144"/>
      <c r="E30" s="141"/>
      <c r="F30" s="721"/>
      <c r="G30" s="658"/>
      <c r="H30" s="658"/>
      <c r="I30" s="524"/>
    </row>
    <row r="31" spans="1:9" s="3" customFormat="1" ht="13.5" customHeight="1" thickBot="1">
      <c r="A31" s="323" t="s">
        <v>224</v>
      </c>
      <c r="B31" s="514"/>
      <c r="C31" s="301"/>
      <c r="D31" s="301"/>
      <c r="E31" s="139"/>
      <c r="F31" s="517"/>
      <c r="G31" s="660"/>
      <c r="H31" s="660"/>
      <c r="I31" s="525"/>
    </row>
    <row r="32" spans="1:9" s="7" customFormat="1" ht="29.25" customHeight="1" thickBot="1">
      <c r="A32" s="344" t="s">
        <v>225</v>
      </c>
      <c r="B32" s="536" t="s">
        <v>262</v>
      </c>
      <c r="C32" s="151">
        <f>C8+C15+C20+C22</f>
        <v>192674</v>
      </c>
      <c r="D32" s="151">
        <f>D8+D15+D20+D22</f>
        <v>318249</v>
      </c>
      <c r="E32" s="151">
        <f>E8+E15+E20+E22</f>
        <v>264344</v>
      </c>
      <c r="F32" s="537" t="s">
        <v>270</v>
      </c>
      <c r="G32" s="682">
        <v>161336</v>
      </c>
      <c r="H32" s="661">
        <f>H8+H15+H20+H22</f>
        <v>185035</v>
      </c>
      <c r="I32" s="682">
        <f>I8+I15+I20+I22</f>
        <v>264344</v>
      </c>
    </row>
    <row r="33" spans="1:11" s="7" customFormat="1" ht="29.25" customHeight="1">
      <c r="A33" s="526"/>
      <c r="B33" s="511"/>
      <c r="C33" s="519"/>
      <c r="D33" s="519"/>
      <c r="E33" s="520"/>
      <c r="F33" s="511"/>
      <c r="G33" s="321"/>
      <c r="H33" s="321"/>
      <c r="I33" s="521"/>
      <c r="J33" s="522"/>
      <c r="K33" s="522"/>
    </row>
    <row r="34" spans="1:11" s="7" customFormat="1" ht="29.25" customHeight="1">
      <c r="A34" s="526"/>
      <c r="B34" s="511"/>
      <c r="C34" s="519"/>
      <c r="D34" s="519"/>
      <c r="E34" s="520"/>
      <c r="F34" s="511"/>
      <c r="G34" s="321"/>
      <c r="H34" s="321"/>
      <c r="I34" s="521"/>
      <c r="J34" s="522"/>
      <c r="K34" s="522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scale="90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20"/>
  <sheetViews>
    <sheetView workbookViewId="0">
      <selection activeCell="G85" sqref="G85"/>
    </sheetView>
  </sheetViews>
  <sheetFormatPr defaultRowHeight="12.75"/>
  <cols>
    <col min="1" max="1" width="6.7109375" customWidth="1"/>
    <col min="2" max="2" width="51.42578125" customWidth="1"/>
    <col min="3" max="3" width="19" customWidth="1"/>
  </cols>
  <sheetData>
    <row r="1" spans="1:5">
      <c r="A1" s="974" t="s">
        <v>541</v>
      </c>
      <c r="B1" s="1003" t="s">
        <v>635</v>
      </c>
      <c r="C1" s="335"/>
      <c r="D1" s="335"/>
      <c r="E1" s="335"/>
    </row>
    <row r="2" spans="1:5" ht="15.75">
      <c r="B2" s="105"/>
      <c r="C2" s="1"/>
    </row>
    <row r="3" spans="1:5" ht="15.75">
      <c r="A3" s="1029" t="s">
        <v>420</v>
      </c>
      <c r="B3" s="1030"/>
      <c r="C3" s="1030"/>
    </row>
    <row r="4" spans="1:5" ht="15.75">
      <c r="B4" s="39"/>
      <c r="C4" s="104"/>
    </row>
    <row r="5" spans="1:5" ht="13.5" thickBot="1">
      <c r="B5" s="1032" t="s">
        <v>542</v>
      </c>
      <c r="C5" s="1032"/>
    </row>
    <row r="6" spans="1:5" ht="15.75">
      <c r="A6" s="1036" t="s">
        <v>198</v>
      </c>
      <c r="B6" s="121" t="s">
        <v>25</v>
      </c>
      <c r="C6" s="274" t="s">
        <v>16</v>
      </c>
    </row>
    <row r="7" spans="1:5" ht="13.5" thickBot="1">
      <c r="A7" s="1037"/>
      <c r="B7" s="130"/>
      <c r="C7" s="399" t="s">
        <v>5</v>
      </c>
    </row>
    <row r="8" spans="1:5" ht="13.5" thickBot="1">
      <c r="A8" s="381" t="s">
        <v>199</v>
      </c>
      <c r="B8" s="190" t="s">
        <v>200</v>
      </c>
      <c r="C8" s="347" t="s">
        <v>201</v>
      </c>
    </row>
    <row r="9" spans="1:5">
      <c r="A9" s="367" t="s">
        <v>203</v>
      </c>
      <c r="B9" s="114" t="s">
        <v>544</v>
      </c>
      <c r="C9" s="925">
        <v>3648100</v>
      </c>
    </row>
    <row r="10" spans="1:5">
      <c r="A10" s="361" t="s">
        <v>204</v>
      </c>
      <c r="B10" s="114" t="s">
        <v>545</v>
      </c>
      <c r="C10" s="926">
        <v>557500</v>
      </c>
    </row>
    <row r="11" spans="1:5" ht="13.5" thickBot="1">
      <c r="A11" s="363" t="s">
        <v>205</v>
      </c>
      <c r="B11" s="130"/>
      <c r="C11" s="278"/>
    </row>
    <row r="12" spans="1:5" ht="13.5" thickBot="1">
      <c r="A12" s="344" t="s">
        <v>206</v>
      </c>
      <c r="B12" s="178" t="s">
        <v>180</v>
      </c>
      <c r="C12" s="400">
        <f>SUM(C9:C11)</f>
        <v>4205600</v>
      </c>
    </row>
    <row r="13" spans="1:5">
      <c r="A13" s="343"/>
      <c r="B13" s="41"/>
      <c r="C13" s="352"/>
    </row>
    <row r="14" spans="1:5">
      <c r="B14" s="41"/>
      <c r="C14" s="211"/>
    </row>
    <row r="15" spans="1:5">
      <c r="A15" s="1001"/>
      <c r="B15" s="1" t="s">
        <v>636</v>
      </c>
      <c r="C15" s="1"/>
    </row>
    <row r="16" spans="1:5" ht="15.75">
      <c r="A16" s="1029" t="s">
        <v>417</v>
      </c>
      <c r="B16" s="1030"/>
      <c r="C16" s="1030"/>
    </row>
    <row r="17" spans="1:3" ht="15.75">
      <c r="B17" s="105"/>
      <c r="C17" s="1"/>
    </row>
    <row r="18" spans="1:3" ht="13.5" thickBot="1">
      <c r="B18" s="1032" t="s">
        <v>543</v>
      </c>
      <c r="C18" s="1032"/>
    </row>
    <row r="19" spans="1:3" ht="15.75">
      <c r="A19" s="1036" t="s">
        <v>198</v>
      </c>
      <c r="B19" s="121" t="s">
        <v>25</v>
      </c>
      <c r="C19" s="274" t="s">
        <v>16</v>
      </c>
    </row>
    <row r="20" spans="1:3" ht="13.5" thickBot="1">
      <c r="A20" s="1037"/>
      <c r="B20" s="130"/>
      <c r="C20" s="275" t="s">
        <v>5</v>
      </c>
    </row>
    <row r="21" spans="1:3" ht="13.5" thickBot="1">
      <c r="A21" s="381" t="s">
        <v>199</v>
      </c>
      <c r="B21" s="190" t="s">
        <v>200</v>
      </c>
      <c r="C21" s="374" t="s">
        <v>201</v>
      </c>
    </row>
    <row r="22" spans="1:3">
      <c r="A22" s="367" t="s">
        <v>203</v>
      </c>
      <c r="B22" s="923" t="s">
        <v>423</v>
      </c>
      <c r="C22" s="921"/>
    </row>
    <row r="23" spans="1:3" ht="25.5">
      <c r="A23" s="361" t="s">
        <v>204</v>
      </c>
      <c r="B23" s="924" t="s">
        <v>493</v>
      </c>
      <c r="C23" s="260"/>
    </row>
    <row r="24" spans="1:3" ht="13.5" thickBot="1">
      <c r="A24" s="363"/>
      <c r="B24" s="130"/>
      <c r="C24" s="261"/>
    </row>
    <row r="25" spans="1:3" ht="13.5" thickBot="1">
      <c r="A25" s="344" t="s">
        <v>205</v>
      </c>
      <c r="B25" s="178" t="s">
        <v>181</v>
      </c>
      <c r="C25" s="285">
        <f>SUM(C22:C24)</f>
        <v>0</v>
      </c>
    </row>
    <row r="26" spans="1:3">
      <c r="B26" s="41"/>
      <c r="C26" s="211"/>
    </row>
    <row r="27" spans="1:3">
      <c r="B27" s="41"/>
      <c r="C27" s="211"/>
    </row>
    <row r="28" spans="1:3">
      <c r="B28" s="41"/>
      <c r="C28" s="211"/>
    </row>
    <row r="29" spans="1:3">
      <c r="B29" s="41"/>
      <c r="C29" s="211"/>
    </row>
    <row r="30" spans="1:3">
      <c r="B30" s="41"/>
      <c r="C30" s="211"/>
    </row>
    <row r="31" spans="1:3">
      <c r="B31" s="41"/>
      <c r="C31" s="211"/>
    </row>
    <row r="32" spans="1:3">
      <c r="B32" s="41"/>
      <c r="C32" s="211"/>
    </row>
    <row r="33" spans="2:3">
      <c r="B33" s="41"/>
      <c r="C33" s="211"/>
    </row>
    <row r="34" spans="2:3">
      <c r="B34" s="41"/>
      <c r="C34" s="211"/>
    </row>
    <row r="35" spans="2:3">
      <c r="B35" s="41"/>
      <c r="C35" s="211"/>
    </row>
    <row r="36" spans="2:3">
      <c r="B36" s="41"/>
      <c r="C36" s="211"/>
    </row>
    <row r="37" spans="2:3">
      <c r="B37" s="41"/>
      <c r="C37" s="211"/>
    </row>
    <row r="38" spans="2:3">
      <c r="B38" s="41"/>
      <c r="C38" s="211"/>
    </row>
    <row r="39" spans="2:3">
      <c r="B39" s="41"/>
      <c r="C39" s="211"/>
    </row>
    <row r="40" spans="2:3">
      <c r="B40" s="41"/>
      <c r="C40" s="211"/>
    </row>
    <row r="41" spans="2:3">
      <c r="B41" s="41"/>
      <c r="C41" s="211"/>
    </row>
    <row r="42" spans="2:3">
      <c r="B42" s="41"/>
      <c r="C42" s="211"/>
    </row>
    <row r="43" spans="2:3">
      <c r="B43" s="41"/>
      <c r="C43" s="211"/>
    </row>
    <row r="44" spans="2:3">
      <c r="B44" s="41"/>
      <c r="C44" s="211"/>
    </row>
    <row r="45" spans="2:3">
      <c r="B45" s="41"/>
      <c r="C45" s="211"/>
    </row>
    <row r="46" spans="2:3">
      <c r="B46" s="41"/>
      <c r="C46" s="211"/>
    </row>
    <row r="47" spans="2:3">
      <c r="B47" s="41"/>
      <c r="C47" s="211"/>
    </row>
    <row r="48" spans="2:3">
      <c r="B48" s="41"/>
      <c r="C48" s="211"/>
    </row>
    <row r="49" spans="1:5">
      <c r="B49" s="41"/>
      <c r="C49" s="211"/>
    </row>
    <row r="50" spans="1:5">
      <c r="B50" s="41"/>
      <c r="C50" s="211"/>
    </row>
    <row r="51" spans="1:5">
      <c r="B51" s="41"/>
      <c r="C51" s="211"/>
    </row>
    <row r="52" spans="1:5">
      <c r="B52" s="41"/>
      <c r="C52" s="211"/>
    </row>
    <row r="53" spans="1:5">
      <c r="B53" s="41"/>
      <c r="C53" s="211"/>
    </row>
    <row r="54" spans="1:5">
      <c r="A54" s="335" t="s">
        <v>517</v>
      </c>
      <c r="B54" s="335"/>
      <c r="C54" s="335"/>
      <c r="D54" s="335"/>
      <c r="E54" s="335"/>
    </row>
    <row r="55" spans="1:5">
      <c r="B55" s="1"/>
      <c r="C55" s="1"/>
    </row>
    <row r="56" spans="1:5" ht="15.75">
      <c r="B56" s="1038" t="s">
        <v>427</v>
      </c>
      <c r="C56" s="1038"/>
    </row>
    <row r="57" spans="1:5" ht="15.75">
      <c r="B57" s="39"/>
      <c r="C57" s="39"/>
      <c r="D57" s="11"/>
      <c r="E57" s="11"/>
    </row>
    <row r="58" spans="1:5" ht="13.5" thickBot="1">
      <c r="B58" s="126"/>
      <c r="C58" s="126" t="s">
        <v>197</v>
      </c>
    </row>
    <row r="59" spans="1:5" ht="15.75">
      <c r="A59" s="1036" t="s">
        <v>198</v>
      </c>
      <c r="B59" s="121" t="s">
        <v>25</v>
      </c>
      <c r="C59" s="170" t="s">
        <v>14</v>
      </c>
    </row>
    <row r="60" spans="1:5" ht="16.5" thickBot="1">
      <c r="A60" s="1037"/>
      <c r="B60" s="438"/>
      <c r="C60" s="171"/>
    </row>
    <row r="61" spans="1:5" ht="13.5" thickBot="1">
      <c r="A61" s="381" t="s">
        <v>199</v>
      </c>
      <c r="B61" s="298" t="s">
        <v>428</v>
      </c>
      <c r="C61" s="151">
        <v>0</v>
      </c>
    </row>
    <row r="62" spans="1:5">
      <c r="A62" s="382" t="s">
        <v>203</v>
      </c>
      <c r="B62" s="130" t="s">
        <v>637</v>
      </c>
      <c r="C62" s="919"/>
    </row>
    <row r="63" spans="1:5">
      <c r="A63" s="363" t="s">
        <v>204</v>
      </c>
      <c r="B63" s="441" t="s">
        <v>638</v>
      </c>
      <c r="C63" s="912"/>
    </row>
    <row r="64" spans="1:5">
      <c r="A64" s="363" t="s">
        <v>205</v>
      </c>
      <c r="B64" s="442"/>
      <c r="C64" s="912"/>
    </row>
    <row r="65" spans="1:8">
      <c r="A65" s="363" t="s">
        <v>206</v>
      </c>
      <c r="B65" s="442"/>
      <c r="C65" s="918"/>
    </row>
    <row r="66" spans="1:8">
      <c r="A66" s="363" t="s">
        <v>207</v>
      </c>
      <c r="B66" s="442"/>
      <c r="C66" s="918"/>
    </row>
    <row r="67" spans="1:8">
      <c r="A67" s="363" t="s">
        <v>208</v>
      </c>
      <c r="B67" s="442"/>
      <c r="C67" s="918"/>
    </row>
    <row r="68" spans="1:8">
      <c r="A68" s="382" t="s">
        <v>209</v>
      </c>
      <c r="B68" s="442"/>
      <c r="C68" s="237"/>
    </row>
    <row r="69" spans="1:8">
      <c r="A69" s="363" t="s">
        <v>210</v>
      </c>
      <c r="B69" s="442"/>
      <c r="C69" s="237"/>
    </row>
    <row r="70" spans="1:8">
      <c r="A70" s="363" t="s">
        <v>211</v>
      </c>
      <c r="B70" s="442"/>
      <c r="C70" s="237"/>
    </row>
    <row r="71" spans="1:8" s="36" customFormat="1">
      <c r="A71" s="363" t="s">
        <v>212</v>
      </c>
      <c r="B71" s="442"/>
      <c r="C71" s="237"/>
      <c r="H71"/>
    </row>
    <row r="72" spans="1:8" s="13" customFormat="1">
      <c r="A72" s="363" t="s">
        <v>213</v>
      </c>
      <c r="B72" s="442"/>
      <c r="C72" s="237"/>
      <c r="H72" s="36"/>
    </row>
    <row r="73" spans="1:8" s="13" customFormat="1">
      <c r="A73" s="363" t="s">
        <v>214</v>
      </c>
      <c r="B73" s="442"/>
      <c r="C73" s="237"/>
    </row>
    <row r="74" spans="1:8" s="13" customFormat="1">
      <c r="A74" s="382" t="s">
        <v>215</v>
      </c>
      <c r="B74" s="442"/>
      <c r="C74" s="237"/>
    </row>
    <row r="75" spans="1:8" s="13" customFormat="1">
      <c r="A75" s="363" t="s">
        <v>216</v>
      </c>
      <c r="B75" s="442"/>
      <c r="C75" s="237"/>
    </row>
    <row r="76" spans="1:8" s="13" customFormat="1">
      <c r="A76" s="363" t="s">
        <v>217</v>
      </c>
      <c r="B76" s="442"/>
      <c r="C76" s="173"/>
    </row>
    <row r="77" spans="1:8" s="36" customFormat="1">
      <c r="A77" s="363" t="s">
        <v>218</v>
      </c>
      <c r="B77" s="442"/>
      <c r="C77" s="237"/>
      <c r="H77" s="13"/>
    </row>
    <row r="78" spans="1:8">
      <c r="A78" s="322" t="s">
        <v>219</v>
      </c>
      <c r="B78" s="377"/>
      <c r="C78" s="961"/>
      <c r="H78" s="36"/>
    </row>
    <row r="79" spans="1:8">
      <c r="A79" s="322" t="s">
        <v>220</v>
      </c>
      <c r="B79" s="962" t="s">
        <v>429</v>
      </c>
      <c r="C79" s="681">
        <f>C80+C84+C89</f>
        <v>0</v>
      </c>
    </row>
    <row r="80" spans="1:8">
      <c r="A80" s="322" t="s">
        <v>221</v>
      </c>
      <c r="B80" s="963"/>
      <c r="C80" s="681">
        <f>SUM(C81:C83)</f>
        <v>0</v>
      </c>
    </row>
    <row r="81" spans="1:8">
      <c r="A81" s="322" t="s">
        <v>223</v>
      </c>
      <c r="B81" s="377"/>
      <c r="C81" s="681"/>
    </row>
    <row r="82" spans="1:8">
      <c r="A82" s="322" t="s">
        <v>224</v>
      </c>
      <c r="B82" s="377"/>
      <c r="C82" s="681"/>
    </row>
    <row r="83" spans="1:8">
      <c r="A83" s="322" t="s">
        <v>225</v>
      </c>
      <c r="B83" s="377"/>
      <c r="C83" s="681"/>
    </row>
    <row r="84" spans="1:8" ht="13.5" thickBot="1">
      <c r="A84" s="322" t="s">
        <v>226</v>
      </c>
      <c r="B84" s="963"/>
      <c r="C84" s="681">
        <f>SUM(C85:C88)</f>
        <v>0</v>
      </c>
    </row>
    <row r="85" spans="1:8" ht="13.5" thickBot="1">
      <c r="A85" s="322" t="s">
        <v>227</v>
      </c>
      <c r="B85" s="377"/>
      <c r="C85" s="681"/>
      <c r="G85" s="528"/>
    </row>
    <row r="86" spans="1:8">
      <c r="A86" s="322" t="s">
        <v>228</v>
      </c>
      <c r="B86" s="377"/>
      <c r="C86" s="681"/>
    </row>
    <row r="87" spans="1:8">
      <c r="A87" s="322" t="s">
        <v>229</v>
      </c>
      <c r="B87" s="377"/>
      <c r="C87" s="681"/>
    </row>
    <row r="88" spans="1:8">
      <c r="A88" s="322" t="s">
        <v>230</v>
      </c>
      <c r="B88" s="377"/>
      <c r="C88" s="681"/>
    </row>
    <row r="89" spans="1:8">
      <c r="A89" s="322" t="s">
        <v>231</v>
      </c>
      <c r="B89" s="963"/>
      <c r="C89" s="681">
        <f>SUM(C90:C94)</f>
        <v>0</v>
      </c>
    </row>
    <row r="90" spans="1:8">
      <c r="A90" s="322" t="s">
        <v>232</v>
      </c>
      <c r="B90" s="377"/>
      <c r="C90" s="681"/>
    </row>
    <row r="91" spans="1:8">
      <c r="A91" s="322" t="s">
        <v>233</v>
      </c>
      <c r="B91" s="377"/>
      <c r="C91" s="654"/>
    </row>
    <row r="92" spans="1:8">
      <c r="A92" s="322" t="s">
        <v>234</v>
      </c>
      <c r="B92" s="377"/>
      <c r="C92" s="654"/>
    </row>
    <row r="93" spans="1:8">
      <c r="A93" s="322" t="s">
        <v>235</v>
      </c>
      <c r="B93" s="377"/>
      <c r="C93" s="654"/>
    </row>
    <row r="94" spans="1:8" ht="13.5" thickBot="1">
      <c r="A94" s="334" t="s">
        <v>236</v>
      </c>
      <c r="B94" s="964"/>
      <c r="C94" s="655"/>
    </row>
    <row r="95" spans="1:8" s="15" customFormat="1">
      <c r="H95"/>
    </row>
    <row r="96" spans="1:8">
      <c r="H96" s="15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</sheetData>
  <mergeCells count="8">
    <mergeCell ref="A59:A60"/>
    <mergeCell ref="A6:A7"/>
    <mergeCell ref="A19:A20"/>
    <mergeCell ref="A3:C3"/>
    <mergeCell ref="A16:C16"/>
    <mergeCell ref="B56:C56"/>
    <mergeCell ref="B18:C18"/>
    <mergeCell ref="B5:C5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72"/>
  <sheetViews>
    <sheetView workbookViewId="0">
      <selection activeCell="J51" sqref="J51"/>
    </sheetView>
  </sheetViews>
  <sheetFormatPr defaultRowHeight="12.75"/>
  <cols>
    <col min="1" max="1" width="5" customWidth="1"/>
    <col min="2" max="2" width="38.42578125" customWidth="1"/>
    <col min="3" max="3" width="12.140625" customWidth="1"/>
    <col min="4" max="4" width="13.7109375" customWidth="1"/>
    <col min="5" max="5" width="14" customWidth="1"/>
  </cols>
  <sheetData>
    <row r="1" spans="1:5">
      <c r="A1" s="1010" t="s">
        <v>586</v>
      </c>
      <c r="B1" s="1010"/>
      <c r="C1" s="1010"/>
      <c r="D1" s="1010"/>
      <c r="E1" s="1"/>
    </row>
    <row r="2" spans="1:5">
      <c r="A2" s="335"/>
      <c r="B2" s="335"/>
      <c r="C2" s="335"/>
      <c r="D2" s="335"/>
      <c r="E2" s="1"/>
    </row>
    <row r="3" spans="1:5" ht="15.75">
      <c r="B3" s="1029" t="s">
        <v>587</v>
      </c>
      <c r="C3" s="1029"/>
      <c r="D3" s="1029"/>
      <c r="E3" s="1"/>
    </row>
    <row r="4" spans="1:5" ht="15.75">
      <c r="B4" s="18"/>
      <c r="C4" s="18"/>
      <c r="D4" s="18"/>
      <c r="E4" s="1"/>
    </row>
    <row r="5" spans="1:5" ht="13.5" thickBot="1">
      <c r="B5" s="1"/>
      <c r="C5" s="1"/>
      <c r="D5" s="40"/>
      <c r="E5" s="1"/>
    </row>
    <row r="6" spans="1:5" ht="39" customHeight="1" thickBot="1">
      <c r="A6" s="635" t="s">
        <v>198</v>
      </c>
      <c r="B6" s="636" t="s">
        <v>22</v>
      </c>
      <c r="C6" s="338" t="s">
        <v>569</v>
      </c>
      <c r="D6" s="339" t="s">
        <v>574</v>
      </c>
      <c r="E6" s="339" t="s">
        <v>305</v>
      </c>
    </row>
    <row r="7" spans="1:5" ht="12" customHeight="1" thickBot="1">
      <c r="A7" s="467" t="s">
        <v>199</v>
      </c>
      <c r="B7" s="408" t="s">
        <v>200</v>
      </c>
      <c r="C7" s="637" t="s">
        <v>201</v>
      </c>
      <c r="D7" s="638" t="s">
        <v>202</v>
      </c>
      <c r="E7" s="644" t="s">
        <v>202</v>
      </c>
    </row>
    <row r="8" spans="1:5" ht="15" customHeight="1" thickBot="1">
      <c r="A8" s="467" t="s">
        <v>203</v>
      </c>
      <c r="B8" s="639" t="s">
        <v>170</v>
      </c>
      <c r="C8" s="889"/>
      <c r="D8" s="889">
        <v>10698600</v>
      </c>
      <c r="E8" s="890">
        <v>10698600</v>
      </c>
    </row>
    <row r="9" spans="1:5" ht="12" customHeight="1">
      <c r="A9" s="605" t="s">
        <v>204</v>
      </c>
      <c r="B9" s="241" t="s">
        <v>169</v>
      </c>
      <c r="C9" s="993">
        <v>0</v>
      </c>
      <c r="D9" s="993">
        <v>10041300</v>
      </c>
      <c r="E9" s="647">
        <v>10041300</v>
      </c>
    </row>
    <row r="10" spans="1:5" ht="12.75" customHeight="1">
      <c r="A10" s="172" t="s">
        <v>205</v>
      </c>
      <c r="B10" s="136" t="s">
        <v>165</v>
      </c>
      <c r="C10" s="218"/>
      <c r="D10" s="218"/>
      <c r="E10" s="642">
        <f>SUM(C10:D10)</f>
        <v>0</v>
      </c>
    </row>
    <row r="11" spans="1:5" ht="12.75" customHeight="1">
      <c r="A11" s="172" t="s">
        <v>206</v>
      </c>
      <c r="B11" s="129" t="s">
        <v>166</v>
      </c>
      <c r="C11" s="220"/>
      <c r="D11" s="220"/>
      <c r="E11" s="642">
        <f>SUM(C11:D11)</f>
        <v>0</v>
      </c>
    </row>
    <row r="12" spans="1:5" ht="12.75" customHeight="1">
      <c r="A12" s="172" t="s">
        <v>207</v>
      </c>
      <c r="B12" s="129" t="s">
        <v>167</v>
      </c>
      <c r="C12" s="220"/>
      <c r="D12" s="220"/>
      <c r="E12" s="642">
        <f>SUM(C12:D12)</f>
        <v>0</v>
      </c>
    </row>
    <row r="13" spans="1:5" s="15" customFormat="1" ht="12.75" customHeight="1" thickBot="1">
      <c r="A13" s="606" t="s">
        <v>208</v>
      </c>
      <c r="B13" s="242" t="s">
        <v>168</v>
      </c>
      <c r="C13" s="222"/>
      <c r="D13" s="643"/>
      <c r="E13" s="642">
        <f>SUM(C13:D13)</f>
        <v>0</v>
      </c>
    </row>
    <row r="14" spans="1:5" ht="15" customHeight="1" thickBot="1">
      <c r="A14" s="467" t="s">
        <v>209</v>
      </c>
      <c r="B14" s="133" t="s">
        <v>29</v>
      </c>
      <c r="C14" s="888">
        <f>SUM(C10:C13)</f>
        <v>0</v>
      </c>
      <c r="D14" s="205">
        <f>SUM(D10:D13)</f>
        <v>0</v>
      </c>
      <c r="E14" s="716">
        <f>SUM(E10:E13)</f>
        <v>0</v>
      </c>
    </row>
    <row r="15" spans="1:5" ht="16.5" customHeight="1" thickBot="1">
      <c r="A15" s="605" t="s">
        <v>210</v>
      </c>
      <c r="B15" s="132" t="s">
        <v>467</v>
      </c>
      <c r="C15" s="231">
        <f>C16+C21+C22+C23+C24+C25</f>
        <v>0</v>
      </c>
      <c r="D15" s="227">
        <v>657300</v>
      </c>
      <c r="E15" s="146">
        <v>657300</v>
      </c>
    </row>
    <row r="16" spans="1:5" ht="11.25" customHeight="1">
      <c r="A16" s="762" t="s">
        <v>211</v>
      </c>
      <c r="B16" s="782" t="s">
        <v>388</v>
      </c>
      <c r="C16" s="306">
        <f>C17+C18+C19+C20</f>
        <v>0</v>
      </c>
      <c r="D16" s="306"/>
      <c r="E16" s="150"/>
    </row>
    <row r="17" spans="1:5" ht="11.25" customHeight="1">
      <c r="A17" s="762" t="s">
        <v>212</v>
      </c>
      <c r="B17" s="799" t="s">
        <v>419</v>
      </c>
      <c r="C17" s="213"/>
      <c r="D17" s="213"/>
      <c r="E17" s="148"/>
    </row>
    <row r="18" spans="1:5" ht="11.25" customHeight="1">
      <c r="A18" s="762" t="s">
        <v>213</v>
      </c>
      <c r="B18" s="800" t="s">
        <v>421</v>
      </c>
      <c r="C18" s="213"/>
      <c r="D18" s="213"/>
      <c r="E18" s="148"/>
    </row>
    <row r="19" spans="1:5" ht="11.25" customHeight="1">
      <c r="A19" s="762" t="s">
        <v>214</v>
      </c>
      <c r="B19" s="800" t="s">
        <v>422</v>
      </c>
      <c r="C19" s="877"/>
      <c r="D19" s="877"/>
      <c r="E19" s="150"/>
    </row>
    <row r="20" spans="1:5" ht="12.75" customHeight="1">
      <c r="A20" s="762" t="s">
        <v>215</v>
      </c>
      <c r="B20" s="797" t="s">
        <v>424</v>
      </c>
      <c r="C20" s="224"/>
      <c r="D20" s="207"/>
      <c r="E20" s="235">
        <f>SUM(C20:D20)</f>
        <v>0</v>
      </c>
    </row>
    <row r="21" spans="1:5" ht="12.75" customHeight="1">
      <c r="A21" s="762" t="s">
        <v>216</v>
      </c>
      <c r="B21" s="246" t="s">
        <v>389</v>
      </c>
      <c r="C21" s="225"/>
      <c r="D21" s="206"/>
      <c r="E21" s="235">
        <f>SUM(C21:D21)</f>
        <v>0</v>
      </c>
    </row>
    <row r="22" spans="1:5" ht="12.75" customHeight="1">
      <c r="A22" s="762" t="s">
        <v>217</v>
      </c>
      <c r="B22" s="783" t="s">
        <v>390</v>
      </c>
      <c r="C22" s="225"/>
      <c r="D22" s="206"/>
      <c r="E22" s="235">
        <f>SUM(C22:D22)</f>
        <v>0</v>
      </c>
    </row>
    <row r="23" spans="1:5" s="15" customFormat="1" ht="12.75" customHeight="1">
      <c r="A23" s="762" t="s">
        <v>218</v>
      </c>
      <c r="B23" s="256" t="s">
        <v>639</v>
      </c>
      <c r="C23" s="226"/>
      <c r="D23" s="212">
        <v>657300</v>
      </c>
      <c r="E23" s="235">
        <f>SUM(C23:D23)</f>
        <v>657300</v>
      </c>
    </row>
    <row r="24" spans="1:5" ht="15" customHeight="1">
      <c r="A24" s="762" t="s">
        <v>219</v>
      </c>
      <c r="B24" s="878" t="s">
        <v>392</v>
      </c>
      <c r="C24" s="879"/>
      <c r="D24" s="880"/>
      <c r="E24" s="147">
        <f>SUM(C24:D24)</f>
        <v>0</v>
      </c>
    </row>
    <row r="25" spans="1:5" ht="15" customHeight="1" thickBot="1">
      <c r="A25" s="762" t="s">
        <v>220</v>
      </c>
      <c r="B25" s="881" t="s">
        <v>393</v>
      </c>
      <c r="C25" s="559"/>
      <c r="D25" s="622"/>
      <c r="E25" s="308"/>
    </row>
    <row r="26" spans="1:5" ht="6.75" customHeight="1" thickBot="1">
      <c r="A26" s="467"/>
      <c r="B26" s="243"/>
      <c r="C26" s="222"/>
      <c r="D26" s="205"/>
      <c r="E26" s="152"/>
    </row>
    <row r="27" spans="1:5" ht="15" customHeight="1" thickBot="1">
      <c r="A27" s="467" t="s">
        <v>217</v>
      </c>
      <c r="B27" s="217" t="s">
        <v>468</v>
      </c>
      <c r="C27" s="227">
        <f>C28+C33</f>
        <v>0</v>
      </c>
      <c r="D27" s="227">
        <f>D28+D33</f>
        <v>0</v>
      </c>
      <c r="E27" s="151">
        <f>E28+E33</f>
        <v>0</v>
      </c>
    </row>
    <row r="28" spans="1:5" ht="15" customHeight="1">
      <c r="A28" s="605" t="s">
        <v>218</v>
      </c>
      <c r="B28" s="132" t="s">
        <v>172</v>
      </c>
      <c r="C28" s="228">
        <f>SUM(C29:C32)</f>
        <v>0</v>
      </c>
      <c r="D28" s="228">
        <f>SUM(D29:D32)</f>
        <v>0</v>
      </c>
      <c r="E28" s="236">
        <f>SUM(E29:E32)</f>
        <v>0</v>
      </c>
    </row>
    <row r="29" spans="1:5" ht="12.75" customHeight="1">
      <c r="A29" s="172" t="s">
        <v>219</v>
      </c>
      <c r="B29" s="129" t="s">
        <v>173</v>
      </c>
      <c r="C29" s="220"/>
      <c r="D29" s="30"/>
      <c r="E29" s="235"/>
    </row>
    <row r="30" spans="1:5" ht="12.75" customHeight="1">
      <c r="A30" s="172" t="s">
        <v>220</v>
      </c>
      <c r="B30" s="244" t="s">
        <v>396</v>
      </c>
      <c r="C30" s="229"/>
      <c r="D30" s="209"/>
      <c r="E30" s="235"/>
    </row>
    <row r="31" spans="1:5" ht="21.75" customHeight="1">
      <c r="A31" s="172" t="s">
        <v>221</v>
      </c>
      <c r="B31" s="611" t="s">
        <v>397</v>
      </c>
      <c r="C31" s="229"/>
      <c r="D31" s="209"/>
      <c r="E31" s="235"/>
    </row>
    <row r="32" spans="1:5" ht="15" customHeight="1">
      <c r="A32" s="172" t="s">
        <v>223</v>
      </c>
      <c r="B32" s="176" t="s">
        <v>398</v>
      </c>
      <c r="C32" s="232"/>
      <c r="D32" s="798"/>
      <c r="E32" s="147"/>
    </row>
    <row r="33" spans="1:6" ht="15" customHeight="1">
      <c r="A33" s="762" t="s">
        <v>224</v>
      </c>
      <c r="B33" s="132" t="s">
        <v>401</v>
      </c>
      <c r="C33" s="222">
        <f>SUM(C34:C39)</f>
        <v>0</v>
      </c>
      <c r="D33" s="222">
        <f>SUM(D34:D39)</f>
        <v>0</v>
      </c>
      <c r="E33" s="144">
        <f>SUM(C33:D33)</f>
        <v>0</v>
      </c>
    </row>
    <row r="34" spans="1:6" ht="12.75" customHeight="1">
      <c r="A34" s="172" t="s">
        <v>225</v>
      </c>
      <c r="B34" s="612" t="s">
        <v>399</v>
      </c>
      <c r="C34" s="229"/>
      <c r="D34" s="214"/>
      <c r="E34" s="235"/>
    </row>
    <row r="35" spans="1:6" ht="15" customHeight="1">
      <c r="A35" s="172" t="s">
        <v>226</v>
      </c>
      <c r="B35" s="786" t="s">
        <v>400</v>
      </c>
      <c r="C35" s="232"/>
      <c r="D35" s="215"/>
      <c r="E35" s="235"/>
    </row>
    <row r="36" spans="1:6" ht="15" customHeight="1">
      <c r="A36" s="172" t="s">
        <v>227</v>
      </c>
      <c r="B36" s="788" t="s">
        <v>402</v>
      </c>
      <c r="C36" s="302"/>
      <c r="D36" s="214"/>
      <c r="E36" s="235"/>
    </row>
    <row r="37" spans="1:6" ht="15" customHeight="1">
      <c r="A37" s="172" t="s">
        <v>228</v>
      </c>
      <c r="B37" s="129" t="s">
        <v>403</v>
      </c>
      <c r="C37" s="302"/>
      <c r="D37" s="789"/>
      <c r="E37" s="235">
        <f>SUM(C37:D37)</f>
        <v>0</v>
      </c>
    </row>
    <row r="38" spans="1:6" ht="15" customHeight="1">
      <c r="A38" s="172" t="s">
        <v>229</v>
      </c>
      <c r="B38" s="788" t="s">
        <v>404</v>
      </c>
      <c r="C38" s="302"/>
      <c r="D38" s="789"/>
      <c r="E38" s="235"/>
    </row>
    <row r="39" spans="1:6" ht="15" customHeight="1">
      <c r="A39" s="172" t="s">
        <v>230</v>
      </c>
      <c r="B39" s="129" t="s">
        <v>405</v>
      </c>
      <c r="C39" s="302"/>
      <c r="D39" s="789"/>
      <c r="E39" s="235"/>
    </row>
    <row r="40" spans="1:6" ht="6.75" customHeight="1" thickBot="1">
      <c r="A40" s="640"/>
      <c r="B40" s="243"/>
      <c r="C40" s="222"/>
      <c r="D40" s="210"/>
      <c r="E40" s="238"/>
    </row>
    <row r="41" spans="1:6" ht="31.5" customHeight="1" thickBot="1">
      <c r="A41" s="467" t="s">
        <v>231</v>
      </c>
      <c r="B41" s="807" t="s">
        <v>470</v>
      </c>
      <c r="C41" s="227">
        <f>C8+C27</f>
        <v>0</v>
      </c>
      <c r="D41" s="227">
        <f>D8+D27</f>
        <v>10698600</v>
      </c>
      <c r="E41" s="151">
        <v>10698600</v>
      </c>
      <c r="F41" s="80"/>
    </row>
    <row r="42" spans="1:6" s="15" customFormat="1" ht="3" customHeight="1" thickBot="1">
      <c r="A42" s="641"/>
      <c r="B42" s="135"/>
      <c r="C42" s="233"/>
      <c r="D42" s="208"/>
      <c r="E42" s="239"/>
    </row>
    <row r="43" spans="1:6" ht="25.5" customHeight="1" thickBot="1">
      <c r="A43" s="170" t="s">
        <v>232</v>
      </c>
      <c r="B43" s="131" t="s">
        <v>407</v>
      </c>
      <c r="C43" s="645"/>
      <c r="D43" s="645"/>
      <c r="E43" s="299"/>
    </row>
    <row r="44" spans="1:6" ht="12.75" customHeight="1">
      <c r="A44" s="605" t="s">
        <v>233</v>
      </c>
      <c r="B44" s="245" t="s">
        <v>175</v>
      </c>
      <c r="C44" s="148"/>
      <c r="D44" s="148"/>
      <c r="E44" s="148"/>
    </row>
    <row r="45" spans="1:6" ht="12.75" customHeight="1">
      <c r="A45" s="172" t="s">
        <v>234</v>
      </c>
      <c r="B45" s="533" t="s">
        <v>409</v>
      </c>
      <c r="C45" s="144">
        <v>870550</v>
      </c>
      <c r="D45" s="144">
        <v>1907997</v>
      </c>
      <c r="E45" s="236">
        <v>2778547</v>
      </c>
    </row>
    <row r="46" spans="1:6" ht="12.75" customHeight="1">
      <c r="A46" s="172" t="s">
        <v>235</v>
      </c>
      <c r="B46" s="533" t="s">
        <v>410</v>
      </c>
      <c r="C46" s="148"/>
      <c r="D46" s="144"/>
      <c r="E46" s="236"/>
    </row>
    <row r="47" spans="1:6" ht="15" customHeight="1">
      <c r="A47" s="172" t="s">
        <v>236</v>
      </c>
      <c r="B47" s="533" t="s">
        <v>408</v>
      </c>
      <c r="C47" s="235">
        <v>15131600</v>
      </c>
      <c r="D47" s="235">
        <v>8873188</v>
      </c>
      <c r="E47" s="236">
        <f>SUM(C47:D47)</f>
        <v>24004788</v>
      </c>
    </row>
    <row r="48" spans="1:6">
      <c r="A48" s="172" t="s">
        <v>237</v>
      </c>
      <c r="B48" s="730" t="s">
        <v>414</v>
      </c>
      <c r="C48" s="173"/>
      <c r="D48" s="173"/>
      <c r="E48" s="235"/>
    </row>
    <row r="49" spans="1:5">
      <c r="A49" s="172" t="s">
        <v>238</v>
      </c>
      <c r="B49" s="731" t="s">
        <v>413</v>
      </c>
      <c r="C49" s="174"/>
      <c r="D49" s="174"/>
      <c r="E49" s="147"/>
    </row>
    <row r="50" spans="1:5" ht="15" customHeight="1">
      <c r="A50" s="172" t="s">
        <v>239</v>
      </c>
      <c r="B50" s="732" t="s">
        <v>411</v>
      </c>
      <c r="C50" s="223"/>
      <c r="D50" s="148"/>
      <c r="E50" s="148"/>
    </row>
    <row r="51" spans="1:5" ht="13.5" thickBot="1">
      <c r="A51" s="172" t="s">
        <v>240</v>
      </c>
      <c r="B51" s="883" t="s">
        <v>412</v>
      </c>
      <c r="C51" s="279"/>
      <c r="D51" s="882"/>
      <c r="E51" s="308"/>
    </row>
    <row r="52" spans="1:5" ht="13.5" thickBot="1">
      <c r="A52" s="640" t="s">
        <v>241</v>
      </c>
      <c r="B52" s="884" t="s">
        <v>416</v>
      </c>
      <c r="C52" s="885">
        <f>SUM(C44:C51)</f>
        <v>16002150</v>
      </c>
      <c r="D52" s="107">
        <f>SUM(D44:D51)</f>
        <v>10781185</v>
      </c>
      <c r="E52" s="796">
        <f>SUM(E44:E51)</f>
        <v>26783335</v>
      </c>
    </row>
    <row r="53" spans="1:5" ht="4.5" customHeight="1" thickBot="1">
      <c r="A53" s="467"/>
      <c r="B53" s="887"/>
      <c r="C53" s="886"/>
      <c r="D53" s="719"/>
      <c r="E53" s="151"/>
    </row>
    <row r="54" spans="1:5" ht="19.5" customHeight="1" thickBot="1">
      <c r="A54" s="467" t="s">
        <v>242</v>
      </c>
      <c r="B54" s="790" t="s">
        <v>415</v>
      </c>
      <c r="C54" s="107">
        <f>C41+C52</f>
        <v>16002150</v>
      </c>
      <c r="D54" s="107">
        <f>D41+D52</f>
        <v>21479785</v>
      </c>
      <c r="E54" s="107">
        <v>37481935</v>
      </c>
    </row>
    <row r="55" spans="1:5" ht="14.25" customHeight="1"/>
    <row r="56" spans="1:5" ht="13.5" customHeight="1"/>
    <row r="57" spans="1:5" ht="16.5" customHeight="1"/>
    <row r="58" spans="1:5" ht="12.75" customHeight="1"/>
    <row r="59" spans="1:5" ht="38.25" customHeight="1"/>
    <row r="60" spans="1:5" ht="12" customHeight="1"/>
    <row r="61" spans="1:5" ht="12" customHeight="1"/>
    <row r="62" spans="1:5" ht="11.25" customHeight="1"/>
    <row r="63" spans="1:5" ht="12" customHeight="1"/>
    <row r="64" spans="1:5" ht="14.25" customHeight="1"/>
    <row r="65" ht="15" customHeight="1"/>
    <row r="66" ht="13.5" customHeight="1"/>
    <row r="67" ht="12.75" customHeight="1"/>
    <row r="68" ht="12.75" customHeight="1"/>
    <row r="69" ht="12.75" customHeight="1"/>
    <row r="70" ht="12.75" customHeight="1"/>
    <row r="71" ht="12.75" customHeight="1"/>
    <row r="72" ht="15" customHeight="1"/>
    <row r="73" ht="18" customHeight="1"/>
    <row r="74" ht="15" customHeight="1"/>
    <row r="75" ht="3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6.5" customHeight="1"/>
    <row r="85" ht="15.75" customHeight="1"/>
    <row r="86" ht="3.75" customHeight="1"/>
    <row r="87" ht="26.25" customHeight="1"/>
    <row r="88" ht="2.25" customHeight="1"/>
    <row r="89" ht="16.5" customHeight="1"/>
    <row r="90" ht="10.5" customHeight="1"/>
    <row r="91" ht="4.5" customHeight="1"/>
    <row r="92" ht="27.75" customHeight="1"/>
    <row r="93" ht="6.75" customHeight="1"/>
    <row r="94" ht="24.75" customHeight="1"/>
    <row r="95" ht="12.75" customHeight="1"/>
    <row r="96" ht="12.75" customHeight="1"/>
    <row r="97" ht="12.75" customHeight="1"/>
    <row r="98" ht="12" customHeight="1"/>
    <row r="99" ht="11.25" customHeight="1"/>
    <row r="100" ht="13.5" customHeight="1"/>
    <row r="101" ht="7.5" customHeight="1"/>
    <row r="104" ht="12" customHeight="1"/>
    <row r="106" ht="5.25" customHeight="1"/>
    <row r="107" ht="16.5" customHeight="1"/>
    <row r="108" ht="13.5" customHeight="1"/>
    <row r="110" ht="3" customHeight="1"/>
    <row r="111" ht="17.25" customHeight="1"/>
    <row r="112" ht="7.5" customHeight="1"/>
    <row r="118" ht="36" customHeight="1"/>
    <row r="134" ht="5.25" customHeight="1"/>
    <row r="145" ht="6.75" customHeight="1"/>
    <row r="147" ht="6" customHeight="1"/>
    <row r="150" ht="9" customHeight="1"/>
    <row r="152" ht="5.25" customHeight="1"/>
    <row r="153" ht="28.5" customHeight="1"/>
    <row r="160" ht="5.25" customHeight="1"/>
    <row r="165" ht="5.25" customHeight="1"/>
    <row r="169" ht="5.25" customHeight="1"/>
    <row r="170" ht="18.75" customHeight="1"/>
    <row r="171" ht="6" customHeight="1"/>
    <row r="172" ht="20.25" customHeight="1"/>
  </sheetData>
  <mergeCells count="2">
    <mergeCell ref="A1:D1"/>
    <mergeCell ref="B3:D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E35"/>
  <sheetViews>
    <sheetView workbookViewId="0">
      <selection activeCell="G10" sqref="G10"/>
    </sheetView>
  </sheetViews>
  <sheetFormatPr defaultRowHeight="12.75"/>
  <cols>
    <col min="1" max="1" width="5.5703125" customWidth="1"/>
    <col min="2" max="2" width="57.7109375" customWidth="1"/>
    <col min="3" max="3" width="16.42578125" customWidth="1"/>
  </cols>
  <sheetData>
    <row r="2" spans="1:5">
      <c r="A2" s="335"/>
      <c r="B2" s="995" t="s">
        <v>589</v>
      </c>
      <c r="C2" s="335"/>
      <c r="D2" s="335"/>
      <c r="E2" s="335"/>
    </row>
    <row r="3" spans="1:5" ht="15.75">
      <c r="B3" s="105"/>
      <c r="C3" s="1"/>
    </row>
    <row r="4" spans="1:5" ht="15.75">
      <c r="B4" s="1029" t="s">
        <v>182</v>
      </c>
      <c r="C4" s="1029"/>
    </row>
    <row r="5" spans="1:5" ht="15.75">
      <c r="B5" s="39"/>
      <c r="C5" s="104"/>
    </row>
    <row r="6" spans="1:5" ht="13.5" thickBot="1">
      <c r="B6" s="1032" t="s">
        <v>542</v>
      </c>
      <c r="C6" s="1032"/>
    </row>
    <row r="7" spans="1:5" ht="15.75">
      <c r="A7" s="1036" t="s">
        <v>198</v>
      </c>
      <c r="B7" s="121" t="s">
        <v>25</v>
      </c>
      <c r="C7" s="274" t="s">
        <v>16</v>
      </c>
    </row>
    <row r="8" spans="1:5" ht="13.5" thickBot="1">
      <c r="A8" s="1037"/>
      <c r="B8" s="177"/>
      <c r="C8" s="275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129" t="s">
        <v>183</v>
      </c>
      <c r="C10" s="276"/>
    </row>
    <row r="11" spans="1:5">
      <c r="A11" s="361" t="s">
        <v>204</v>
      </c>
      <c r="B11" s="129"/>
      <c r="C11" s="277"/>
    </row>
    <row r="12" spans="1:5">
      <c r="A12" s="363" t="s">
        <v>205</v>
      </c>
      <c r="B12" s="129"/>
      <c r="C12" s="277"/>
    </row>
    <row r="13" spans="1:5">
      <c r="A13" s="363" t="s">
        <v>206</v>
      </c>
      <c r="B13" s="130"/>
      <c r="C13" s="277"/>
    </row>
    <row r="14" spans="1:5">
      <c r="A14" s="363" t="s">
        <v>207</v>
      </c>
      <c r="B14" s="129"/>
      <c r="C14" s="277"/>
    </row>
    <row r="15" spans="1:5">
      <c r="A15" s="363" t="s">
        <v>208</v>
      </c>
      <c r="B15" s="114"/>
      <c r="C15" s="277"/>
    </row>
    <row r="16" spans="1:5" ht="13.5" thickBot="1">
      <c r="A16" s="363" t="s">
        <v>209</v>
      </c>
      <c r="B16" s="130"/>
      <c r="C16" s="278"/>
    </row>
    <row r="17" spans="1:5" ht="13.5" thickBot="1">
      <c r="A17" s="344" t="s">
        <v>210</v>
      </c>
      <c r="B17" s="178" t="s">
        <v>184</v>
      </c>
      <c r="C17" s="400"/>
    </row>
    <row r="21" spans="1:5">
      <c r="A21" s="335"/>
      <c r="B21" s="995" t="s">
        <v>590</v>
      </c>
      <c r="C21" s="335"/>
      <c r="D21" s="335"/>
      <c r="E21" s="335"/>
    </row>
    <row r="22" spans="1:5" ht="15.75">
      <c r="B22" s="105"/>
      <c r="C22" s="1"/>
    </row>
    <row r="23" spans="1:5" ht="15.75">
      <c r="B23" s="1029" t="s">
        <v>472</v>
      </c>
      <c r="C23" s="1029"/>
    </row>
    <row r="24" spans="1:5" ht="15.75">
      <c r="B24" s="39"/>
      <c r="C24" s="104"/>
    </row>
    <row r="25" spans="1:5" ht="13.5" thickBot="1">
      <c r="B25" s="1032" t="s">
        <v>542</v>
      </c>
      <c r="C25" s="1032"/>
    </row>
    <row r="26" spans="1:5" ht="15.75">
      <c r="A26" s="1036" t="s">
        <v>198</v>
      </c>
      <c r="B26" s="121" t="s">
        <v>25</v>
      </c>
      <c r="C26" s="274" t="s">
        <v>16</v>
      </c>
    </row>
    <row r="27" spans="1:5" ht="13.5" thickBot="1">
      <c r="A27" s="1037"/>
      <c r="B27" s="177"/>
      <c r="C27" s="275" t="s">
        <v>5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>
      <c r="A29" s="367" t="s">
        <v>203</v>
      </c>
      <c r="B29" s="129" t="s">
        <v>185</v>
      </c>
      <c r="C29" s="276"/>
    </row>
    <row r="30" spans="1:5">
      <c r="A30" s="361" t="s">
        <v>204</v>
      </c>
      <c r="B30" s="154" t="s">
        <v>189</v>
      </c>
      <c r="C30" s="277"/>
    </row>
    <row r="31" spans="1:5">
      <c r="A31" s="363" t="s">
        <v>205</v>
      </c>
      <c r="B31" s="280" t="s">
        <v>186</v>
      </c>
      <c r="C31" s="277"/>
    </row>
    <row r="32" spans="1:5">
      <c r="A32" s="363" t="s">
        <v>206</v>
      </c>
      <c r="B32" s="280" t="s">
        <v>187</v>
      </c>
      <c r="C32" s="277"/>
    </row>
    <row r="33" spans="1:3">
      <c r="A33" s="363" t="s">
        <v>207</v>
      </c>
      <c r="B33" s="281" t="s">
        <v>188</v>
      </c>
      <c r="C33" s="277"/>
    </row>
    <row r="34" spans="1:3" ht="26.25" thickBot="1">
      <c r="A34" s="363" t="s">
        <v>208</v>
      </c>
      <c r="B34" s="922" t="s">
        <v>492</v>
      </c>
      <c r="C34" s="278">
        <v>0</v>
      </c>
    </row>
    <row r="35" spans="1:3" ht="13.5" thickBot="1">
      <c r="A35" s="344" t="s">
        <v>209</v>
      </c>
      <c r="B35" s="178" t="s">
        <v>471</v>
      </c>
      <c r="C35" s="400">
        <f>SUM(C29:C34)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40"/>
  <sheetViews>
    <sheetView workbookViewId="0">
      <selection activeCell="I25" sqref="I25"/>
    </sheetView>
  </sheetViews>
  <sheetFormatPr defaultRowHeight="12.75"/>
  <cols>
    <col min="1" max="1" width="4.5703125" customWidth="1"/>
    <col min="2" max="2" width="28.140625" customWidth="1"/>
    <col min="3" max="3" width="11.28515625" customWidth="1"/>
    <col min="4" max="4" width="12.28515625" customWidth="1"/>
    <col min="5" max="5" width="12.7109375" customWidth="1"/>
  </cols>
  <sheetData>
    <row r="1" spans="1:8">
      <c r="A1" s="1010" t="s">
        <v>591</v>
      </c>
      <c r="B1" s="1010"/>
      <c r="C1" s="1010"/>
      <c r="D1" s="1010"/>
      <c r="E1" s="34"/>
    </row>
    <row r="2" spans="1:8" ht="9.75" customHeight="1"/>
    <row r="3" spans="1:8" ht="15.75">
      <c r="B3" s="1029" t="s">
        <v>430</v>
      </c>
      <c r="C3" s="1029"/>
      <c r="D3" s="1029"/>
      <c r="E3" s="1"/>
    </row>
    <row r="4" spans="1:8" ht="11.25" customHeight="1">
      <c r="B4" s="39"/>
      <c r="C4" s="39"/>
      <c r="D4" s="39"/>
      <c r="E4" s="1"/>
    </row>
    <row r="5" spans="1:8" ht="13.5" thickBot="1">
      <c r="B5" s="126"/>
      <c r="C5" s="126"/>
      <c r="D5" s="976" t="s">
        <v>543</v>
      </c>
      <c r="E5" s="1"/>
    </row>
    <row r="6" spans="1:8" ht="15.75">
      <c r="A6" s="1036" t="s">
        <v>198</v>
      </c>
      <c r="B6" s="406" t="s">
        <v>25</v>
      </c>
      <c r="C6" s="248"/>
      <c r="D6" s="626" t="s">
        <v>16</v>
      </c>
      <c r="E6" s="1039" t="s">
        <v>279</v>
      </c>
    </row>
    <row r="7" spans="1:8" ht="13.5" thickBot="1">
      <c r="A7" s="1037"/>
      <c r="B7" s="118"/>
      <c r="C7" s="273"/>
      <c r="D7" s="627" t="s">
        <v>5</v>
      </c>
      <c r="E7" s="1040"/>
    </row>
    <row r="8" spans="1:8" ht="13.5" thickBot="1">
      <c r="A8" s="381" t="s">
        <v>199</v>
      </c>
      <c r="B8" s="401" t="s">
        <v>200</v>
      </c>
      <c r="C8" s="402" t="s">
        <v>201</v>
      </c>
      <c r="D8" s="466" t="s">
        <v>222</v>
      </c>
      <c r="E8" s="408" t="s">
        <v>247</v>
      </c>
    </row>
    <row r="9" spans="1:8" ht="26.25" customHeight="1">
      <c r="A9" s="367" t="s">
        <v>203</v>
      </c>
      <c r="B9" s="623"/>
      <c r="C9" s="407"/>
      <c r="D9" s="563"/>
      <c r="E9" s="969">
        <f>SUM(C9:D9)</f>
        <v>0</v>
      </c>
    </row>
    <row r="10" spans="1:8" ht="24" customHeight="1">
      <c r="A10" s="363" t="s">
        <v>204</v>
      </c>
      <c r="B10" s="624"/>
      <c r="C10" s="684"/>
      <c r="D10" s="684"/>
      <c r="E10" s="140">
        <f>SUM(C10:D10)</f>
        <v>0</v>
      </c>
    </row>
    <row r="11" spans="1:8">
      <c r="A11" s="363" t="s">
        <v>205</v>
      </c>
      <c r="B11" s="965"/>
      <c r="C11" s="119"/>
      <c r="D11" s="119"/>
      <c r="E11" s="143">
        <f>SUM(C11:D11)</f>
        <v>0</v>
      </c>
    </row>
    <row r="12" spans="1:8">
      <c r="A12" s="367" t="s">
        <v>206</v>
      </c>
      <c r="B12" s="625"/>
      <c r="C12" s="119"/>
      <c r="D12" s="119"/>
      <c r="E12" s="138"/>
    </row>
    <row r="13" spans="1:8">
      <c r="A13" s="363" t="s">
        <v>207</v>
      </c>
      <c r="B13" s="968"/>
      <c r="C13" s="119"/>
      <c r="D13" s="119"/>
      <c r="E13" s="138"/>
    </row>
    <row r="14" spans="1:8">
      <c r="A14" s="363" t="s">
        <v>208</v>
      </c>
      <c r="B14" s="625"/>
      <c r="C14" s="119"/>
      <c r="D14" s="119"/>
      <c r="E14" s="143"/>
    </row>
    <row r="15" spans="1:8">
      <c r="A15" s="367" t="s">
        <v>209</v>
      </c>
      <c r="B15" s="625"/>
      <c r="C15" s="119"/>
      <c r="D15" s="119"/>
      <c r="E15" s="138"/>
      <c r="G15" s="13"/>
      <c r="H15" s="13"/>
    </row>
    <row r="16" spans="1:8">
      <c r="A16" s="363" t="s">
        <v>210</v>
      </c>
      <c r="B16" s="625"/>
      <c r="C16" s="119"/>
      <c r="D16" s="119"/>
      <c r="E16" s="138"/>
      <c r="G16" s="13"/>
      <c r="H16" s="13"/>
    </row>
    <row r="17" spans="1:8" ht="13.5" thickBot="1">
      <c r="A17" s="363" t="s">
        <v>211</v>
      </c>
      <c r="B17" s="966"/>
      <c r="C17" s="967"/>
      <c r="D17" s="967"/>
      <c r="E17" s="143">
        <f>SUM(C17:D17)</f>
        <v>0</v>
      </c>
      <c r="G17" s="13"/>
      <c r="H17" s="13"/>
    </row>
    <row r="18" spans="1:8" ht="13.5" thickBot="1">
      <c r="A18" s="669" t="s">
        <v>212</v>
      </c>
      <c r="B18" s="807" t="s">
        <v>14</v>
      </c>
      <c r="C18" s="282">
        <f>SUM(C9:C17)</f>
        <v>0</v>
      </c>
      <c r="D18" s="216">
        <f>SUM(D9:D17)</f>
        <v>0</v>
      </c>
      <c r="E18" s="151">
        <f>SUM(C18:D18)</f>
        <v>0</v>
      </c>
    </row>
    <row r="19" spans="1:8">
      <c r="B19" s="1"/>
      <c r="C19" s="1"/>
      <c r="D19" s="1"/>
      <c r="E19" s="1"/>
    </row>
    <row r="20" spans="1:8">
      <c r="A20" s="1010" t="s">
        <v>592</v>
      </c>
      <c r="B20" s="1010"/>
      <c r="C20" s="1010"/>
      <c r="D20" s="1010"/>
      <c r="E20" s="1"/>
    </row>
    <row r="21" spans="1:8">
      <c r="B21" s="1"/>
      <c r="C21" s="1"/>
      <c r="D21" s="1"/>
      <c r="E21" s="1"/>
    </row>
    <row r="22" spans="1:8" ht="15.75">
      <c r="B22" s="1029" t="s">
        <v>431</v>
      </c>
      <c r="C22" s="1029"/>
      <c r="D22" s="1029"/>
      <c r="E22" s="1"/>
    </row>
    <row r="23" spans="1:8">
      <c r="B23" s="1"/>
      <c r="C23" s="1"/>
      <c r="D23" s="1"/>
      <c r="E23" s="1"/>
    </row>
    <row r="24" spans="1:8" ht="13.5" thickBot="1">
      <c r="B24" s="126"/>
      <c r="C24" s="126"/>
      <c r="D24" s="976" t="s">
        <v>543</v>
      </c>
      <c r="E24" s="1"/>
    </row>
    <row r="25" spans="1:8" ht="15.75">
      <c r="A25" s="1036" t="s">
        <v>198</v>
      </c>
      <c r="B25" s="406" t="s">
        <v>25</v>
      </c>
      <c r="C25" s="410" t="s">
        <v>26</v>
      </c>
      <c r="D25" s="249" t="s">
        <v>16</v>
      </c>
      <c r="E25" s="1039" t="s">
        <v>279</v>
      </c>
    </row>
    <row r="26" spans="1:8" ht="13.5" thickBot="1">
      <c r="A26" s="1037"/>
      <c r="B26" s="197"/>
      <c r="C26" s="411" t="s">
        <v>5</v>
      </c>
      <c r="D26" s="414" t="s">
        <v>5</v>
      </c>
      <c r="E26" s="1040"/>
    </row>
    <row r="27" spans="1:8" ht="13.5" thickBot="1">
      <c r="A27" s="381" t="s">
        <v>199</v>
      </c>
      <c r="B27" s="409" t="s">
        <v>200</v>
      </c>
      <c r="C27" s="412" t="s">
        <v>201</v>
      </c>
      <c r="D27" s="404" t="s">
        <v>222</v>
      </c>
      <c r="E27" s="631" t="s">
        <v>247</v>
      </c>
    </row>
    <row r="28" spans="1:8" ht="15">
      <c r="A28" s="367" t="s">
        <v>203</v>
      </c>
      <c r="B28" s="632"/>
      <c r="C28" s="413"/>
      <c r="D28" s="628"/>
      <c r="E28" s="568">
        <f>SUM(C28:D28)</f>
        <v>0</v>
      </c>
    </row>
    <row r="29" spans="1:8" ht="15">
      <c r="A29" s="363" t="s">
        <v>204</v>
      </c>
      <c r="B29" s="633"/>
      <c r="C29" s="127"/>
      <c r="D29" s="629"/>
      <c r="E29" s="144">
        <f>SUM(C29:D29)</f>
        <v>0</v>
      </c>
    </row>
    <row r="30" spans="1:8" ht="15">
      <c r="A30" s="363" t="s">
        <v>205</v>
      </c>
      <c r="B30" s="633"/>
      <c r="C30" s="127"/>
      <c r="D30" s="720"/>
      <c r="E30" s="144">
        <f>SUM(C30:D30)</f>
        <v>0</v>
      </c>
    </row>
    <row r="31" spans="1:8" ht="15.75" thickBot="1">
      <c r="A31" s="363" t="s">
        <v>206</v>
      </c>
      <c r="B31" s="634"/>
      <c r="C31" s="300"/>
      <c r="D31" s="630"/>
      <c r="E31" s="147">
        <f>SUM(C31:D31)</f>
        <v>0</v>
      </c>
    </row>
    <row r="32" spans="1:8" ht="36.75" thickBot="1">
      <c r="A32" s="344" t="s">
        <v>207</v>
      </c>
      <c r="B32" s="376" t="s">
        <v>190</v>
      </c>
      <c r="C32" s="415">
        <f>SUM(C28:C31)</f>
        <v>0</v>
      </c>
      <c r="D32" s="415">
        <f>SUM(D28:D31)</f>
        <v>0</v>
      </c>
      <c r="E32" s="415">
        <f>SUM(E28:E31)</f>
        <v>0</v>
      </c>
    </row>
    <row r="33" spans="2:5">
      <c r="B33" s="1"/>
      <c r="C33" s="1"/>
      <c r="D33" s="1"/>
      <c r="E33" s="1"/>
    </row>
    <row r="34" spans="2:5">
      <c r="B34" s="1041"/>
      <c r="C34" s="1041"/>
      <c r="D34" s="1"/>
      <c r="E34" s="1"/>
    </row>
    <row r="35" spans="2:5" ht="12.75" customHeight="1">
      <c r="B35" s="34"/>
    </row>
    <row r="36" spans="2:5">
      <c r="B36" s="1"/>
    </row>
    <row r="37" spans="2:5" ht="15.75">
      <c r="B37" s="18"/>
    </row>
    <row r="38" spans="2:5" ht="12.75" customHeight="1">
      <c r="B38" s="18"/>
    </row>
    <row r="39" spans="2:5" ht="16.5" customHeight="1">
      <c r="B39" s="1"/>
    </row>
    <row r="40" spans="2:5" ht="16.5" customHeight="1"/>
    <row r="41" spans="2:5" ht="16.5" customHeight="1"/>
    <row r="45" spans="2:5">
      <c r="B45" s="1"/>
    </row>
    <row r="46" spans="2:5">
      <c r="B46" s="1"/>
    </row>
    <row r="47" spans="2:5">
      <c r="B47" s="1"/>
      <c r="C47" s="1"/>
      <c r="D47" s="1"/>
      <c r="E47" s="1"/>
    </row>
    <row r="48" spans="2:5">
      <c r="B48" s="1"/>
      <c r="C48" s="1"/>
      <c r="D48" s="1"/>
      <c r="E48" s="1"/>
    </row>
    <row r="49" spans="2:5">
      <c r="B49" s="1"/>
      <c r="C49" s="1"/>
      <c r="D49" s="1"/>
      <c r="E49" s="1"/>
    </row>
    <row r="50" spans="2:5" ht="13.5" customHeight="1">
      <c r="B50" s="1"/>
      <c r="C50" s="1"/>
      <c r="D50" s="1"/>
      <c r="E50" s="1"/>
    </row>
    <row r="51" spans="2:5">
      <c r="B51" s="1"/>
      <c r="C51" s="1"/>
      <c r="D51" s="1"/>
      <c r="E51" s="1"/>
    </row>
    <row r="52" spans="2:5">
      <c r="B52" s="1"/>
      <c r="C52" s="1"/>
      <c r="D52" s="1"/>
      <c r="E52" s="1"/>
    </row>
    <row r="53" spans="2:5">
      <c r="B53" s="1"/>
      <c r="C53" s="1"/>
      <c r="D53" s="1"/>
      <c r="E53" s="1"/>
    </row>
    <row r="54" spans="2:5">
      <c r="B54" s="1"/>
      <c r="C54" s="1"/>
      <c r="D54" s="1"/>
      <c r="E54" s="1"/>
    </row>
    <row r="55" spans="2:5">
      <c r="B55" s="1"/>
      <c r="C55" s="1"/>
      <c r="D55" s="1"/>
      <c r="E55" s="1"/>
    </row>
    <row r="56" spans="2:5">
      <c r="B56" s="1"/>
      <c r="C56" s="1"/>
      <c r="D56" s="1"/>
      <c r="E56" s="1"/>
    </row>
    <row r="57" spans="2:5" s="3" customFormat="1" ht="15">
      <c r="B57" s="1"/>
      <c r="C57" s="1"/>
      <c r="D57" s="1"/>
      <c r="E57" s="1"/>
    </row>
    <row r="58" spans="2:5">
      <c r="B58" s="1"/>
      <c r="C58" s="1"/>
      <c r="D58" s="1"/>
      <c r="E58" s="1"/>
    </row>
    <row r="59" spans="2:5">
      <c r="B59" s="1"/>
      <c r="C59" s="1"/>
      <c r="D59" s="1"/>
      <c r="E59" s="1"/>
    </row>
    <row r="60" spans="2:5">
      <c r="B60" s="1"/>
      <c r="C60" s="1"/>
      <c r="D60" s="1"/>
      <c r="E60" s="1"/>
    </row>
    <row r="61" spans="2:5" ht="32.25" customHeight="1">
      <c r="B61" s="1"/>
      <c r="C61" s="1"/>
      <c r="D61" s="1"/>
      <c r="E61" s="1"/>
    </row>
    <row r="62" spans="2:5">
      <c r="B62" s="1"/>
      <c r="C62" s="1"/>
      <c r="D62" s="1"/>
      <c r="E62" s="1"/>
    </row>
    <row r="63" spans="2:5">
      <c r="B63" s="1"/>
      <c r="C63" s="1"/>
      <c r="D63" s="1"/>
      <c r="E63" s="1"/>
    </row>
    <row r="64" spans="2:5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 ht="28.5" customHeight="1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1:18">
      <c r="B81" s="1"/>
      <c r="C81" s="1"/>
      <c r="D81" s="1"/>
      <c r="E81" s="1"/>
    </row>
    <row r="82" spans="1:18">
      <c r="B82" s="1"/>
      <c r="C82" s="1"/>
      <c r="D82" s="1"/>
      <c r="E82" s="1"/>
    </row>
    <row r="83" spans="1:18">
      <c r="B83" s="1"/>
      <c r="C83" s="1"/>
      <c r="D83" s="1"/>
      <c r="E83" s="1"/>
    </row>
    <row r="84" spans="1:18">
      <c r="B84" s="1"/>
      <c r="C84" s="1"/>
      <c r="D84" s="1"/>
      <c r="E84" s="1"/>
    </row>
    <row r="85" spans="1:18" ht="13.5" thickBot="1">
      <c r="B85" s="1"/>
      <c r="C85" s="1"/>
      <c r="D85" s="1"/>
      <c r="E85" s="1"/>
    </row>
    <row r="86" spans="1:18" s="37" customFormat="1" ht="13.5" thickBot="1">
      <c r="A86" s="36"/>
      <c r="B86" s="1"/>
      <c r="C86" s="1"/>
      <c r="D86" s="1"/>
      <c r="E86" s="1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</row>
    <row r="87" spans="1:18" s="15" customFormat="1">
      <c r="B87" s="1"/>
      <c r="C87" s="1"/>
      <c r="D87" s="1"/>
      <c r="E87" s="1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</row>
    <row r="88" spans="1:18" s="15" customFormat="1">
      <c r="B88" s="1"/>
      <c r="C88" s="1"/>
      <c r="D88" s="1"/>
      <c r="E88" s="1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</row>
    <row r="89" spans="1:18" s="15" customFormat="1">
      <c r="B89" s="1"/>
      <c r="C89" s="1"/>
      <c r="D89" s="1"/>
      <c r="E89" s="1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</row>
    <row r="90" spans="1:18" s="15" customFormat="1">
      <c r="B90" s="1"/>
      <c r="C90" s="1"/>
      <c r="D90" s="1"/>
      <c r="E90" s="1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</row>
    <row r="91" spans="1:18" s="15" customFormat="1" ht="13.5" thickBot="1">
      <c r="B91" s="1"/>
      <c r="C91" s="1"/>
      <c r="D91" s="1"/>
      <c r="E91" s="1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</row>
    <row r="92" spans="1:18" s="37" customFormat="1" ht="13.5" thickBot="1">
      <c r="A92" s="36"/>
      <c r="B92" s="1"/>
      <c r="C92" s="1"/>
      <c r="D92" s="1"/>
      <c r="E92" s="1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</row>
    <row r="93" spans="1:18">
      <c r="B93" s="1"/>
      <c r="C93" s="1"/>
      <c r="D93" s="1"/>
      <c r="E93" s="1"/>
    </row>
    <row r="94" spans="1:18" ht="27" customHeight="1">
      <c r="B94" s="1"/>
      <c r="C94" s="1"/>
      <c r="D94" s="1"/>
      <c r="E94" s="1"/>
    </row>
    <row r="95" spans="1:18" ht="27" customHeight="1">
      <c r="B95" s="1"/>
      <c r="C95" s="1"/>
      <c r="D95" s="1"/>
      <c r="E95" s="1"/>
    </row>
    <row r="96" spans="1:18" ht="27" customHeight="1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  <row r="101" spans="2:5">
      <c r="B101" s="1"/>
      <c r="C101" s="1"/>
      <c r="D101" s="1"/>
      <c r="E101" s="1"/>
    </row>
    <row r="102" spans="2:5">
      <c r="B102" s="1"/>
      <c r="C102" s="1"/>
      <c r="D102" s="1"/>
      <c r="E102" s="1"/>
    </row>
    <row r="103" spans="2:5">
      <c r="B103" s="1"/>
      <c r="C103" s="1"/>
      <c r="D103" s="1"/>
      <c r="E103" s="1"/>
    </row>
    <row r="104" spans="2:5">
      <c r="B104" s="1"/>
      <c r="C104" s="1"/>
      <c r="D104" s="1"/>
      <c r="E104" s="1"/>
    </row>
    <row r="105" spans="2:5">
      <c r="B105" s="1"/>
      <c r="C105" s="1"/>
      <c r="D105" s="1"/>
      <c r="E105" s="1"/>
    </row>
    <row r="106" spans="2:5">
      <c r="B106" s="1"/>
      <c r="C106" s="1"/>
      <c r="D106" s="1"/>
      <c r="E106" s="1"/>
    </row>
    <row r="107" spans="2:5">
      <c r="B107" s="1"/>
      <c r="C107" s="1"/>
      <c r="D107" s="1"/>
      <c r="E107" s="1"/>
    </row>
    <row r="108" spans="2:5">
      <c r="B108" s="1"/>
      <c r="C108" s="1"/>
      <c r="D108" s="1"/>
      <c r="E108" s="1"/>
    </row>
    <row r="109" spans="2:5">
      <c r="B109" s="1"/>
      <c r="C109" s="1"/>
      <c r="D109" s="1"/>
      <c r="E109" s="1"/>
    </row>
    <row r="110" spans="2:5">
      <c r="B110" s="1"/>
      <c r="C110" s="1"/>
      <c r="D110" s="1"/>
      <c r="E110" s="1"/>
    </row>
    <row r="111" spans="2:5">
      <c r="B111" s="1"/>
      <c r="C111" s="1"/>
      <c r="D111" s="1"/>
      <c r="E111" s="1"/>
    </row>
    <row r="112" spans="2:5">
      <c r="B112" s="1"/>
      <c r="C112" s="1"/>
      <c r="D112" s="1"/>
      <c r="E112" s="1"/>
    </row>
    <row r="113" spans="2:5">
      <c r="B113" s="1"/>
      <c r="C113" s="1"/>
      <c r="D113" s="1"/>
      <c r="E113" s="1"/>
    </row>
    <row r="114" spans="2:5">
      <c r="B114" s="1"/>
      <c r="C114" s="1"/>
      <c r="D114" s="1"/>
      <c r="E114" s="1"/>
    </row>
    <row r="115" spans="2:5">
      <c r="B115" s="1"/>
      <c r="C115" s="1"/>
      <c r="D115" s="1"/>
      <c r="E115" s="1"/>
    </row>
    <row r="116" spans="2:5">
      <c r="B116" s="1"/>
      <c r="C116" s="1"/>
      <c r="D116" s="1"/>
      <c r="E116" s="1"/>
    </row>
    <row r="117" spans="2:5">
      <c r="B117" s="1"/>
      <c r="C117" s="1"/>
      <c r="D117" s="1"/>
      <c r="E117" s="1"/>
    </row>
    <row r="118" spans="2:5">
      <c r="B118" s="1"/>
      <c r="C118" s="1"/>
      <c r="D118" s="1"/>
      <c r="E118" s="1"/>
    </row>
    <row r="119" spans="2:5">
      <c r="B119" s="1"/>
      <c r="C119" s="1"/>
      <c r="D119" s="1"/>
      <c r="E119" s="1"/>
    </row>
    <row r="120" spans="2:5">
      <c r="B120" s="1"/>
      <c r="C120" s="1"/>
      <c r="D120" s="1"/>
      <c r="E120" s="1"/>
    </row>
    <row r="121" spans="2:5">
      <c r="B121" s="1"/>
      <c r="C121" s="1"/>
      <c r="D121" s="1"/>
      <c r="E121" s="1"/>
    </row>
    <row r="122" spans="2:5">
      <c r="B122" s="1"/>
      <c r="C122" s="1"/>
      <c r="D122" s="1"/>
      <c r="E122" s="1"/>
    </row>
    <row r="123" spans="2:5">
      <c r="B123" s="1"/>
      <c r="C123" s="1"/>
      <c r="D123" s="1"/>
      <c r="E123" s="1"/>
    </row>
    <row r="124" spans="2:5">
      <c r="B124" s="1"/>
      <c r="C124" s="1"/>
      <c r="D124" s="1"/>
      <c r="E124" s="1"/>
    </row>
    <row r="125" spans="2:5">
      <c r="B125" s="1"/>
      <c r="C125" s="1"/>
      <c r="D125" s="1"/>
      <c r="E125" s="1"/>
    </row>
    <row r="126" spans="2:5">
      <c r="B126" s="1"/>
      <c r="C126" s="1"/>
      <c r="D126" s="1"/>
      <c r="E126" s="1"/>
    </row>
    <row r="127" spans="2:5">
      <c r="B127" s="1"/>
      <c r="C127" s="1"/>
      <c r="D127" s="1"/>
      <c r="E127" s="1"/>
    </row>
    <row r="128" spans="2:5">
      <c r="B128" s="1"/>
      <c r="C128" s="1"/>
      <c r="D128" s="1"/>
      <c r="E128" s="1"/>
    </row>
    <row r="129" spans="2:5">
      <c r="B129" s="1"/>
      <c r="C129" s="1"/>
      <c r="D129" s="1"/>
      <c r="E129" s="1"/>
    </row>
    <row r="130" spans="2:5">
      <c r="B130" s="1"/>
      <c r="C130" s="1"/>
      <c r="D130" s="1"/>
      <c r="E130" s="1"/>
    </row>
    <row r="131" spans="2:5">
      <c r="B131" s="1"/>
      <c r="C131" s="1"/>
      <c r="D131" s="1"/>
      <c r="E131" s="1"/>
    </row>
    <row r="132" spans="2:5">
      <c r="B132" s="1"/>
      <c r="C132" s="1"/>
      <c r="D132" s="1"/>
      <c r="E132" s="1"/>
    </row>
    <row r="133" spans="2:5">
      <c r="B133" s="1"/>
      <c r="C133" s="1"/>
      <c r="D133" s="1"/>
      <c r="E133" s="1"/>
    </row>
    <row r="134" spans="2:5">
      <c r="B134" s="1"/>
      <c r="C134" s="1"/>
      <c r="D134" s="1"/>
      <c r="E134" s="1"/>
    </row>
    <row r="135" spans="2:5">
      <c r="B135" s="1"/>
      <c r="C135" s="1"/>
      <c r="D135" s="1"/>
      <c r="E135" s="1"/>
    </row>
    <row r="136" spans="2:5">
      <c r="B136" s="1"/>
      <c r="C136" s="1"/>
      <c r="D136" s="1"/>
      <c r="E136" s="1"/>
    </row>
    <row r="137" spans="2:5">
      <c r="B137" s="1"/>
      <c r="C137" s="1"/>
      <c r="D137" s="1"/>
      <c r="E137" s="1"/>
    </row>
    <row r="138" spans="2:5">
      <c r="B138" s="1"/>
      <c r="C138" s="1"/>
      <c r="D138" s="1"/>
      <c r="E138" s="1"/>
    </row>
    <row r="139" spans="2:5">
      <c r="B139" s="1"/>
      <c r="C139" s="1"/>
      <c r="D139" s="1"/>
      <c r="E139" s="1"/>
    </row>
    <row r="140" spans="2:5">
      <c r="B140" s="1"/>
      <c r="C140" s="1"/>
      <c r="D140" s="1"/>
      <c r="E140" s="1"/>
    </row>
  </sheetData>
  <mergeCells count="9">
    <mergeCell ref="A1:D1"/>
    <mergeCell ref="A20:D20"/>
    <mergeCell ref="E6:E7"/>
    <mergeCell ref="E25:E26"/>
    <mergeCell ref="B34:C34"/>
    <mergeCell ref="B22:D22"/>
    <mergeCell ref="B3:D3"/>
    <mergeCell ref="A6:A7"/>
    <mergeCell ref="A25:A26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H18" sqref="H18"/>
    </sheetView>
  </sheetViews>
  <sheetFormatPr defaultRowHeight="12.75"/>
  <cols>
    <col min="1" max="1" width="5.85546875" customWidth="1"/>
    <col min="2" max="2" width="54.5703125" customWidth="1"/>
    <col min="3" max="3" width="21.140625" customWidth="1"/>
  </cols>
  <sheetData>
    <row r="1" spans="1:5">
      <c r="A1" s="335"/>
      <c r="B1" s="995" t="s">
        <v>593</v>
      </c>
      <c r="C1" s="335"/>
      <c r="D1" s="335"/>
      <c r="E1" s="335"/>
    </row>
    <row r="2" spans="1:5">
      <c r="B2" s="1"/>
      <c r="C2" s="38"/>
    </row>
    <row r="3" spans="1:5">
      <c r="B3" s="1"/>
      <c r="C3" s="38"/>
    </row>
    <row r="4" spans="1:5" ht="15.75">
      <c r="B4" s="1042" t="s">
        <v>30</v>
      </c>
      <c r="C4" s="1042"/>
    </row>
    <row r="5" spans="1:5" ht="15.75">
      <c r="B5" s="1042" t="s">
        <v>31</v>
      </c>
      <c r="C5" s="1042"/>
    </row>
    <row r="6" spans="1:5" ht="15.75">
      <c r="B6" s="1042" t="s">
        <v>286</v>
      </c>
      <c r="C6" s="1042"/>
    </row>
    <row r="7" spans="1:5" ht="15.75">
      <c r="B7" s="179"/>
      <c r="C7" s="179"/>
    </row>
    <row r="8" spans="1:5">
      <c r="B8" s="1"/>
      <c r="C8" s="977" t="s">
        <v>521</v>
      </c>
    </row>
    <row r="9" spans="1:5" ht="13.5" thickBot="1">
      <c r="B9" s="1"/>
      <c r="C9" s="40"/>
    </row>
    <row r="10" spans="1:5" ht="26.25" thickBot="1">
      <c r="A10" s="378" t="s">
        <v>198</v>
      </c>
      <c r="B10" s="421" t="s">
        <v>32</v>
      </c>
      <c r="C10" s="422" t="s">
        <v>559</v>
      </c>
    </row>
    <row r="11" spans="1:5" ht="13.5" thickBot="1">
      <c r="A11" s="418" t="s">
        <v>199</v>
      </c>
      <c r="B11" s="401" t="s">
        <v>200</v>
      </c>
      <c r="C11" s="405" t="s">
        <v>201</v>
      </c>
    </row>
    <row r="12" spans="1:5" ht="16.5" thickBot="1">
      <c r="A12" s="353"/>
      <c r="B12" s="676" t="s">
        <v>640</v>
      </c>
      <c r="C12" s="672"/>
    </row>
    <row r="13" spans="1:5" ht="15.75">
      <c r="A13" s="669" t="s">
        <v>203</v>
      </c>
      <c r="B13" s="677" t="s">
        <v>641</v>
      </c>
      <c r="C13" s="673">
        <v>1397000</v>
      </c>
    </row>
    <row r="14" spans="1:5" ht="15.75">
      <c r="A14" s="670" t="s">
        <v>204</v>
      </c>
      <c r="B14" s="678"/>
      <c r="C14" s="673"/>
    </row>
    <row r="15" spans="1:5" ht="15.75">
      <c r="A15" s="670" t="s">
        <v>205</v>
      </c>
      <c r="B15" s="677" t="s">
        <v>642</v>
      </c>
      <c r="C15" s="674">
        <v>0</v>
      </c>
    </row>
    <row r="16" spans="1:5" ht="15.75">
      <c r="A16" s="670" t="s">
        <v>206</v>
      </c>
      <c r="B16" s="712"/>
      <c r="C16" s="673"/>
    </row>
    <row r="17" spans="1:3" ht="15.75">
      <c r="A17" s="671" t="s">
        <v>207</v>
      </c>
      <c r="B17" s="711"/>
      <c r="C17" s="672"/>
    </row>
    <row r="18" spans="1:3" s="7" customFormat="1" ht="16.5" thickBot="1">
      <c r="A18" s="671" t="s">
        <v>208</v>
      </c>
      <c r="B18" s="677"/>
      <c r="C18" s="680"/>
    </row>
    <row r="19" spans="1:3" s="7" customFormat="1" ht="16.5" thickBot="1">
      <c r="A19" s="353" t="s">
        <v>209</v>
      </c>
      <c r="B19" s="679"/>
      <c r="C19" s="675"/>
    </row>
    <row r="20" spans="1:3" ht="16.5" thickBot="1">
      <c r="A20" s="344" t="s">
        <v>210</v>
      </c>
      <c r="B20" s="426" t="s">
        <v>13</v>
      </c>
      <c r="C20" s="423">
        <v>1397000</v>
      </c>
    </row>
    <row r="21" spans="1:3" ht="15.75">
      <c r="B21" s="44"/>
      <c r="C21" s="45"/>
    </row>
    <row r="22" spans="1:3" ht="15.75">
      <c r="B22" s="44"/>
      <c r="C22" s="45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33"/>
  <sheetViews>
    <sheetView workbookViewId="0">
      <selection activeCell="B29" sqref="B29"/>
    </sheetView>
  </sheetViews>
  <sheetFormatPr defaultRowHeight="12.75"/>
  <cols>
    <col min="1" max="1" width="5.5703125" customWidth="1"/>
    <col min="2" max="2" width="57.5703125" customWidth="1"/>
    <col min="3" max="3" width="17.140625" customWidth="1"/>
  </cols>
  <sheetData>
    <row r="1" spans="1:5">
      <c r="A1" s="1010" t="s">
        <v>594</v>
      </c>
      <c r="B1" s="1010"/>
      <c r="C1" s="1010"/>
      <c r="D1" s="335"/>
      <c r="E1" s="335"/>
    </row>
    <row r="2" spans="1:5">
      <c r="A2" s="335"/>
      <c r="B2" s="335"/>
      <c r="C2" s="335"/>
      <c r="D2" s="335"/>
      <c r="E2" s="335"/>
    </row>
    <row r="3" spans="1:5" ht="15.75">
      <c r="B3" s="1042" t="s">
        <v>33</v>
      </c>
      <c r="C3" s="1042"/>
    </row>
    <row r="4" spans="1:5" ht="15.75">
      <c r="B4" s="1042" t="s">
        <v>34</v>
      </c>
      <c r="C4" s="1042"/>
    </row>
    <row r="5" spans="1:5" ht="15.75">
      <c r="B5" s="1042" t="s">
        <v>286</v>
      </c>
      <c r="C5" s="1042"/>
    </row>
    <row r="6" spans="1:5" ht="15.75">
      <c r="B6" s="717"/>
      <c r="C6" s="717"/>
    </row>
    <row r="7" spans="1:5" ht="13.5" thickBot="1">
      <c r="B7" s="38"/>
      <c r="C7" s="977" t="s">
        <v>533</v>
      </c>
    </row>
    <row r="8" spans="1:5" ht="26.25" thickBot="1">
      <c r="A8" s="378" t="s">
        <v>198</v>
      </c>
      <c r="B8" s="428" t="s">
        <v>35</v>
      </c>
      <c r="C8" s="429" t="s">
        <v>595</v>
      </c>
    </row>
    <row r="9" spans="1:5" ht="13.5" thickBot="1">
      <c r="A9" s="418" t="s">
        <v>199</v>
      </c>
      <c r="B9" s="401" t="s">
        <v>200</v>
      </c>
      <c r="C9" s="405" t="s">
        <v>201</v>
      </c>
    </row>
    <row r="10" spans="1:5" ht="12.75" customHeight="1" thickBot="1">
      <c r="A10" s="344"/>
      <c r="B10" s="180" t="s">
        <v>16</v>
      </c>
      <c r="C10" s="430"/>
    </row>
    <row r="11" spans="1:5" ht="12.75" customHeight="1">
      <c r="A11" s="810" t="s">
        <v>203</v>
      </c>
      <c r="B11" s="181" t="s">
        <v>643</v>
      </c>
      <c r="C11" s="431">
        <v>762000</v>
      </c>
    </row>
    <row r="12" spans="1:5" ht="12.75" customHeight="1">
      <c r="A12" s="810" t="s">
        <v>204</v>
      </c>
      <c r="B12" s="181" t="s">
        <v>644</v>
      </c>
      <c r="C12" s="431">
        <v>68148926</v>
      </c>
    </row>
    <row r="13" spans="1:5" ht="12.75" customHeight="1">
      <c r="A13" s="810" t="s">
        <v>205</v>
      </c>
      <c r="B13" s="181" t="s">
        <v>645</v>
      </c>
      <c r="C13" s="431">
        <v>35799046</v>
      </c>
    </row>
    <row r="14" spans="1:5" ht="12.75" customHeight="1">
      <c r="A14" s="810" t="s">
        <v>206</v>
      </c>
      <c r="B14" s="181" t="s">
        <v>646</v>
      </c>
      <c r="C14" s="431">
        <v>14655781</v>
      </c>
    </row>
    <row r="15" spans="1:5" ht="12.75" customHeight="1">
      <c r="A15" s="810" t="s">
        <v>207</v>
      </c>
      <c r="B15" s="181"/>
      <c r="C15" s="431"/>
    </row>
    <row r="16" spans="1:5" ht="12.75" customHeight="1">
      <c r="A16" s="810" t="s">
        <v>208</v>
      </c>
      <c r="B16" s="181" t="s">
        <v>596</v>
      </c>
      <c r="C16" s="431">
        <v>63500</v>
      </c>
    </row>
    <row r="17" spans="1:11" ht="12.75" customHeight="1">
      <c r="A17" s="810" t="s">
        <v>209</v>
      </c>
      <c r="B17" s="181"/>
      <c r="C17" s="431"/>
    </row>
    <row r="18" spans="1:11" ht="12.75" customHeight="1">
      <c r="A18" s="810" t="s">
        <v>210</v>
      </c>
      <c r="B18" s="181"/>
      <c r="C18" s="431"/>
    </row>
    <row r="19" spans="1:11" ht="12.75" customHeight="1">
      <c r="A19" s="810" t="s">
        <v>211</v>
      </c>
      <c r="B19" s="181"/>
      <c r="C19" s="431"/>
    </row>
    <row r="20" spans="1:11" ht="12.75" customHeight="1" thickBot="1">
      <c r="A20" s="419">
        <v>10</v>
      </c>
      <c r="B20" s="181"/>
      <c r="C20" s="431"/>
    </row>
    <row r="21" spans="1:11" ht="12.75" customHeight="1" thickBot="1">
      <c r="A21" s="344"/>
      <c r="B21" s="359" t="s">
        <v>23</v>
      </c>
      <c r="C21" s="432">
        <f>SUM(C11:C20)</f>
        <v>119429253</v>
      </c>
    </row>
    <row r="22" spans="1:11">
      <c r="A22" s="1043"/>
      <c r="B22" s="1030"/>
      <c r="C22" s="1030"/>
    </row>
    <row r="23" spans="1:11">
      <c r="A23" s="1"/>
      <c r="B23" s="1"/>
      <c r="K23" s="309"/>
    </row>
    <row r="24" spans="1:11">
      <c r="B24" s="1"/>
      <c r="C24" s="1"/>
      <c r="K24" s="309"/>
    </row>
    <row r="25" spans="1:11">
      <c r="B25" s="1"/>
      <c r="C25" s="1"/>
      <c r="K25" s="309"/>
    </row>
    <row r="26" spans="1:11">
      <c r="B26" s="1"/>
      <c r="C26" s="1"/>
      <c r="K26" s="309"/>
    </row>
    <row r="27" spans="1:11">
      <c r="B27" s="1"/>
      <c r="C27" s="1"/>
      <c r="K27" s="309"/>
    </row>
    <row r="28" spans="1:11">
      <c r="B28" s="1"/>
      <c r="C28" s="1"/>
      <c r="K28" s="309"/>
    </row>
    <row r="29" spans="1:11">
      <c r="H29" s="309"/>
    </row>
    <row r="30" spans="1:11">
      <c r="H30" s="309"/>
    </row>
    <row r="31" spans="1:11">
      <c r="G31" s="309"/>
    </row>
    <row r="32" spans="1:11">
      <c r="G32" s="309"/>
    </row>
    <row r="33" spans="2:8">
      <c r="H33" s="309"/>
    </row>
    <row r="34" spans="2:8">
      <c r="H34" s="309"/>
    </row>
    <row r="35" spans="2:8">
      <c r="H35" s="309"/>
    </row>
    <row r="39" spans="2:8">
      <c r="B39" s="1"/>
      <c r="C39" s="1"/>
    </row>
    <row r="40" spans="2:8">
      <c r="B40" s="1"/>
      <c r="C40" s="1"/>
    </row>
    <row r="41" spans="2:8">
      <c r="B41" s="1"/>
      <c r="C41" s="1"/>
    </row>
    <row r="42" spans="2:8">
      <c r="B42" s="1"/>
      <c r="C42" s="1"/>
    </row>
    <row r="43" spans="2:8">
      <c r="B43" s="1"/>
      <c r="C43" s="1"/>
    </row>
    <row r="44" spans="2:8">
      <c r="B44" s="1"/>
      <c r="C44" s="1"/>
    </row>
    <row r="45" spans="2:8">
      <c r="B45" s="1"/>
      <c r="C45" s="1"/>
    </row>
    <row r="46" spans="2:8">
      <c r="B46" s="1"/>
      <c r="C46" s="1"/>
    </row>
    <row r="47" spans="2:8">
      <c r="B47" s="1"/>
      <c r="C47" s="1"/>
    </row>
    <row r="48" spans="2:8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</sheetData>
  <mergeCells count="5">
    <mergeCell ref="A1:C1"/>
    <mergeCell ref="B3:C3"/>
    <mergeCell ref="B4:C4"/>
    <mergeCell ref="B5:C5"/>
    <mergeCell ref="A22:C22"/>
  </mergeCells>
  <pageMargins left="0.74803149606299213" right="0.74803149606299213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selection activeCell="G59" sqref="G59"/>
    </sheetView>
  </sheetViews>
  <sheetFormatPr defaultRowHeight="12.75"/>
  <cols>
    <col min="1" max="1" width="4.42578125" customWidth="1"/>
    <col min="2" max="2" width="27.85546875" customWidth="1"/>
    <col min="3" max="3" width="13.140625" customWidth="1"/>
    <col min="4" max="4" width="26.5703125" customWidth="1"/>
    <col min="5" max="5" width="13.7109375" customWidth="1"/>
  </cols>
  <sheetData>
    <row r="1" spans="1:5">
      <c r="A1" s="1010" t="s">
        <v>597</v>
      </c>
      <c r="B1" s="1010"/>
      <c r="C1" s="1010"/>
      <c r="D1" s="1010"/>
      <c r="E1" s="1010"/>
    </row>
    <row r="2" spans="1:5">
      <c r="A2" s="335"/>
      <c r="B2" s="335"/>
      <c r="C2" s="335"/>
      <c r="D2" s="335"/>
      <c r="E2" s="335"/>
    </row>
    <row r="3" spans="1:5" ht="15.75">
      <c r="A3" s="1044" t="s">
        <v>40</v>
      </c>
      <c r="B3" s="1030"/>
      <c r="C3" s="1030"/>
      <c r="D3" s="1030"/>
      <c r="E3" s="1030"/>
    </row>
    <row r="4" spans="1:5" ht="9" customHeight="1">
      <c r="B4" s="46"/>
      <c r="C4" s="46"/>
      <c r="D4" s="46"/>
      <c r="E4" s="46"/>
    </row>
    <row r="5" spans="1:5" ht="13.5" thickBot="1">
      <c r="B5" s="46"/>
      <c r="C5" s="46"/>
      <c r="D5" s="1045" t="s">
        <v>533</v>
      </c>
      <c r="E5" s="1045"/>
    </row>
    <row r="6" spans="1:5" ht="13.5" thickBot="1">
      <c r="A6" s="1048" t="s">
        <v>198</v>
      </c>
      <c r="B6" s="1046" t="s">
        <v>27</v>
      </c>
      <c r="C6" s="1046"/>
      <c r="D6" s="1046" t="s">
        <v>41</v>
      </c>
      <c r="E6" s="1047"/>
    </row>
    <row r="7" spans="1:5" ht="18" customHeight="1" thickBot="1">
      <c r="A7" s="1049"/>
      <c r="B7" s="47" t="s">
        <v>36</v>
      </c>
      <c r="C7" s="48" t="s">
        <v>598</v>
      </c>
      <c r="D7" s="47" t="s">
        <v>36</v>
      </c>
      <c r="E7" s="446" t="s">
        <v>599</v>
      </c>
    </row>
    <row r="8" spans="1:5" ht="12.75" customHeight="1" thickBot="1">
      <c r="A8" s="418" t="s">
        <v>199</v>
      </c>
      <c r="B8" s="409" t="s">
        <v>200</v>
      </c>
      <c r="C8" s="412" t="s">
        <v>201</v>
      </c>
      <c r="D8" s="412" t="s">
        <v>202</v>
      </c>
      <c r="E8" s="404" t="s">
        <v>222</v>
      </c>
    </row>
    <row r="9" spans="1:5">
      <c r="A9" s="425" t="s">
        <v>203</v>
      </c>
      <c r="B9" s="49" t="s">
        <v>42</v>
      </c>
      <c r="C9" s="50">
        <f>'10.m.bev.ei'!E9</f>
        <v>13913600</v>
      </c>
      <c r="D9" s="49" t="s">
        <v>43</v>
      </c>
      <c r="E9" s="447">
        <f>'2.m.kiadási ei'!E10</f>
        <v>46439870</v>
      </c>
    </row>
    <row r="10" spans="1:5">
      <c r="A10" s="384" t="s">
        <v>204</v>
      </c>
      <c r="B10" s="49" t="s">
        <v>445</v>
      </c>
      <c r="C10" s="50">
        <v>13500000</v>
      </c>
      <c r="D10" s="49" t="s">
        <v>44</v>
      </c>
      <c r="E10" s="447">
        <f>'2.m.kiadási ei'!E11</f>
        <v>8772103</v>
      </c>
    </row>
    <row r="11" spans="1:5">
      <c r="A11" s="379" t="s">
        <v>205</v>
      </c>
      <c r="B11" s="49" t="s">
        <v>446</v>
      </c>
      <c r="C11" s="51">
        <f>'10.m.bev.ei'!E17</f>
        <v>75213105</v>
      </c>
      <c r="D11" s="49" t="s">
        <v>24</v>
      </c>
      <c r="E11" s="447">
        <f>'2.m.kiadási ei'!E12</f>
        <v>40101822</v>
      </c>
    </row>
    <row r="12" spans="1:5">
      <c r="A12" s="379" t="s">
        <v>206</v>
      </c>
      <c r="B12" s="49"/>
      <c r="C12" s="51"/>
      <c r="D12" s="49" t="s">
        <v>45</v>
      </c>
      <c r="E12" s="447">
        <f>'2.m.kiadási ei'!E14</f>
        <v>200000</v>
      </c>
    </row>
    <row r="13" spans="1:5">
      <c r="A13" s="379" t="s">
        <v>207</v>
      </c>
      <c r="B13" s="288"/>
      <c r="C13" s="50"/>
      <c r="D13" s="49" t="s">
        <v>46</v>
      </c>
      <c r="E13" s="447">
        <f>'2.m.kiadási ei'!E13</f>
        <v>0</v>
      </c>
    </row>
    <row r="14" spans="1:5">
      <c r="A14" s="361" t="s">
        <v>208</v>
      </c>
      <c r="B14" s="288"/>
      <c r="C14" s="51"/>
      <c r="D14" s="49" t="s">
        <v>47</v>
      </c>
      <c r="E14" s="447"/>
    </row>
    <row r="15" spans="1:5">
      <c r="A15" s="361" t="s">
        <v>209</v>
      </c>
      <c r="B15" s="52"/>
      <c r="C15" s="50"/>
      <c r="D15" s="49" t="s">
        <v>151</v>
      </c>
      <c r="E15" s="447">
        <v>8518000</v>
      </c>
    </row>
    <row r="16" spans="1:5">
      <c r="A16" s="384" t="s">
        <v>210</v>
      </c>
      <c r="B16" s="288"/>
      <c r="C16" s="50"/>
      <c r="D16" s="52" t="s">
        <v>152</v>
      </c>
      <c r="E16" s="447">
        <v>6907500</v>
      </c>
    </row>
    <row r="17" spans="1:8">
      <c r="A17" s="379" t="s">
        <v>211</v>
      </c>
      <c r="B17" s="52"/>
      <c r="C17" s="50"/>
      <c r="D17" s="295"/>
      <c r="E17" s="447"/>
    </row>
    <row r="18" spans="1:8">
      <c r="A18" s="379" t="s">
        <v>212</v>
      </c>
      <c r="B18" s="52"/>
      <c r="C18" s="50"/>
      <c r="D18" s="52"/>
      <c r="E18" s="447"/>
    </row>
    <row r="19" spans="1:8" ht="6" customHeight="1" thickBot="1">
      <c r="A19" s="385"/>
      <c r="B19" s="847"/>
      <c r="C19" s="829"/>
      <c r="D19" s="847"/>
      <c r="E19" s="830"/>
    </row>
    <row r="20" spans="1:8" ht="13.5" thickBot="1">
      <c r="A20" s="440" t="s">
        <v>213</v>
      </c>
      <c r="B20" s="850" t="s">
        <v>48</v>
      </c>
      <c r="C20" s="851">
        <f>SUM(C9:C18)</f>
        <v>102626705</v>
      </c>
      <c r="D20" s="850" t="s">
        <v>49</v>
      </c>
      <c r="E20" s="852">
        <f>E9+E10+E11+E13+E14+E15+E16+E17+E18</f>
        <v>110739295</v>
      </c>
    </row>
    <row r="21" spans="1:8" ht="6.75" customHeight="1" thickBot="1">
      <c r="A21" s="389"/>
      <c r="B21" s="848"/>
      <c r="C21" s="849"/>
      <c r="D21" s="848"/>
      <c r="E21" s="849"/>
    </row>
    <row r="22" spans="1:8" ht="14.25" customHeight="1" thickBot="1">
      <c r="A22" s="839" t="s">
        <v>214</v>
      </c>
      <c r="B22" s="443" t="s">
        <v>192</v>
      </c>
      <c r="C22" s="649"/>
      <c r="D22" s="289"/>
      <c r="E22" s="649"/>
    </row>
    <row r="23" spans="1:8" ht="12.75" customHeight="1">
      <c r="A23" s="383" t="s">
        <v>215</v>
      </c>
      <c r="B23" s="648" t="s">
        <v>50</v>
      </c>
      <c r="C23" s="650">
        <v>13461636</v>
      </c>
      <c r="D23" s="652" t="s">
        <v>680</v>
      </c>
      <c r="E23" s="650">
        <v>2474546</v>
      </c>
    </row>
    <row r="24" spans="1:8" ht="12.75" customHeight="1">
      <c r="A24" s="380" t="s">
        <v>216</v>
      </c>
      <c r="B24" s="455" t="s">
        <v>667</v>
      </c>
      <c r="C24" s="651">
        <v>24004788</v>
      </c>
      <c r="D24" s="653" t="s">
        <v>667</v>
      </c>
      <c r="E24" s="651">
        <v>24004788</v>
      </c>
    </row>
    <row r="25" spans="1:8" ht="12.75" customHeight="1">
      <c r="A25" s="380" t="s">
        <v>217</v>
      </c>
      <c r="B25" s="444" t="s">
        <v>194</v>
      </c>
      <c r="C25" s="651">
        <f>'10.m.bev.ei'!E49</f>
        <v>0</v>
      </c>
      <c r="D25" s="653"/>
      <c r="E25" s="651"/>
    </row>
    <row r="26" spans="1:8" ht="13.5" thickBot="1">
      <c r="A26" s="840" t="s">
        <v>218</v>
      </c>
      <c r="B26" s="841" t="s">
        <v>666</v>
      </c>
      <c r="C26" s="838">
        <v>4500000</v>
      </c>
      <c r="D26" s="842" t="s">
        <v>51</v>
      </c>
      <c r="E26" s="843">
        <v>4500000</v>
      </c>
    </row>
    <row r="27" spans="1:8" ht="13.5" thickBot="1">
      <c r="A27" s="839" t="s">
        <v>219</v>
      </c>
      <c r="B27" s="844" t="s">
        <v>52</v>
      </c>
      <c r="C27" s="845">
        <v>144593129</v>
      </c>
      <c r="D27" s="846" t="s">
        <v>53</v>
      </c>
      <c r="E27" s="845">
        <f>E20+E23+E26</f>
        <v>117713841</v>
      </c>
      <c r="H27" s="80"/>
    </row>
    <row r="28" spans="1:8" ht="8.25" customHeight="1">
      <c r="B28" s="46"/>
      <c r="C28" s="46"/>
      <c r="D28" s="46"/>
      <c r="E28" s="46"/>
    </row>
    <row r="29" spans="1:8" ht="15.75">
      <c r="B29" s="1044" t="s">
        <v>54</v>
      </c>
      <c r="C29" s="1044"/>
      <c r="D29" s="1044"/>
      <c r="E29" s="1044"/>
    </row>
    <row r="30" spans="1:8" ht="9.75" customHeight="1">
      <c r="B30" s="46"/>
      <c r="C30" s="46"/>
      <c r="D30" s="46"/>
      <c r="E30" s="46"/>
    </row>
    <row r="31" spans="1:8" ht="13.5" thickBot="1">
      <c r="B31" s="46"/>
      <c r="C31" s="46"/>
      <c r="D31" s="1045" t="s">
        <v>521</v>
      </c>
      <c r="E31" s="1045"/>
    </row>
    <row r="32" spans="1:8" ht="13.5" thickBot="1">
      <c r="A32" s="1048" t="s">
        <v>198</v>
      </c>
      <c r="B32" s="1046" t="s">
        <v>27</v>
      </c>
      <c r="C32" s="1046"/>
      <c r="D32" s="1046" t="s">
        <v>41</v>
      </c>
      <c r="E32" s="1047"/>
    </row>
    <row r="33" spans="1:8" ht="19.5" customHeight="1" thickBot="1">
      <c r="A33" s="1049"/>
      <c r="B33" s="53" t="s">
        <v>36</v>
      </c>
      <c r="C33" s="54" t="s">
        <v>598</v>
      </c>
      <c r="D33" s="53" t="s">
        <v>36</v>
      </c>
      <c r="E33" s="461" t="s">
        <v>599</v>
      </c>
    </row>
    <row r="34" spans="1:8" ht="13.5" thickBot="1">
      <c r="A34" s="381" t="s">
        <v>199</v>
      </c>
      <c r="B34" s="409" t="s">
        <v>200</v>
      </c>
      <c r="C34" s="412" t="s">
        <v>201</v>
      </c>
      <c r="D34" s="412" t="s">
        <v>202</v>
      </c>
      <c r="E34" s="404" t="s">
        <v>222</v>
      </c>
    </row>
    <row r="35" spans="1:8">
      <c r="A35" s="384" t="s">
        <v>220</v>
      </c>
      <c r="B35" s="55" t="s">
        <v>55</v>
      </c>
      <c r="C35" s="51">
        <f>'10.m.bev.ei'!E30</f>
        <v>0</v>
      </c>
      <c r="D35" s="55" t="s">
        <v>56</v>
      </c>
      <c r="E35" s="447">
        <v>119429253</v>
      </c>
    </row>
    <row r="36" spans="1:8">
      <c r="A36" s="384" t="s">
        <v>221</v>
      </c>
      <c r="B36" s="55" t="s">
        <v>195</v>
      </c>
      <c r="C36" s="50">
        <f>'10.m.bev.ei'!E35</f>
        <v>0</v>
      </c>
      <c r="D36" s="55" t="s">
        <v>57</v>
      </c>
      <c r="E36" s="447">
        <v>1397000</v>
      </c>
    </row>
    <row r="37" spans="1:8">
      <c r="A37" s="384" t="s">
        <v>223</v>
      </c>
      <c r="B37" s="450"/>
      <c r="C37" s="50"/>
      <c r="D37" s="56" t="s">
        <v>153</v>
      </c>
      <c r="E37" s="448">
        <f>'2.m.kiadási ei'!E28</f>
        <v>1800000</v>
      </c>
    </row>
    <row r="38" spans="1:8">
      <c r="A38" s="384" t="s">
        <v>224</v>
      </c>
      <c r="B38" s="56"/>
      <c r="C38" s="50"/>
      <c r="D38" s="56" t="s">
        <v>154</v>
      </c>
      <c r="E38" s="448">
        <f>'2.m.kiadási ei'!E36</f>
        <v>0</v>
      </c>
    </row>
    <row r="39" spans="1:8">
      <c r="A39" s="384" t="s">
        <v>225</v>
      </c>
      <c r="B39" s="56"/>
      <c r="C39" s="50"/>
      <c r="D39" s="56" t="s">
        <v>58</v>
      </c>
      <c r="E39" s="448">
        <f>-E13</f>
        <v>0</v>
      </c>
    </row>
    <row r="40" spans="1:8">
      <c r="A40" s="384" t="s">
        <v>226</v>
      </c>
      <c r="B40" s="56"/>
      <c r="C40" s="50"/>
      <c r="D40" s="56"/>
      <c r="E40" s="448"/>
    </row>
    <row r="41" spans="1:8">
      <c r="A41" s="384" t="s">
        <v>227</v>
      </c>
      <c r="B41" s="451"/>
      <c r="C41" s="50"/>
      <c r="D41" s="57"/>
      <c r="E41" s="448"/>
    </row>
    <row r="42" spans="1:8">
      <c r="A42" s="384" t="s">
        <v>228</v>
      </c>
      <c r="B42" s="56"/>
      <c r="C42" s="8"/>
      <c r="D42" s="52"/>
      <c r="E42" s="448"/>
    </row>
    <row r="43" spans="1:8" ht="15.75" customHeight="1" thickBot="1">
      <c r="A43" s="419" t="s">
        <v>229</v>
      </c>
      <c r="B43" s="451"/>
      <c r="C43" s="50"/>
      <c r="D43" s="56"/>
      <c r="E43" s="448"/>
    </row>
    <row r="44" spans="1:8" ht="13.5" thickBot="1">
      <c r="A44" s="344" t="s">
        <v>230</v>
      </c>
      <c r="B44" s="452" t="s">
        <v>59</v>
      </c>
      <c r="C44" s="58">
        <f>C35+C36+C37+C38+C39+C40+C42+C43</f>
        <v>0</v>
      </c>
      <c r="D44" s="59" t="s">
        <v>60</v>
      </c>
      <c r="E44" s="449">
        <f>E35+E36+E37+E38+E39+E40+E41+E42</f>
        <v>122626253</v>
      </c>
    </row>
    <row r="45" spans="1:8">
      <c r="A45" s="384" t="s">
        <v>231</v>
      </c>
      <c r="B45" s="453" t="s">
        <v>192</v>
      </c>
      <c r="C45" s="291"/>
      <c r="D45" s="292"/>
      <c r="E45" s="462"/>
    </row>
    <row r="46" spans="1:8" ht="15" customHeight="1">
      <c r="A46" s="384" t="s">
        <v>232</v>
      </c>
      <c r="B46" s="454" t="s">
        <v>50</v>
      </c>
      <c r="C46" s="828">
        <v>119751753</v>
      </c>
      <c r="D46" s="294" t="s">
        <v>155</v>
      </c>
      <c r="E46" s="463">
        <f>'2.m.kiadási ei'!E47</f>
        <v>0</v>
      </c>
    </row>
    <row r="47" spans="1:8" ht="15" customHeight="1">
      <c r="A47" s="384" t="s">
        <v>233</v>
      </c>
      <c r="B47" s="455" t="s">
        <v>193</v>
      </c>
      <c r="C47" s="296"/>
      <c r="D47" s="297"/>
      <c r="E47" s="464"/>
      <c r="H47" s="80"/>
    </row>
    <row r="48" spans="1:8" ht="15" customHeight="1">
      <c r="A48" s="384" t="s">
        <v>234</v>
      </c>
      <c r="B48" s="456" t="s">
        <v>194</v>
      </c>
      <c r="C48" s="293"/>
      <c r="D48" s="294"/>
      <c r="E48" s="463"/>
    </row>
    <row r="49" spans="1:5" ht="12" customHeight="1" thickBot="1">
      <c r="A49" s="419" t="s">
        <v>235</v>
      </c>
      <c r="B49" s="457" t="s">
        <v>196</v>
      </c>
      <c r="C49" s="60">
        <f>'32.kölcsön áll.fizetési köt'!J10</f>
        <v>0</v>
      </c>
      <c r="D49" s="290" t="s">
        <v>51</v>
      </c>
      <c r="E49" s="465">
        <f>'2.m.kiadási ei'!E49</f>
        <v>0</v>
      </c>
    </row>
    <row r="50" spans="1:5" ht="13.5" thickBot="1">
      <c r="A50" s="344" t="s">
        <v>236</v>
      </c>
      <c r="B50" s="452" t="s">
        <v>62</v>
      </c>
      <c r="C50" s="58">
        <f>SUM(C44:C49)</f>
        <v>119751753</v>
      </c>
      <c r="D50" s="59" t="s">
        <v>63</v>
      </c>
      <c r="E50" s="449">
        <f>SUM(E44:E49)</f>
        <v>122626253</v>
      </c>
    </row>
    <row r="51" spans="1:5" ht="7.5" customHeight="1" thickBot="1">
      <c r="A51" s="344"/>
      <c r="B51" s="458"/>
      <c r="C51" s="61"/>
      <c r="D51" s="62"/>
      <c r="E51" s="834"/>
    </row>
    <row r="52" spans="1:5" ht="15.75" customHeight="1">
      <c r="A52" s="384" t="s">
        <v>237</v>
      </c>
      <c r="B52" s="459" t="s">
        <v>64</v>
      </c>
      <c r="C52" s="63">
        <v>102626705</v>
      </c>
      <c r="D52" s="831" t="s">
        <v>65</v>
      </c>
      <c r="E52" s="835">
        <f>E20+E44</f>
        <v>233365548</v>
      </c>
    </row>
    <row r="53" spans="1:5">
      <c r="A53" s="379" t="s">
        <v>238</v>
      </c>
      <c r="B53" s="460" t="s">
        <v>66</v>
      </c>
      <c r="C53" s="63">
        <v>133213389</v>
      </c>
      <c r="D53" s="832" t="s">
        <v>681</v>
      </c>
      <c r="E53" s="836">
        <f>E46+E23</f>
        <v>2474546</v>
      </c>
    </row>
    <row r="54" spans="1:5" ht="21.75">
      <c r="A54" s="379" t="s">
        <v>239</v>
      </c>
      <c r="B54" s="456" t="s">
        <v>194</v>
      </c>
      <c r="C54" s="63">
        <f>C25+C48</f>
        <v>0</v>
      </c>
      <c r="D54" s="832"/>
      <c r="E54" s="836"/>
    </row>
    <row r="55" spans="1:5">
      <c r="A55" s="379" t="s">
        <v>240</v>
      </c>
      <c r="B55" s="457" t="s">
        <v>668</v>
      </c>
      <c r="C55" s="64">
        <v>4500000</v>
      </c>
      <c r="D55" s="833" t="s">
        <v>67</v>
      </c>
      <c r="E55" s="837">
        <f>E26+E49</f>
        <v>4500000</v>
      </c>
    </row>
    <row r="56" spans="1:5" ht="13.5" thickBot="1">
      <c r="A56" s="385" t="s">
        <v>241</v>
      </c>
      <c r="B56" s="33" t="s">
        <v>447</v>
      </c>
      <c r="C56" s="829">
        <v>24004788</v>
      </c>
      <c r="D56" s="853" t="s">
        <v>447</v>
      </c>
      <c r="E56" s="838">
        <f>'2.m.kiadási ei'!E44</f>
        <v>24004788</v>
      </c>
    </row>
    <row r="57" spans="1:5" ht="13.5" thickBot="1">
      <c r="A57" s="344">
        <v>39</v>
      </c>
      <c r="B57" s="844" t="s">
        <v>68</v>
      </c>
      <c r="C57" s="851">
        <v>264344882</v>
      </c>
      <c r="D57" s="854" t="s">
        <v>69</v>
      </c>
      <c r="E57" s="845">
        <f>SUM(E52:E56)</f>
        <v>264344882</v>
      </c>
    </row>
    <row r="58" spans="1:5">
      <c r="B58" s="1"/>
      <c r="C58" s="1"/>
      <c r="D58" s="1"/>
      <c r="E58" s="1"/>
    </row>
  </sheetData>
  <mergeCells count="11">
    <mergeCell ref="A1:E1"/>
    <mergeCell ref="A3:E3"/>
    <mergeCell ref="D31:E31"/>
    <mergeCell ref="B32:C32"/>
    <mergeCell ref="D32:E32"/>
    <mergeCell ref="D5:E5"/>
    <mergeCell ref="B6:C6"/>
    <mergeCell ref="D6:E6"/>
    <mergeCell ref="B29:E29"/>
    <mergeCell ref="A6:A7"/>
    <mergeCell ref="A32:A33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E30"/>
  <sheetViews>
    <sheetView topLeftCell="A13" workbookViewId="0">
      <selection activeCell="B11" sqref="B11"/>
    </sheetView>
  </sheetViews>
  <sheetFormatPr defaultRowHeight="12.75"/>
  <cols>
    <col min="1" max="1" width="4.85546875" customWidth="1"/>
    <col min="2" max="2" width="64.28515625" customWidth="1"/>
    <col min="3" max="3" width="15.28515625" customWidth="1"/>
  </cols>
  <sheetData>
    <row r="2" spans="1:5">
      <c r="A2" s="335"/>
      <c r="B2" s="995" t="s">
        <v>600</v>
      </c>
      <c r="C2" s="335"/>
      <c r="D2" s="335"/>
      <c r="E2" s="335"/>
    </row>
    <row r="3" spans="1:5">
      <c r="A3" s="335"/>
      <c r="B3" s="335"/>
      <c r="C3" s="335"/>
      <c r="D3" s="335"/>
      <c r="E3" s="335"/>
    </row>
    <row r="4" spans="1:5" ht="15.75">
      <c r="B4" s="1029" t="s">
        <v>435</v>
      </c>
      <c r="C4" s="1029"/>
    </row>
    <row r="5" spans="1:5" ht="15.75">
      <c r="B5" s="105"/>
      <c r="C5" s="1"/>
    </row>
    <row r="6" spans="1:5" ht="13.5" thickBot="1">
      <c r="B6" s="1"/>
      <c r="C6" s="19" t="s">
        <v>543</v>
      </c>
    </row>
    <row r="7" spans="1:5" ht="15.75">
      <c r="A7" s="1036" t="s">
        <v>198</v>
      </c>
      <c r="B7" s="175" t="s">
        <v>15</v>
      </c>
      <c r="C7" s="170" t="s">
        <v>16</v>
      </c>
    </row>
    <row r="8" spans="1:5" ht="13.5" thickBot="1">
      <c r="A8" s="1037"/>
      <c r="B8" s="130"/>
      <c r="C8" s="171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762" t="s">
        <v>358</v>
      </c>
      <c r="C10" s="763"/>
    </row>
    <row r="11" spans="1:5">
      <c r="A11" s="363" t="s">
        <v>204</v>
      </c>
      <c r="B11" s="171"/>
      <c r="C11" s="764"/>
    </row>
    <row r="12" spans="1:5">
      <c r="A12" s="363" t="s">
        <v>205</v>
      </c>
      <c r="B12" s="811" t="s">
        <v>436</v>
      </c>
      <c r="C12" s="524">
        <v>0</v>
      </c>
    </row>
    <row r="13" spans="1:5">
      <c r="A13" s="363" t="s">
        <v>206</v>
      </c>
      <c r="B13" s="127" t="s">
        <v>437</v>
      </c>
      <c r="C13" s="524"/>
    </row>
    <row r="14" spans="1:5">
      <c r="A14" s="363" t="s">
        <v>207</v>
      </c>
      <c r="B14" s="127" t="s">
        <v>601</v>
      </c>
      <c r="C14" s="953"/>
    </row>
    <row r="15" spans="1:5" ht="13.5" thickBot="1">
      <c r="A15" s="363" t="s">
        <v>208</v>
      </c>
      <c r="B15" s="300" t="s">
        <v>509</v>
      </c>
      <c r="C15" s="766"/>
    </row>
    <row r="16" spans="1:5" ht="26.25" thickBot="1">
      <c r="A16" s="363" t="s">
        <v>209</v>
      </c>
      <c r="B16" s="387" t="s">
        <v>362</v>
      </c>
      <c r="C16" s="765">
        <f>C12+C13</f>
        <v>0</v>
      </c>
    </row>
    <row r="17" spans="1:3">
      <c r="A17" s="363" t="s">
        <v>210</v>
      </c>
      <c r="B17" s="813"/>
      <c r="C17" s="816"/>
    </row>
    <row r="18" spans="1:3">
      <c r="A18" s="363" t="s">
        <v>211</v>
      </c>
      <c r="B18" s="154"/>
      <c r="C18" s="817"/>
    </row>
    <row r="19" spans="1:3">
      <c r="A19" s="363" t="s">
        <v>212</v>
      </c>
      <c r="B19" s="814" t="s">
        <v>359</v>
      </c>
      <c r="C19" s="817"/>
    </row>
    <row r="20" spans="1:3">
      <c r="A20" s="363" t="s">
        <v>213</v>
      </c>
      <c r="B20" s="154"/>
      <c r="C20" s="584"/>
    </row>
    <row r="21" spans="1:3">
      <c r="A21" s="363" t="s">
        <v>214</v>
      </c>
      <c r="B21" s="154" t="s">
        <v>438</v>
      </c>
      <c r="C21" s="584"/>
    </row>
    <row r="22" spans="1:3">
      <c r="A22" s="363" t="s">
        <v>215</v>
      </c>
      <c r="B22" s="815" t="s">
        <v>439</v>
      </c>
      <c r="C22" s="584"/>
    </row>
    <row r="23" spans="1:3">
      <c r="A23" s="363" t="s">
        <v>216</v>
      </c>
      <c r="B23" s="129" t="s">
        <v>440</v>
      </c>
      <c r="C23" s="915"/>
    </row>
    <row r="24" spans="1:3">
      <c r="A24" s="363" t="s">
        <v>217</v>
      </c>
      <c r="B24" s="129" t="s">
        <v>441</v>
      </c>
      <c r="C24" s="913"/>
    </row>
    <row r="25" spans="1:3">
      <c r="A25" s="363" t="s">
        <v>218</v>
      </c>
      <c r="B25" s="812" t="s">
        <v>442</v>
      </c>
      <c r="C25" s="913"/>
    </row>
    <row r="26" spans="1:3">
      <c r="A26" s="363" t="s">
        <v>219</v>
      </c>
      <c r="B26" s="6" t="s">
        <v>443</v>
      </c>
      <c r="C26" s="913"/>
    </row>
    <row r="27" spans="1:3" ht="13.5" thickBot="1">
      <c r="A27" s="363" t="s">
        <v>220</v>
      </c>
      <c r="B27" s="129" t="s">
        <v>444</v>
      </c>
      <c r="C27" s="914"/>
    </row>
    <row r="28" spans="1:3" ht="26.25" thickBot="1">
      <c r="A28" s="344" t="s">
        <v>221</v>
      </c>
      <c r="B28" s="387" t="s">
        <v>361</v>
      </c>
      <c r="C28" s="765">
        <f>C21+C22</f>
        <v>0</v>
      </c>
    </row>
    <row r="29" spans="1:3" ht="13.5" thickBot="1">
      <c r="A29" s="382" t="s">
        <v>223</v>
      </c>
      <c r="B29" s="192"/>
      <c r="C29" s="767"/>
    </row>
    <row r="30" spans="1:3" ht="13.5" thickBot="1">
      <c r="A30" s="344" t="s">
        <v>224</v>
      </c>
      <c r="B30" s="168" t="s">
        <v>360</v>
      </c>
      <c r="C30" s="765">
        <f>C28+C16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0"/>
  <sheetViews>
    <sheetView topLeftCell="A17" workbookViewId="0">
      <selection activeCell="A21" sqref="A21:C35"/>
    </sheetView>
  </sheetViews>
  <sheetFormatPr defaultRowHeight="12.75"/>
  <cols>
    <col min="1" max="1" width="6.5703125" customWidth="1"/>
    <col min="2" max="2" width="49.28515625" customWidth="1"/>
    <col min="3" max="3" width="19.5703125" customWidth="1"/>
  </cols>
  <sheetData>
    <row r="1" spans="1:5">
      <c r="A1" s="335"/>
      <c r="B1" s="995" t="s">
        <v>602</v>
      </c>
      <c r="C1" s="335"/>
      <c r="D1" s="335"/>
      <c r="E1" s="335"/>
    </row>
    <row r="2" spans="1:5">
      <c r="B2" s="1"/>
      <c r="C2" s="1"/>
    </row>
    <row r="3" spans="1:5" ht="15.75">
      <c r="B3" s="1042" t="s">
        <v>496</v>
      </c>
      <c r="C3" s="1042"/>
    </row>
    <row r="4" spans="1:5" ht="15.75">
      <c r="B4" s="179"/>
      <c r="C4" s="179"/>
    </row>
    <row r="5" spans="1:5" ht="15.75">
      <c r="B5" s="179"/>
      <c r="C5" s="179"/>
    </row>
    <row r="6" spans="1:5" ht="13.5" thickBot="1">
      <c r="B6" s="1"/>
      <c r="C6" s="1"/>
    </row>
    <row r="7" spans="1:5" ht="26.25" thickBot="1">
      <c r="A7" s="378" t="s">
        <v>198</v>
      </c>
      <c r="B7" s="428" t="s">
        <v>497</v>
      </c>
      <c r="C7" s="433" t="s">
        <v>38</v>
      </c>
    </row>
    <row r="8" spans="1:5" ht="13.5" thickBot="1">
      <c r="A8" s="381" t="s">
        <v>199</v>
      </c>
      <c r="B8" s="401" t="s">
        <v>200</v>
      </c>
      <c r="C8" s="405" t="s">
        <v>201</v>
      </c>
    </row>
    <row r="9" spans="1:5" ht="15.75">
      <c r="A9" s="425" t="s">
        <v>203</v>
      </c>
      <c r="B9" s="182" t="s">
        <v>498</v>
      </c>
      <c r="C9" s="434">
        <v>2</v>
      </c>
    </row>
    <row r="10" spans="1:5" ht="15.75">
      <c r="A10" s="384" t="s">
        <v>204</v>
      </c>
      <c r="B10" s="182" t="s">
        <v>603</v>
      </c>
      <c r="C10" s="434">
        <v>1</v>
      </c>
    </row>
    <row r="11" spans="1:5" ht="15.75">
      <c r="A11" s="379" t="s">
        <v>205</v>
      </c>
      <c r="B11" s="182" t="s">
        <v>604</v>
      </c>
      <c r="C11" s="434">
        <v>1</v>
      </c>
    </row>
    <row r="12" spans="1:5" ht="15.75">
      <c r="A12" s="379" t="s">
        <v>206</v>
      </c>
      <c r="B12" s="182" t="s">
        <v>605</v>
      </c>
      <c r="C12" s="434">
        <v>1</v>
      </c>
    </row>
    <row r="13" spans="1:5" ht="15.75">
      <c r="A13" s="379" t="s">
        <v>207</v>
      </c>
      <c r="B13" s="182" t="s">
        <v>466</v>
      </c>
      <c r="C13" s="434">
        <v>25</v>
      </c>
    </row>
    <row r="14" spans="1:5" ht="15.75">
      <c r="A14" s="361" t="s">
        <v>208</v>
      </c>
      <c r="B14" s="182" t="s">
        <v>628</v>
      </c>
      <c r="C14" s="434">
        <v>1</v>
      </c>
    </row>
    <row r="15" spans="1:5" ht="16.5" thickBot="1">
      <c r="A15" s="363" t="s">
        <v>209</v>
      </c>
      <c r="B15" s="182"/>
      <c r="C15" s="434"/>
    </row>
    <row r="16" spans="1:5" ht="16.5" thickBot="1">
      <c r="A16" s="344" t="s">
        <v>210</v>
      </c>
      <c r="B16" s="436" t="s">
        <v>39</v>
      </c>
      <c r="C16" s="437">
        <f>SUM(C9:C15)</f>
        <v>31</v>
      </c>
    </row>
    <row r="17" spans="1:5" ht="15.75">
      <c r="B17" s="33"/>
      <c r="C17" s="183"/>
    </row>
    <row r="18" spans="1:5" ht="15.75">
      <c r="B18" s="33"/>
      <c r="C18" s="183"/>
    </row>
    <row r="19" spans="1:5">
      <c r="B19" s="1"/>
      <c r="C19" s="1"/>
    </row>
    <row r="20" spans="1:5">
      <c r="B20" s="1"/>
      <c r="C20" s="1"/>
    </row>
    <row r="21" spans="1:5">
      <c r="A21" s="335"/>
      <c r="B21" s="995" t="s">
        <v>606</v>
      </c>
      <c r="C21" s="335"/>
      <c r="D21" s="335"/>
      <c r="E21" s="335"/>
    </row>
    <row r="22" spans="1:5">
      <c r="B22" s="1"/>
      <c r="C22" s="1"/>
    </row>
    <row r="23" spans="1:5" ht="15.75">
      <c r="B23" s="1042" t="s">
        <v>588</v>
      </c>
      <c r="C23" s="1042"/>
    </row>
    <row r="24" spans="1:5" ht="15.75">
      <c r="B24" s="179"/>
      <c r="C24" s="179"/>
    </row>
    <row r="25" spans="1:5" ht="15.75">
      <c r="B25" s="179"/>
      <c r="C25" s="179"/>
    </row>
    <row r="26" spans="1:5" ht="13.5" thickBot="1">
      <c r="B26" s="1"/>
      <c r="C26" s="1"/>
    </row>
    <row r="27" spans="1:5" ht="26.25" thickBot="1">
      <c r="A27" s="378" t="s">
        <v>198</v>
      </c>
      <c r="B27" s="428" t="s">
        <v>37</v>
      </c>
      <c r="C27" s="433" t="s">
        <v>38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 ht="15.75">
      <c r="A29" s="425" t="s">
        <v>203</v>
      </c>
      <c r="B29" s="182" t="s">
        <v>569</v>
      </c>
      <c r="C29" s="434">
        <v>3</v>
      </c>
    </row>
    <row r="30" spans="1:5" ht="15.75">
      <c r="A30" s="361" t="s">
        <v>204</v>
      </c>
      <c r="B30" s="182" t="s">
        <v>574</v>
      </c>
      <c r="C30" s="435">
        <v>3</v>
      </c>
    </row>
    <row r="31" spans="1:5" ht="15.75">
      <c r="A31" s="361" t="s">
        <v>205</v>
      </c>
      <c r="B31" s="182"/>
      <c r="C31" s="435"/>
    </row>
    <row r="32" spans="1:5" ht="15.75">
      <c r="A32" s="361" t="s">
        <v>206</v>
      </c>
      <c r="B32" s="182"/>
      <c r="C32" s="435"/>
    </row>
    <row r="33" spans="1:3" ht="15.75">
      <c r="A33" s="361" t="s">
        <v>207</v>
      </c>
      <c r="B33" s="182"/>
      <c r="C33" s="435"/>
    </row>
    <row r="34" spans="1:3" ht="16.5" thickBot="1">
      <c r="A34" s="367" t="s">
        <v>208</v>
      </c>
      <c r="B34" s="182"/>
      <c r="C34" s="435"/>
    </row>
    <row r="35" spans="1:3" ht="16.5" thickBot="1">
      <c r="A35" s="344" t="s">
        <v>209</v>
      </c>
      <c r="B35" s="436" t="s">
        <v>647</v>
      </c>
      <c r="C35" s="437">
        <f>SUM(C29:C34)</f>
        <v>6</v>
      </c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43"/>
  <sheetViews>
    <sheetView tabSelected="1" workbookViewId="0">
      <selection activeCell="P17" sqref="P17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1010" t="s">
        <v>607</v>
      </c>
      <c r="B1" s="1033"/>
      <c r="C1" s="1033"/>
      <c r="D1" s="1033"/>
      <c r="E1" s="1033"/>
      <c r="F1" s="1033"/>
    </row>
    <row r="2" spans="1:13">
      <c r="A2" s="1052" t="s">
        <v>306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</row>
    <row r="3" spans="1:13" ht="13.5" thickBot="1">
      <c r="A3" s="1"/>
      <c r="B3" s="1050" t="s">
        <v>521</v>
      </c>
      <c r="C3" s="1051"/>
      <c r="D3" s="1051"/>
      <c r="E3" s="1051"/>
      <c r="F3" s="1051"/>
      <c r="G3" s="1051"/>
      <c r="H3" s="1051"/>
      <c r="I3" s="1051"/>
      <c r="J3" s="1051"/>
      <c r="K3" s="1051"/>
      <c r="L3" s="1051"/>
      <c r="M3" s="1051"/>
    </row>
    <row r="4" spans="1:13" ht="38.25">
      <c r="A4" s="166" t="s">
        <v>3</v>
      </c>
      <c r="B4" s="687" t="s">
        <v>682</v>
      </c>
      <c r="C4" s="687" t="s">
        <v>287</v>
      </c>
      <c r="D4" s="687" t="s">
        <v>288</v>
      </c>
      <c r="E4" s="687" t="s">
        <v>683</v>
      </c>
      <c r="F4" s="687" t="s">
        <v>684</v>
      </c>
      <c r="G4" s="687" t="s">
        <v>685</v>
      </c>
      <c r="H4" s="687" t="s">
        <v>686</v>
      </c>
      <c r="I4" s="687" t="s">
        <v>687</v>
      </c>
      <c r="J4" s="687" t="s">
        <v>688</v>
      </c>
      <c r="K4" s="687" t="s">
        <v>689</v>
      </c>
      <c r="L4" s="573" t="s">
        <v>690</v>
      </c>
      <c r="M4" s="574" t="s">
        <v>14</v>
      </c>
    </row>
    <row r="5" spans="1:13" ht="17.25" customHeight="1">
      <c r="A5" s="575" t="s">
        <v>289</v>
      </c>
      <c r="B5" s="685">
        <v>11800000</v>
      </c>
      <c r="C5" s="685">
        <f>B5*1.005</f>
        <v>11858999.999999998</v>
      </c>
      <c r="D5" s="685">
        <f t="shared" ref="D5:K5" si="0">C5*1.005</f>
        <v>11918294.999999996</v>
      </c>
      <c r="E5" s="685">
        <f t="shared" si="0"/>
        <v>11977886.474999996</v>
      </c>
      <c r="F5" s="685">
        <f t="shared" si="0"/>
        <v>12037775.907374995</v>
      </c>
      <c r="G5" s="685">
        <f t="shared" si="0"/>
        <v>12097964.786911869</v>
      </c>
      <c r="H5" s="685">
        <f t="shared" si="0"/>
        <v>12158454.610846428</v>
      </c>
      <c r="I5" s="685">
        <f t="shared" si="0"/>
        <v>12219246.883900659</v>
      </c>
      <c r="J5" s="685">
        <f t="shared" si="0"/>
        <v>12280343.118320161</v>
      </c>
      <c r="K5" s="685">
        <f t="shared" si="0"/>
        <v>12341744.833911762</v>
      </c>
      <c r="L5" s="685">
        <v>12403147</v>
      </c>
      <c r="M5" s="690">
        <f>SUM(B5:L5)</f>
        <v>133093858.61626588</v>
      </c>
    </row>
    <row r="6" spans="1:13" ht="24.75" customHeight="1">
      <c r="A6" s="575" t="s">
        <v>290</v>
      </c>
      <c r="B6" s="685"/>
      <c r="C6" s="685">
        <f>B6*1.05</f>
        <v>0</v>
      </c>
      <c r="D6" s="685">
        <f t="shared" ref="D6:K6" si="1">C6*1.05</f>
        <v>0</v>
      </c>
      <c r="E6" s="685">
        <f t="shared" si="1"/>
        <v>0</v>
      </c>
      <c r="F6" s="685">
        <f t="shared" si="1"/>
        <v>0</v>
      </c>
      <c r="G6" s="685">
        <f t="shared" si="1"/>
        <v>0</v>
      </c>
      <c r="H6" s="685">
        <f t="shared" si="1"/>
        <v>0</v>
      </c>
      <c r="I6" s="685">
        <f t="shared" si="1"/>
        <v>0</v>
      </c>
      <c r="J6" s="685">
        <f t="shared" si="1"/>
        <v>0</v>
      </c>
      <c r="K6" s="685">
        <f t="shared" si="1"/>
        <v>0</v>
      </c>
      <c r="L6" s="685">
        <v>0</v>
      </c>
      <c r="M6" s="690">
        <f t="shared" ref="M6:M12" si="2">SUM(B6:L6)</f>
        <v>0</v>
      </c>
    </row>
    <row r="7" spans="1:13" ht="25.5" customHeight="1">
      <c r="A7" s="575" t="s">
        <v>291</v>
      </c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685"/>
      <c r="M7" s="690">
        <f t="shared" si="2"/>
        <v>0</v>
      </c>
    </row>
    <row r="8" spans="1:13" ht="49.5" customHeight="1">
      <c r="A8" s="575" t="s">
        <v>292</v>
      </c>
      <c r="B8" s="685"/>
      <c r="C8" s="685"/>
      <c r="D8" s="685"/>
      <c r="E8" s="685"/>
      <c r="F8" s="685"/>
      <c r="G8" s="685"/>
      <c r="H8" s="685"/>
      <c r="I8" s="685"/>
      <c r="J8" s="685"/>
      <c r="K8" s="685"/>
      <c r="L8" s="685"/>
      <c r="M8" s="690">
        <f t="shared" si="2"/>
        <v>0</v>
      </c>
    </row>
    <row r="9" spans="1:13" ht="18.75" customHeight="1">
      <c r="A9" s="575" t="s">
        <v>691</v>
      </c>
      <c r="B9" s="685">
        <v>900000</v>
      </c>
      <c r="C9" s="685">
        <f>B9*1.005</f>
        <v>904499.99999999988</v>
      </c>
      <c r="D9" s="685">
        <f t="shared" ref="D9:K9" si="3">C9*1.005</f>
        <v>909022.49999999977</v>
      </c>
      <c r="E9" s="685">
        <f t="shared" si="3"/>
        <v>913567.6124999997</v>
      </c>
      <c r="F9" s="685">
        <f t="shared" si="3"/>
        <v>918135.45056249958</v>
      </c>
      <c r="G9" s="685">
        <f t="shared" si="3"/>
        <v>922726.12781531201</v>
      </c>
      <c r="H9" s="685">
        <f t="shared" si="3"/>
        <v>927339.75845438847</v>
      </c>
      <c r="I9" s="685">
        <f t="shared" si="3"/>
        <v>931976.45724666037</v>
      </c>
      <c r="J9" s="685">
        <f t="shared" si="3"/>
        <v>936636.33953289362</v>
      </c>
      <c r="K9" s="685">
        <f t="shared" si="3"/>
        <v>941319.52123055793</v>
      </c>
      <c r="L9" s="685">
        <v>946004</v>
      </c>
      <c r="M9" s="690">
        <f t="shared" si="2"/>
        <v>10151227.767342312</v>
      </c>
    </row>
    <row r="10" spans="1:13" ht="25.5" customHeight="1" thickBot="1">
      <c r="A10" s="575" t="s">
        <v>293</v>
      </c>
      <c r="B10" s="685">
        <v>0</v>
      </c>
      <c r="C10" s="685">
        <v>0</v>
      </c>
      <c r="D10" s="685">
        <v>0</v>
      </c>
      <c r="E10" s="685">
        <v>0</v>
      </c>
      <c r="F10" s="685">
        <v>0</v>
      </c>
      <c r="G10" s="685">
        <v>0</v>
      </c>
      <c r="H10" s="685">
        <v>0</v>
      </c>
      <c r="I10" s="685">
        <v>0</v>
      </c>
      <c r="J10" s="685">
        <v>0</v>
      </c>
      <c r="K10" s="685">
        <v>0</v>
      </c>
      <c r="L10" s="685">
        <v>0</v>
      </c>
      <c r="M10" s="690">
        <v>0</v>
      </c>
    </row>
    <row r="11" spans="1:13" ht="18" customHeight="1" thickBot="1">
      <c r="A11" s="571" t="s">
        <v>294</v>
      </c>
      <c r="B11" s="137">
        <f t="shared" ref="B11:L11" si="4">SUM(B5:B10)</f>
        <v>12700000</v>
      </c>
      <c r="C11" s="137">
        <f t="shared" si="4"/>
        <v>12763499.999999998</v>
      </c>
      <c r="D11" s="137">
        <f t="shared" si="4"/>
        <v>12827317.499999996</v>
      </c>
      <c r="E11" s="137">
        <f t="shared" si="4"/>
        <v>12891454.087499995</v>
      </c>
      <c r="F11" s="137">
        <f t="shared" si="4"/>
        <v>12955911.357937494</v>
      </c>
      <c r="G11" s="137">
        <f t="shared" si="4"/>
        <v>13020690.914727181</v>
      </c>
      <c r="H11" s="137">
        <f t="shared" si="4"/>
        <v>13085794.369300816</v>
      </c>
      <c r="I11" s="137">
        <f t="shared" si="4"/>
        <v>13151223.34114732</v>
      </c>
      <c r="J11" s="137">
        <f t="shared" si="4"/>
        <v>13216979.457853055</v>
      </c>
      <c r="K11" s="137">
        <f t="shared" si="4"/>
        <v>13283064.35514232</v>
      </c>
      <c r="L11" s="137">
        <f t="shared" si="4"/>
        <v>13349151</v>
      </c>
      <c r="M11" s="688">
        <f t="shared" si="2"/>
        <v>143245086.38360816</v>
      </c>
    </row>
    <row r="12" spans="1:13" ht="16.5" customHeight="1">
      <c r="A12" s="576" t="s">
        <v>295</v>
      </c>
      <c r="B12" s="563">
        <f>B11/2</f>
        <v>6350000</v>
      </c>
      <c r="C12" s="563">
        <f t="shared" ref="C12:L12" si="5">C11/2</f>
        <v>6381749.9999999991</v>
      </c>
      <c r="D12" s="563">
        <f t="shared" si="5"/>
        <v>6413658.7499999981</v>
      </c>
      <c r="E12" s="563">
        <f t="shared" si="5"/>
        <v>6445727.0437499974</v>
      </c>
      <c r="F12" s="563">
        <f t="shared" si="5"/>
        <v>6477955.6789687471</v>
      </c>
      <c r="G12" s="563">
        <f t="shared" si="5"/>
        <v>6510345.4573635906</v>
      </c>
      <c r="H12" s="563">
        <f t="shared" si="5"/>
        <v>6542897.1846504081</v>
      </c>
      <c r="I12" s="563">
        <f t="shared" si="5"/>
        <v>6575611.6705736602</v>
      </c>
      <c r="J12" s="563">
        <f t="shared" si="5"/>
        <v>6608489.7289265273</v>
      </c>
      <c r="K12" s="563">
        <f t="shared" si="5"/>
        <v>6641532.1775711598</v>
      </c>
      <c r="L12" s="563">
        <f t="shared" si="5"/>
        <v>6674575.5</v>
      </c>
      <c r="M12" s="689">
        <f t="shared" si="2"/>
        <v>71622543.191804081</v>
      </c>
    </row>
    <row r="13" spans="1:13" ht="33.75" customHeight="1">
      <c r="A13" s="577" t="s">
        <v>296</v>
      </c>
      <c r="B13" s="686">
        <v>0</v>
      </c>
      <c r="C13" s="686">
        <v>0</v>
      </c>
      <c r="D13" s="686">
        <v>0</v>
      </c>
      <c r="E13" s="686">
        <v>0</v>
      </c>
      <c r="F13" s="686">
        <v>0</v>
      </c>
      <c r="G13" s="686">
        <v>0</v>
      </c>
      <c r="H13" s="686">
        <v>0</v>
      </c>
      <c r="I13" s="686">
        <v>0</v>
      </c>
      <c r="J13" s="686">
        <v>0</v>
      </c>
      <c r="K13" s="686">
        <v>0</v>
      </c>
      <c r="L13" s="686">
        <v>0</v>
      </c>
      <c r="M13" s="656">
        <v>0</v>
      </c>
    </row>
    <row r="14" spans="1:13" ht="25.5" customHeight="1">
      <c r="A14" s="575" t="s">
        <v>297</v>
      </c>
      <c r="B14" s="685">
        <v>0</v>
      </c>
      <c r="C14" s="685">
        <v>0</v>
      </c>
      <c r="D14" s="685">
        <v>0</v>
      </c>
      <c r="E14" s="685">
        <v>0</v>
      </c>
      <c r="F14" s="685">
        <v>0</v>
      </c>
      <c r="G14" s="685">
        <v>0</v>
      </c>
      <c r="H14" s="685">
        <v>0</v>
      </c>
      <c r="I14" s="685">
        <v>0</v>
      </c>
      <c r="J14" s="685">
        <v>0</v>
      </c>
      <c r="K14" s="685">
        <v>0</v>
      </c>
      <c r="L14" s="685">
        <v>0</v>
      </c>
      <c r="M14" s="681">
        <v>0</v>
      </c>
    </row>
    <row r="15" spans="1:13" ht="16.5" customHeight="1">
      <c r="A15" s="575" t="s">
        <v>298</v>
      </c>
      <c r="B15" s="685"/>
      <c r="C15" s="685"/>
      <c r="D15" s="685"/>
      <c r="E15" s="685"/>
      <c r="F15" s="685"/>
      <c r="G15" s="685"/>
      <c r="H15" s="685"/>
      <c r="I15" s="685"/>
      <c r="J15" s="685"/>
      <c r="K15" s="685"/>
      <c r="L15" s="685"/>
      <c r="M15" s="681"/>
    </row>
    <row r="16" spans="1:13" ht="24.75" customHeight="1">
      <c r="A16" s="575" t="s">
        <v>692</v>
      </c>
      <c r="B16" s="685">
        <v>4500000</v>
      </c>
      <c r="C16" s="685"/>
      <c r="D16" s="685"/>
      <c r="E16" s="685"/>
      <c r="F16" s="685"/>
      <c r="G16" s="685"/>
      <c r="H16" s="685"/>
      <c r="I16" s="685"/>
      <c r="J16" s="685"/>
      <c r="K16" s="685"/>
      <c r="L16" s="685"/>
      <c r="M16" s="681"/>
    </row>
    <row r="17" spans="1:13" ht="33" customHeight="1">
      <c r="A17" s="575" t="s">
        <v>299</v>
      </c>
      <c r="B17" s="685"/>
      <c r="C17" s="685"/>
      <c r="D17" s="685"/>
      <c r="E17" s="685"/>
      <c r="F17" s="685"/>
      <c r="G17" s="685"/>
      <c r="H17" s="685"/>
      <c r="I17" s="685"/>
      <c r="J17" s="685"/>
      <c r="K17" s="685"/>
      <c r="L17" s="685"/>
      <c r="M17" s="681"/>
    </row>
    <row r="18" spans="1:13" ht="51" customHeight="1">
      <c r="A18" s="575" t="s">
        <v>300</v>
      </c>
      <c r="B18" s="685"/>
      <c r="C18" s="685"/>
      <c r="D18" s="685"/>
      <c r="E18" s="685"/>
      <c r="F18" s="685"/>
      <c r="G18" s="685"/>
      <c r="H18" s="685"/>
      <c r="I18" s="685"/>
      <c r="J18" s="685"/>
      <c r="K18" s="685"/>
      <c r="L18" s="685"/>
      <c r="M18" s="681"/>
    </row>
    <row r="19" spans="1:13" ht="26.25" customHeight="1" thickBot="1">
      <c r="A19" s="578" t="s">
        <v>301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4">
        <f>SUM(B19:L19)</f>
        <v>0</v>
      </c>
    </row>
    <row r="20" spans="1:13" ht="24.75" customHeight="1" thickBot="1">
      <c r="A20" s="572" t="s">
        <v>302</v>
      </c>
      <c r="B20" s="564">
        <f>SUM(B13:B19)</f>
        <v>4500000</v>
      </c>
      <c r="C20" s="564">
        <f t="shared" ref="C20:L20" si="6">SUM(C13:C19)</f>
        <v>0</v>
      </c>
      <c r="D20" s="564">
        <f t="shared" si="6"/>
        <v>0</v>
      </c>
      <c r="E20" s="564">
        <f t="shared" si="6"/>
        <v>0</v>
      </c>
      <c r="F20" s="564">
        <f t="shared" si="6"/>
        <v>0</v>
      </c>
      <c r="G20" s="564">
        <f t="shared" si="6"/>
        <v>0</v>
      </c>
      <c r="H20" s="564">
        <f t="shared" si="6"/>
        <v>0</v>
      </c>
      <c r="I20" s="564">
        <f t="shared" si="6"/>
        <v>0</v>
      </c>
      <c r="J20" s="564">
        <f t="shared" si="6"/>
        <v>0</v>
      </c>
      <c r="K20" s="564">
        <f t="shared" si="6"/>
        <v>0</v>
      </c>
      <c r="L20" s="564">
        <f t="shared" si="6"/>
        <v>0</v>
      </c>
      <c r="M20" s="565">
        <f>SUM(B20:L20)</f>
        <v>4500000</v>
      </c>
    </row>
    <row r="21" spans="1:13" ht="38.25" customHeight="1" thickBot="1">
      <c r="A21" s="571" t="s">
        <v>303</v>
      </c>
      <c r="B21" s="137">
        <f>B12-B20</f>
        <v>1850000</v>
      </c>
      <c r="C21" s="137">
        <f t="shared" ref="C21:M21" si="7">C12-C20</f>
        <v>6381749.9999999991</v>
      </c>
      <c r="D21" s="137">
        <f t="shared" si="7"/>
        <v>6413658.7499999981</v>
      </c>
      <c r="E21" s="137">
        <f t="shared" si="7"/>
        <v>6445727.0437499974</v>
      </c>
      <c r="F21" s="137">
        <f t="shared" si="7"/>
        <v>6477955.6789687471</v>
      </c>
      <c r="G21" s="137">
        <f t="shared" si="7"/>
        <v>6510345.4573635906</v>
      </c>
      <c r="H21" s="137">
        <f t="shared" si="7"/>
        <v>6542897.1846504081</v>
      </c>
      <c r="I21" s="137">
        <f t="shared" si="7"/>
        <v>6575611.6705736602</v>
      </c>
      <c r="J21" s="137">
        <f t="shared" si="7"/>
        <v>6608489.7289265273</v>
      </c>
      <c r="K21" s="137">
        <f t="shared" si="7"/>
        <v>6641532.1775711598</v>
      </c>
      <c r="L21" s="137">
        <f t="shared" si="7"/>
        <v>6674575.5</v>
      </c>
      <c r="M21" s="688">
        <f t="shared" si="7"/>
        <v>67122543.191804081</v>
      </c>
    </row>
    <row r="22" spans="1:13">
      <c r="A22" s="1" t="s">
        <v>304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5" customFormat="1">
      <c r="A42" s="38"/>
    </row>
    <row r="43" spans="1:1">
      <c r="A43" s="1"/>
    </row>
  </sheetData>
  <mergeCells count="3">
    <mergeCell ref="B3:M3"/>
    <mergeCell ref="A1:F1"/>
    <mergeCell ref="A2:M2"/>
  </mergeCells>
  <pageMargins left="0.15748031496062992" right="0.15748031496062992" top="0.19685039370078741" bottom="0.19685039370078741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3"/>
  <sheetViews>
    <sheetView topLeftCell="A17" workbookViewId="0">
      <selection activeCell="K51" sqref="K51"/>
    </sheetView>
  </sheetViews>
  <sheetFormatPr defaultRowHeight="12.75"/>
  <cols>
    <col min="1" max="1" width="4.5703125" customWidth="1"/>
    <col min="2" max="2" width="38.5703125" customWidth="1"/>
    <col min="3" max="3" width="11.42578125" customWidth="1"/>
    <col min="4" max="5" width="12.28515625" customWidth="1"/>
  </cols>
  <sheetData>
    <row r="1" spans="1:5">
      <c r="A1" s="1010" t="s">
        <v>561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562</v>
      </c>
      <c r="C3" s="1029"/>
      <c r="D3" s="1029"/>
      <c r="E3" s="1030"/>
    </row>
    <row r="4" spans="1:5" ht="15.75">
      <c r="B4" s="18"/>
      <c r="C4" s="18"/>
      <c r="D4" s="18"/>
      <c r="E4" s="12"/>
    </row>
    <row r="5" spans="1:5" ht="12.75" customHeight="1" thickBot="1">
      <c r="B5" s="105"/>
      <c r="C5" s="17"/>
      <c r="D5" s="1"/>
      <c r="E5" s="19" t="s">
        <v>521</v>
      </c>
    </row>
    <row r="6" spans="1:5">
      <c r="A6" s="1021" t="s">
        <v>198</v>
      </c>
      <c r="B6" s="1027" t="s">
        <v>11</v>
      </c>
      <c r="C6" s="1023" t="s">
        <v>278</v>
      </c>
      <c r="D6" s="1025" t="s">
        <v>285</v>
      </c>
      <c r="E6" s="1019" t="s">
        <v>279</v>
      </c>
    </row>
    <row r="7" spans="1:5" ht="27" customHeight="1" thickBot="1">
      <c r="A7" s="1022"/>
      <c r="B7" s="1028"/>
      <c r="C7" s="1024"/>
      <c r="D7" s="1026"/>
      <c r="E7" s="1020"/>
    </row>
    <row r="8" spans="1:5" s="266" customFormat="1" ht="9.75" customHeight="1">
      <c r="A8" s="541" t="s">
        <v>199</v>
      </c>
      <c r="B8" s="542" t="s">
        <v>200</v>
      </c>
      <c r="C8" s="543" t="s">
        <v>201</v>
      </c>
      <c r="D8" s="544" t="s">
        <v>202</v>
      </c>
      <c r="E8" s="747" t="s">
        <v>247</v>
      </c>
    </row>
    <row r="9" spans="1:5">
      <c r="A9" s="323" t="s">
        <v>203</v>
      </c>
      <c r="B9" s="330" t="s">
        <v>141</v>
      </c>
      <c r="C9" s="24"/>
      <c r="D9" s="33"/>
      <c r="E9" s="144"/>
    </row>
    <row r="10" spans="1:5">
      <c r="A10" s="322" t="s">
        <v>204</v>
      </c>
      <c r="B10" s="185" t="s">
        <v>6</v>
      </c>
      <c r="C10" s="8">
        <v>17578000</v>
      </c>
      <c r="D10" s="28">
        <v>28861870</v>
      </c>
      <c r="E10" s="144">
        <v>46439870</v>
      </c>
    </row>
    <row r="11" spans="1:5">
      <c r="A11" s="322" t="s">
        <v>205</v>
      </c>
      <c r="B11" s="198" t="s">
        <v>7</v>
      </c>
      <c r="C11" s="8">
        <v>3516770</v>
      </c>
      <c r="D11" s="28">
        <v>5255333</v>
      </c>
      <c r="E11" s="144">
        <v>8772103</v>
      </c>
    </row>
    <row r="12" spans="1:5" ht="12.75" customHeight="1">
      <c r="A12" s="322" t="s">
        <v>206</v>
      </c>
      <c r="B12" s="198" t="s">
        <v>8</v>
      </c>
      <c r="C12" s="8">
        <v>16323665</v>
      </c>
      <c r="D12" s="28">
        <v>23778157</v>
      </c>
      <c r="E12" s="144">
        <v>40101822</v>
      </c>
    </row>
    <row r="13" spans="1:5">
      <c r="A13" s="322" t="s">
        <v>207</v>
      </c>
      <c r="B13" s="198" t="s">
        <v>281</v>
      </c>
      <c r="C13" s="8">
        <f>'4-5.m. intézm. kiadás'!F12</f>
        <v>0</v>
      </c>
      <c r="D13" s="28">
        <f>'3.m.kiadási ei cofog'!E249</f>
        <v>0</v>
      </c>
      <c r="E13" s="144">
        <v>0</v>
      </c>
    </row>
    <row r="14" spans="1:5">
      <c r="A14" s="322" t="s">
        <v>208</v>
      </c>
      <c r="B14" s="198" t="s">
        <v>280</v>
      </c>
      <c r="C14" s="8">
        <f>'4-5.m. intézm. kiadás'!F13</f>
        <v>0</v>
      </c>
      <c r="D14" s="28">
        <f>'3.m.kiadási ei cofog'!E250</f>
        <v>200000</v>
      </c>
      <c r="E14" s="144">
        <v>200000</v>
      </c>
    </row>
    <row r="15" spans="1:5">
      <c r="A15" s="322" t="s">
        <v>209</v>
      </c>
      <c r="B15" s="198" t="s">
        <v>326</v>
      </c>
      <c r="C15" s="8">
        <f>C16+C17+C18+C19+C20+C21</f>
        <v>0</v>
      </c>
      <c r="D15" s="8">
        <v>15425500</v>
      </c>
      <c r="E15" s="8">
        <v>15425500</v>
      </c>
    </row>
    <row r="16" spans="1:5">
      <c r="A16" s="322" t="s">
        <v>210</v>
      </c>
      <c r="B16" s="198" t="s">
        <v>327</v>
      </c>
      <c r="C16" s="8">
        <f>'4-5.m. intézm. kiadás'!F15</f>
        <v>0</v>
      </c>
      <c r="D16" s="28">
        <v>5588000</v>
      </c>
      <c r="E16" s="144">
        <f t="shared" ref="E16:E21" si="0">SUM(C16:D16)</f>
        <v>5588000</v>
      </c>
    </row>
    <row r="17" spans="1:5">
      <c r="A17" s="322" t="s">
        <v>211</v>
      </c>
      <c r="B17" s="198" t="s">
        <v>328</v>
      </c>
      <c r="C17" s="8">
        <f>'4-5.m. intézm. kiadás'!F16</f>
        <v>0</v>
      </c>
      <c r="D17" s="28">
        <f>'3.m.kiadási ei cofog'!E253</f>
        <v>0</v>
      </c>
      <c r="E17" s="144">
        <f t="shared" si="0"/>
        <v>0</v>
      </c>
    </row>
    <row r="18" spans="1:5">
      <c r="A18" s="322" t="s">
        <v>212</v>
      </c>
      <c r="B18" s="198" t="s">
        <v>329</v>
      </c>
      <c r="C18" s="8">
        <f>'4-5.m. intézm. kiadás'!F17</f>
        <v>0</v>
      </c>
      <c r="D18" s="28">
        <f>'3.m.kiadási ei cofog'!E254</f>
        <v>0</v>
      </c>
      <c r="E18" s="144">
        <f t="shared" si="0"/>
        <v>0</v>
      </c>
    </row>
    <row r="19" spans="1:5">
      <c r="A19" s="322" t="s">
        <v>213</v>
      </c>
      <c r="B19" s="331" t="s">
        <v>330</v>
      </c>
      <c r="C19" s="8">
        <f>'4-5.m. intézm. kiadás'!F18</f>
        <v>0</v>
      </c>
      <c r="D19" s="28">
        <v>2500000</v>
      </c>
      <c r="E19" s="144">
        <f t="shared" si="0"/>
        <v>2500000</v>
      </c>
    </row>
    <row r="20" spans="1:5">
      <c r="A20" s="322" t="s">
        <v>214</v>
      </c>
      <c r="B20" s="728" t="s">
        <v>670</v>
      </c>
      <c r="C20" s="8">
        <f>'4-5.m. intézm. kiadás'!F19</f>
        <v>0</v>
      </c>
      <c r="D20" s="28">
        <v>430000</v>
      </c>
      <c r="E20" s="144">
        <f t="shared" si="0"/>
        <v>430000</v>
      </c>
    </row>
    <row r="21" spans="1:5">
      <c r="A21" s="322" t="s">
        <v>215</v>
      </c>
      <c r="B21" s="729" t="s">
        <v>338</v>
      </c>
      <c r="C21" s="8">
        <f>'4-5.m. intézm. kiadás'!F20</f>
        <v>0</v>
      </c>
      <c r="D21" s="28">
        <f>'3.m.kiadási ei cofog'!E257</f>
        <v>0</v>
      </c>
      <c r="E21" s="144">
        <f t="shared" si="0"/>
        <v>0</v>
      </c>
    </row>
    <row r="22" spans="1:5" ht="13.5" thickBot="1">
      <c r="A22" s="322" t="s">
        <v>216</v>
      </c>
      <c r="B22" s="200" t="s">
        <v>137</v>
      </c>
      <c r="C22" s="8">
        <f>'4-5.m. intézm. kiadás'!F21</f>
        <v>0</v>
      </c>
      <c r="D22" s="28">
        <v>6907500</v>
      </c>
      <c r="E22" s="144">
        <v>6907600</v>
      </c>
    </row>
    <row r="23" spans="1:5" ht="13.5" thickBot="1">
      <c r="A23" s="545" t="s">
        <v>217</v>
      </c>
      <c r="B23" s="546" t="s">
        <v>9</v>
      </c>
      <c r="C23" s="547">
        <f>C10+C11+C12+C13+C15+C22</f>
        <v>37418435</v>
      </c>
      <c r="D23" s="548">
        <v>73320860</v>
      </c>
      <c r="E23" s="561">
        <v>110739295</v>
      </c>
    </row>
    <row r="24" spans="1:5" ht="13.5" thickTop="1">
      <c r="A24" s="535"/>
      <c r="B24" s="330"/>
      <c r="C24" s="743"/>
      <c r="D24" s="719"/>
      <c r="E24" s="152"/>
    </row>
    <row r="25" spans="1:5">
      <c r="A25" s="323" t="s">
        <v>218</v>
      </c>
      <c r="B25" s="332" t="s">
        <v>142</v>
      </c>
      <c r="C25" s="21"/>
      <c r="D25" s="26"/>
      <c r="E25" s="147"/>
    </row>
    <row r="26" spans="1:5">
      <c r="A26" s="322" t="s">
        <v>219</v>
      </c>
      <c r="B26" s="198" t="s">
        <v>282</v>
      </c>
      <c r="C26" s="21">
        <v>63500</v>
      </c>
      <c r="D26" s="28">
        <v>119365753</v>
      </c>
      <c r="E26" s="144">
        <v>119429253</v>
      </c>
    </row>
    <row r="27" spans="1:5">
      <c r="A27" s="322" t="s">
        <v>218</v>
      </c>
      <c r="B27" s="198" t="s">
        <v>283</v>
      </c>
      <c r="C27" s="21">
        <f>'4-5.m. intézm. kiadás'!F26</f>
        <v>0</v>
      </c>
      <c r="D27" s="28">
        <v>1397000</v>
      </c>
      <c r="E27" s="144">
        <v>1397000</v>
      </c>
    </row>
    <row r="28" spans="1:5">
      <c r="A28" s="322" t="s">
        <v>219</v>
      </c>
      <c r="B28" s="198" t="s">
        <v>138</v>
      </c>
      <c r="C28" s="21">
        <f>'4-5.m. intézm. kiadás'!F27</f>
        <v>0</v>
      </c>
      <c r="D28" s="28">
        <f>D29+D30+D31+D32+D33+D34+D35</f>
        <v>1800000</v>
      </c>
      <c r="E28" s="144">
        <v>1800000</v>
      </c>
    </row>
    <row r="29" spans="1:5">
      <c r="A29" s="322" t="s">
        <v>220</v>
      </c>
      <c r="B29" s="331" t="s">
        <v>331</v>
      </c>
      <c r="C29" s="21">
        <f>'4-5.m. intézm. kiadás'!F28</f>
        <v>0</v>
      </c>
      <c r="D29" s="28">
        <f>'3.m.kiadási ei cofog'!E265</f>
        <v>0</v>
      </c>
      <c r="E29" s="144">
        <v>0</v>
      </c>
    </row>
    <row r="30" spans="1:5">
      <c r="A30" s="322" t="s">
        <v>221</v>
      </c>
      <c r="B30" s="331" t="s">
        <v>333</v>
      </c>
      <c r="C30" s="21"/>
      <c r="D30" s="28">
        <f>'3.m.kiadási ei cofog'!E266</f>
        <v>0</v>
      </c>
      <c r="E30" s="144">
        <v>0</v>
      </c>
    </row>
    <row r="31" spans="1:5">
      <c r="A31" s="322" t="s">
        <v>223</v>
      </c>
      <c r="B31" s="331" t="s">
        <v>332</v>
      </c>
      <c r="C31" s="21"/>
      <c r="D31" s="28">
        <f>'3.m.kiadási ei cofog'!E267</f>
        <v>0</v>
      </c>
      <c r="E31" s="144">
        <v>0</v>
      </c>
    </row>
    <row r="32" spans="1:5">
      <c r="A32" s="322" t="s">
        <v>224</v>
      </c>
      <c r="B32" s="331" t="s">
        <v>334</v>
      </c>
      <c r="C32" s="21">
        <f>'4-5.m. intézm. kiadás'!F29</f>
        <v>0</v>
      </c>
      <c r="D32" s="28">
        <f>'3.m.kiadási ei cofog'!E268</f>
        <v>0</v>
      </c>
      <c r="E32" s="144">
        <v>0</v>
      </c>
    </row>
    <row r="33" spans="1:5">
      <c r="A33" s="322" t="s">
        <v>225</v>
      </c>
      <c r="B33" s="728" t="s">
        <v>335</v>
      </c>
      <c r="C33" s="21"/>
      <c r="D33" s="28">
        <v>0</v>
      </c>
      <c r="E33" s="144">
        <v>0</v>
      </c>
    </row>
    <row r="34" spans="1:5">
      <c r="A34" s="322" t="s">
        <v>226</v>
      </c>
      <c r="B34" s="280" t="s">
        <v>669</v>
      </c>
      <c r="C34" s="21"/>
      <c r="D34" s="28">
        <v>1800000</v>
      </c>
      <c r="E34" s="144">
        <v>1800000</v>
      </c>
    </row>
    <row r="35" spans="1:5">
      <c r="A35" s="322" t="s">
        <v>227</v>
      </c>
      <c r="B35" s="729" t="s">
        <v>353</v>
      </c>
      <c r="C35" s="21"/>
      <c r="D35" s="28">
        <f>'3.m.kiadási ei cofog'!E271</f>
        <v>0</v>
      </c>
      <c r="E35" s="144">
        <v>0</v>
      </c>
    </row>
    <row r="36" spans="1:5" ht="12.75" customHeight="1">
      <c r="A36" s="322" t="s">
        <v>228</v>
      </c>
      <c r="B36" s="198" t="s">
        <v>339</v>
      </c>
      <c r="C36" s="21">
        <f>'4-5.m. intézm. kiadás'!F35</f>
        <v>0</v>
      </c>
      <c r="D36" s="28">
        <f>'3.m.kiadási ei cofog'!E272</f>
        <v>0</v>
      </c>
      <c r="E36" s="144">
        <v>0</v>
      </c>
    </row>
    <row r="37" spans="1:5" ht="13.5" thickBot="1">
      <c r="A37" s="322" t="s">
        <v>229</v>
      </c>
      <c r="B37" s="200" t="s">
        <v>140</v>
      </c>
      <c r="C37" s="21">
        <f>'4-5.m. intézm. kiadás'!F36</f>
        <v>0</v>
      </c>
      <c r="D37" s="28">
        <f>'3.m.kiadási ei cofog'!E273</f>
        <v>0</v>
      </c>
      <c r="E37" s="144">
        <v>0</v>
      </c>
    </row>
    <row r="38" spans="1:5" ht="13.5" thickBot="1">
      <c r="A38" s="545" t="s">
        <v>230</v>
      </c>
      <c r="B38" s="546" t="s">
        <v>10</v>
      </c>
      <c r="C38" s="547">
        <f>SUM(C26:C28)+C36+C37</f>
        <v>63500</v>
      </c>
      <c r="D38" s="548">
        <f>SUM(D26:D28)+D36+D37</f>
        <v>122562753</v>
      </c>
      <c r="E38" s="561">
        <f>SUM(C38:D38)</f>
        <v>122626253</v>
      </c>
    </row>
    <row r="39" spans="1:5" ht="32.25" customHeight="1" thickTop="1" thickBot="1">
      <c r="A39" s="545" t="s">
        <v>231</v>
      </c>
      <c r="B39" s="550" t="s">
        <v>340</v>
      </c>
      <c r="C39" s="549">
        <f>C38+C23</f>
        <v>37481935</v>
      </c>
      <c r="D39" s="549">
        <f>D38+D23</f>
        <v>195883613</v>
      </c>
      <c r="E39" s="549">
        <f>E38+E23</f>
        <v>233365548</v>
      </c>
    </row>
    <row r="40" spans="1:5" ht="14.25" customHeight="1" thickTop="1">
      <c r="A40" s="535"/>
      <c r="B40" s="744"/>
      <c r="C40" s="745"/>
      <c r="D40" s="618"/>
      <c r="E40" s="617"/>
    </row>
    <row r="41" spans="1:5" ht="12.75" customHeight="1">
      <c r="A41" s="323" t="s">
        <v>277</v>
      </c>
      <c r="B41" s="417" t="s">
        <v>342</v>
      </c>
      <c r="C41" s="21"/>
      <c r="D41" s="26"/>
      <c r="E41" s="147"/>
    </row>
    <row r="42" spans="1:5" s="14" customFormat="1">
      <c r="A42" s="322" t="s">
        <v>233</v>
      </c>
      <c r="B42" s="199" t="s">
        <v>341</v>
      </c>
      <c r="C42" s="21">
        <f>'4-5.m. intézm. kiadás'!F41</f>
        <v>0</v>
      </c>
      <c r="D42" s="28">
        <f>'3.m.kiadási ei cofog'!E278</f>
        <v>0</v>
      </c>
      <c r="E42" s="144">
        <v>0</v>
      </c>
    </row>
    <row r="43" spans="1:5" s="14" customFormat="1">
      <c r="A43" s="322" t="s">
        <v>234</v>
      </c>
      <c r="B43" s="620" t="s">
        <v>346</v>
      </c>
      <c r="C43" s="21">
        <f>'4-5.m. intézm. kiadás'!F42</f>
        <v>0</v>
      </c>
      <c r="D43" s="28">
        <f>'3.m.kiadási ei cofog'!E279</f>
        <v>0</v>
      </c>
      <c r="E43" s="144">
        <v>0</v>
      </c>
    </row>
    <row r="44" spans="1:5" s="14" customFormat="1">
      <c r="A44" s="322" t="s">
        <v>235</v>
      </c>
      <c r="B44" s="620" t="s">
        <v>347</v>
      </c>
      <c r="C44" s="21">
        <f>'4-5.m. intézm. kiadás'!F43</f>
        <v>0</v>
      </c>
      <c r="D44" s="28">
        <v>24004788</v>
      </c>
      <c r="E44" s="144">
        <v>24004788</v>
      </c>
    </row>
    <row r="45" spans="1:5" s="14" customFormat="1">
      <c r="A45" s="322" t="s">
        <v>236</v>
      </c>
      <c r="B45" s="620" t="s">
        <v>671</v>
      </c>
      <c r="C45" s="21">
        <f>'4-5.m. intézm. kiadás'!F44</f>
        <v>0</v>
      </c>
      <c r="D45" s="28">
        <v>2474546</v>
      </c>
      <c r="E45" s="144">
        <v>2474546</v>
      </c>
    </row>
    <row r="46" spans="1:5">
      <c r="A46" s="322" t="s">
        <v>237</v>
      </c>
      <c r="B46" s="730" t="s">
        <v>349</v>
      </c>
      <c r="C46" s="21">
        <f>'4-5.m. intézm. kiadás'!F45</f>
        <v>0</v>
      </c>
      <c r="D46" s="28">
        <f>'3.m.kiadási ei cofog'!E282</f>
        <v>0</v>
      </c>
      <c r="E46" s="144">
        <v>0</v>
      </c>
    </row>
    <row r="47" spans="1:5">
      <c r="A47" s="322" t="s">
        <v>238</v>
      </c>
      <c r="B47" s="731" t="s">
        <v>350</v>
      </c>
      <c r="C47" s="21">
        <f>'4-5.m. intézm. kiadás'!F46</f>
        <v>0</v>
      </c>
      <c r="D47" s="28">
        <v>0</v>
      </c>
      <c r="E47" s="144">
        <v>0</v>
      </c>
    </row>
    <row r="48" spans="1:5">
      <c r="A48" s="322" t="s">
        <v>239</v>
      </c>
      <c r="B48" s="732" t="s">
        <v>351</v>
      </c>
      <c r="C48" s="21">
        <f>'4-5.m. intézm. kiadás'!F47</f>
        <v>0</v>
      </c>
      <c r="D48" s="28">
        <f>'3.m.kiadási ei cofog'!E284</f>
        <v>4500000</v>
      </c>
      <c r="E48" s="144">
        <v>4500000</v>
      </c>
    </row>
    <row r="49" spans="1:5" s="14" customFormat="1" ht="13.5" thickBot="1">
      <c r="A49" s="322" t="s">
        <v>240</v>
      </c>
      <c r="B49" s="333" t="s">
        <v>352</v>
      </c>
      <c r="C49" s="21">
        <f>'4-5.m. intézm. kiadás'!F48</f>
        <v>0</v>
      </c>
      <c r="D49" s="28">
        <f>'3.m.kiadási ei cofog'!E285</f>
        <v>0</v>
      </c>
      <c r="E49" s="144">
        <v>0</v>
      </c>
    </row>
    <row r="50" spans="1:5" s="14" customFormat="1" ht="13.5" thickBot="1">
      <c r="A50" s="344" t="s">
        <v>241</v>
      </c>
      <c r="B50" s="283" t="s">
        <v>343</v>
      </c>
      <c r="C50" s="107">
        <f>SUM(C42:C49)</f>
        <v>0</v>
      </c>
      <c r="D50" s="107">
        <f>SUM(D42:D49)</f>
        <v>30979334</v>
      </c>
      <c r="E50" s="107">
        <f>SUM(E42:E49)</f>
        <v>30979334</v>
      </c>
    </row>
    <row r="51" spans="1:5" s="14" customFormat="1">
      <c r="A51" s="535"/>
      <c r="B51" s="41"/>
      <c r="C51" s="743"/>
      <c r="D51" s="208"/>
      <c r="E51" s="152"/>
    </row>
    <row r="52" spans="1:5" ht="18.75" customHeight="1" thickBot="1">
      <c r="A52" s="562" t="s">
        <v>242</v>
      </c>
      <c r="B52" s="733" t="s">
        <v>344</v>
      </c>
      <c r="C52" s="734">
        <f>C39+C50</f>
        <v>37481935</v>
      </c>
      <c r="D52" s="746">
        <v>226862947</v>
      </c>
      <c r="E52" s="748">
        <f>E39+E50</f>
        <v>264344882</v>
      </c>
    </row>
    <row r="53" spans="1:5" ht="13.5" thickTop="1">
      <c r="B53" s="1"/>
      <c r="C53" s="1"/>
      <c r="D53" s="1"/>
    </row>
    <row r="54" spans="1:5">
      <c r="B54" s="1"/>
      <c r="C54" s="1"/>
      <c r="D54" s="1"/>
    </row>
    <row r="55" spans="1:5">
      <c r="B55" s="1"/>
      <c r="C55" s="1"/>
      <c r="D55" s="1"/>
    </row>
    <row r="56" spans="1:5">
      <c r="B56" s="1"/>
      <c r="C56" s="1"/>
      <c r="D56" s="1"/>
    </row>
    <row r="57" spans="1:5">
      <c r="B57" s="1"/>
      <c r="C57" s="1"/>
      <c r="D57" s="1"/>
    </row>
    <row r="58" spans="1:5">
      <c r="B58" s="1"/>
      <c r="C58" s="1"/>
      <c r="D58" s="1"/>
    </row>
    <row r="59" spans="1:5">
      <c r="B59" s="1"/>
      <c r="C59" s="1"/>
      <c r="D59" s="1"/>
    </row>
    <row r="60" spans="1:5">
      <c r="B60" s="1"/>
      <c r="C60" s="1"/>
      <c r="D60" s="1"/>
    </row>
    <row r="61" spans="1:5">
      <c r="B61" s="1"/>
      <c r="C61" s="1"/>
      <c r="D61" s="1"/>
    </row>
    <row r="62" spans="1:5">
      <c r="B62" s="1"/>
      <c r="C62" s="1"/>
      <c r="D62" s="1"/>
    </row>
    <row r="63" spans="1:5">
      <c r="B63" s="1"/>
      <c r="C63" s="1"/>
      <c r="D63" s="1"/>
    </row>
    <row r="64" spans="1:5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</sheetData>
  <mergeCells count="7">
    <mergeCell ref="E6:E7"/>
    <mergeCell ref="A6:A7"/>
    <mergeCell ref="A1:D1"/>
    <mergeCell ref="C6:C7"/>
    <mergeCell ref="D6:D7"/>
    <mergeCell ref="B6:B7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3:K25"/>
  <sheetViews>
    <sheetView workbookViewId="0">
      <selection activeCell="N13" sqref="N13"/>
    </sheetView>
  </sheetViews>
  <sheetFormatPr defaultRowHeight="12.75"/>
  <cols>
    <col min="1" max="1" width="5" customWidth="1"/>
    <col min="2" max="2" width="19.85546875" customWidth="1"/>
    <col min="3" max="11" width="12.28515625" customWidth="1"/>
  </cols>
  <sheetData>
    <row r="3" spans="1:11" ht="15">
      <c r="A3" s="1010" t="s">
        <v>608</v>
      </c>
      <c r="B3" s="1033"/>
      <c r="C3" s="1033"/>
      <c r="D3" s="1033"/>
      <c r="E3" s="1033"/>
      <c r="F3" s="1033"/>
      <c r="G3" s="1"/>
      <c r="H3" s="1"/>
      <c r="I3" s="186"/>
      <c r="J3" s="186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038" t="s">
        <v>70</v>
      </c>
      <c r="C6" s="1055"/>
      <c r="D6" s="1055"/>
      <c r="E6" s="1055"/>
      <c r="F6" s="1055"/>
      <c r="G6" s="1055"/>
      <c r="H6" s="1055"/>
      <c r="I6" s="1055"/>
      <c r="J6" s="1055"/>
      <c r="K6" s="1"/>
    </row>
    <row r="7" spans="1:11">
      <c r="B7" s="1"/>
      <c r="C7" s="1"/>
      <c r="D7" s="38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19" t="s">
        <v>4</v>
      </c>
      <c r="K9" s="1"/>
    </row>
    <row r="10" spans="1:11" ht="13.5" thickBot="1">
      <c r="A10" s="1036" t="s">
        <v>198</v>
      </c>
      <c r="B10" s="187" t="s">
        <v>71</v>
      </c>
      <c r="C10" s="1057" t="s">
        <v>156</v>
      </c>
      <c r="D10" s="1058"/>
      <c r="E10" s="1059" t="s">
        <v>157</v>
      </c>
      <c r="F10" s="1058"/>
      <c r="G10" s="1060" t="s">
        <v>158</v>
      </c>
      <c r="H10" s="1058"/>
      <c r="I10" s="1059" t="s">
        <v>159</v>
      </c>
      <c r="J10" s="1057"/>
      <c r="K10" s="1053" t="s">
        <v>50</v>
      </c>
    </row>
    <row r="11" spans="1:11" ht="13.5" thickBot="1">
      <c r="A11" s="1056"/>
      <c r="B11" s="189"/>
      <c r="C11" s="188" t="s">
        <v>72</v>
      </c>
      <c r="D11" s="190" t="s">
        <v>73</v>
      </c>
      <c r="E11" s="190" t="s">
        <v>160</v>
      </c>
      <c r="F11" s="190" t="s">
        <v>161</v>
      </c>
      <c r="G11" s="191" t="s">
        <v>162</v>
      </c>
      <c r="H11" s="191" t="s">
        <v>161</v>
      </c>
      <c r="I11" s="190" t="s">
        <v>163</v>
      </c>
      <c r="J11" s="188" t="s">
        <v>164</v>
      </c>
      <c r="K11" s="1054"/>
    </row>
    <row r="12" spans="1:11" ht="13.5" thickBot="1">
      <c r="A12" s="418" t="s">
        <v>199</v>
      </c>
      <c r="B12" s="381" t="s">
        <v>200</v>
      </c>
      <c r="C12" s="381" t="s">
        <v>201</v>
      </c>
      <c r="D12" s="955" t="s">
        <v>202</v>
      </c>
      <c r="E12" s="381" t="s">
        <v>222</v>
      </c>
      <c r="F12" s="381" t="s">
        <v>247</v>
      </c>
      <c r="G12" s="381" t="s">
        <v>248</v>
      </c>
      <c r="H12" s="381" t="s">
        <v>253</v>
      </c>
      <c r="I12" s="381" t="s">
        <v>254</v>
      </c>
      <c r="J12" s="188" t="s">
        <v>255</v>
      </c>
      <c r="K12" s="190" t="s">
        <v>258</v>
      </c>
    </row>
    <row r="13" spans="1:11">
      <c r="A13" s="425" t="s">
        <v>203</v>
      </c>
      <c r="B13" s="192" t="s">
        <v>74</v>
      </c>
      <c r="C13" s="147">
        <v>8900000</v>
      </c>
      <c r="D13" s="954">
        <v>6955000</v>
      </c>
      <c r="E13" s="153"/>
      <c r="F13" s="147"/>
      <c r="G13" s="152"/>
      <c r="H13" s="27"/>
      <c r="I13" s="152"/>
      <c r="J13" s="498"/>
      <c r="K13" s="147"/>
    </row>
    <row r="14" spans="1:11">
      <c r="A14" s="384" t="s">
        <v>204</v>
      </c>
      <c r="B14" s="192" t="s">
        <v>75</v>
      </c>
      <c r="C14" s="147">
        <v>8520893</v>
      </c>
      <c r="D14" s="140">
        <v>7320000</v>
      </c>
      <c r="E14" s="153"/>
      <c r="F14" s="147"/>
      <c r="G14" s="144"/>
      <c r="H14" s="109"/>
      <c r="I14" s="144"/>
      <c r="J14" s="302"/>
      <c r="K14" s="144"/>
    </row>
    <row r="15" spans="1:11">
      <c r="A15" s="322" t="s">
        <v>205</v>
      </c>
      <c r="B15" s="192" t="s">
        <v>76</v>
      </c>
      <c r="C15" s="147">
        <v>13455400</v>
      </c>
      <c r="D15" s="140">
        <v>8345200</v>
      </c>
      <c r="E15" s="153"/>
      <c r="F15" s="147"/>
      <c r="G15" s="152"/>
      <c r="H15" s="27"/>
      <c r="I15" s="152"/>
      <c r="J15" s="222"/>
      <c r="K15" s="144"/>
    </row>
    <row r="16" spans="1:11">
      <c r="A16" s="322" t="s">
        <v>206</v>
      </c>
      <c r="B16" s="192" t="s">
        <v>77</v>
      </c>
      <c r="C16" s="147">
        <v>9553000</v>
      </c>
      <c r="D16" s="140">
        <v>7115000</v>
      </c>
      <c r="E16" s="153"/>
      <c r="F16" s="147"/>
      <c r="G16" s="144"/>
      <c r="H16" s="109"/>
      <c r="I16" s="144"/>
      <c r="J16" s="302"/>
      <c r="K16" s="144"/>
    </row>
    <row r="17" spans="1:11">
      <c r="A17" s="322" t="s">
        <v>207</v>
      </c>
      <c r="B17" s="192" t="s">
        <v>78</v>
      </c>
      <c r="C17" s="147">
        <v>8755000</v>
      </c>
      <c r="D17" s="140">
        <v>9895000</v>
      </c>
      <c r="E17" s="153"/>
      <c r="F17" s="147"/>
      <c r="G17" s="152"/>
      <c r="H17" s="27"/>
      <c r="I17" s="152"/>
      <c r="J17" s="222"/>
      <c r="K17" s="144"/>
    </row>
    <row r="18" spans="1:11">
      <c r="A18" s="322" t="s">
        <v>208</v>
      </c>
      <c r="B18" s="192" t="s">
        <v>79</v>
      </c>
      <c r="C18" s="153">
        <v>10655000</v>
      </c>
      <c r="D18" s="147">
        <v>9770500</v>
      </c>
      <c r="E18" s="153"/>
      <c r="F18" s="147"/>
      <c r="G18" s="144"/>
      <c r="H18" s="109"/>
      <c r="I18" s="144"/>
      <c r="J18" s="302"/>
      <c r="K18" s="144"/>
    </row>
    <row r="19" spans="1:11">
      <c r="A19" s="322" t="s">
        <v>209</v>
      </c>
      <c r="B19" s="192" t="s">
        <v>80</v>
      </c>
      <c r="C19" s="144">
        <v>11055700</v>
      </c>
      <c r="D19" s="147">
        <v>9675000</v>
      </c>
      <c r="E19" s="153">
        <v>2500000</v>
      </c>
      <c r="F19" s="147">
        <v>2500000</v>
      </c>
      <c r="G19" s="152"/>
      <c r="H19" s="27"/>
      <c r="I19" s="152"/>
      <c r="J19" s="222"/>
      <c r="K19" s="144">
        <v>10683089</v>
      </c>
    </row>
    <row r="20" spans="1:11">
      <c r="A20" s="322" t="s">
        <v>210</v>
      </c>
      <c r="B20" s="813" t="s">
        <v>81</v>
      </c>
      <c r="C20" s="685">
        <v>10678900</v>
      </c>
      <c r="D20" s="140">
        <v>10655000</v>
      </c>
      <c r="E20" s="153"/>
      <c r="F20" s="147"/>
      <c r="G20" s="144"/>
      <c r="H20" s="109"/>
      <c r="I20" s="144"/>
      <c r="J20" s="302"/>
      <c r="K20" s="144">
        <v>119751753</v>
      </c>
    </row>
    <row r="21" spans="1:11">
      <c r="A21" s="322" t="s">
        <v>211</v>
      </c>
      <c r="B21" s="192" t="s">
        <v>82</v>
      </c>
      <c r="C21" s="153">
        <v>12604000</v>
      </c>
      <c r="D21" s="147">
        <v>110575000</v>
      </c>
      <c r="E21" s="153"/>
      <c r="F21" s="147"/>
      <c r="G21" s="152"/>
      <c r="H21" s="27"/>
      <c r="I21" s="152"/>
      <c r="J21" s="222"/>
      <c r="K21" s="144"/>
    </row>
    <row r="22" spans="1:11">
      <c r="A22" s="322" t="s">
        <v>212</v>
      </c>
      <c r="B22" s="192" t="s">
        <v>83</v>
      </c>
      <c r="C22" s="153">
        <v>10315200</v>
      </c>
      <c r="D22" s="147">
        <v>7580000</v>
      </c>
      <c r="E22" s="153"/>
      <c r="F22" s="147"/>
      <c r="G22" s="144"/>
      <c r="H22" s="499"/>
      <c r="I22" s="144"/>
      <c r="J22" s="500"/>
      <c r="K22" s="144"/>
    </row>
    <row r="23" spans="1:11">
      <c r="A23" s="322" t="s">
        <v>213</v>
      </c>
      <c r="B23" s="192" t="s">
        <v>84</v>
      </c>
      <c r="C23" s="153">
        <v>10578200</v>
      </c>
      <c r="D23" s="147">
        <v>10525000</v>
      </c>
      <c r="E23" s="153">
        <v>2000000</v>
      </c>
      <c r="F23" s="147"/>
      <c r="G23" s="144"/>
      <c r="H23" s="109"/>
      <c r="I23" s="144"/>
      <c r="J23" s="302"/>
      <c r="K23" s="144"/>
    </row>
    <row r="24" spans="1:11" ht="13.5" thickBot="1">
      <c r="A24" s="370" t="s">
        <v>214</v>
      </c>
      <c r="B24" s="128" t="s">
        <v>85</v>
      </c>
      <c r="C24" s="153">
        <v>10975000</v>
      </c>
      <c r="D24" s="416">
        <v>7589300</v>
      </c>
      <c r="E24" s="153"/>
      <c r="F24" s="416">
        <v>2000000</v>
      </c>
      <c r="G24" s="152"/>
      <c r="H24" s="27"/>
      <c r="I24" s="152"/>
      <c r="J24" s="222"/>
      <c r="K24" s="149"/>
    </row>
    <row r="25" spans="1:11" ht="13.5" thickBot="1">
      <c r="A25" s="344" t="s">
        <v>215</v>
      </c>
      <c r="B25" s="168" t="s">
        <v>14</v>
      </c>
      <c r="C25" s="234">
        <f>SUM(C13:C24)</f>
        <v>126046293</v>
      </c>
      <c r="D25" s="151">
        <f t="shared" ref="D25:I25" si="0">SUM(D13:D24)</f>
        <v>206000000</v>
      </c>
      <c r="E25" s="234">
        <f t="shared" si="0"/>
        <v>4500000</v>
      </c>
      <c r="F25" s="151">
        <f t="shared" si="0"/>
        <v>4500000</v>
      </c>
      <c r="G25" s="234">
        <f t="shared" si="0"/>
        <v>0</v>
      </c>
      <c r="H25" s="151">
        <f t="shared" si="0"/>
        <v>0</v>
      </c>
      <c r="I25" s="234">
        <f t="shared" si="0"/>
        <v>0</v>
      </c>
      <c r="J25" s="227">
        <f>SUM(J13:J24)</f>
        <v>0</v>
      </c>
      <c r="K25" s="151">
        <f>SUM(K13:K24)</f>
        <v>130434842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G17" sqref="G17"/>
    </sheetView>
  </sheetViews>
  <sheetFormatPr defaultRowHeight="12.75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>
      <c r="A1" s="1010" t="s">
        <v>611</v>
      </c>
      <c r="B1" s="1033"/>
      <c r="C1" s="1033"/>
      <c r="D1" s="1033"/>
      <c r="E1" s="1033"/>
      <c r="F1" s="1033"/>
      <c r="G1" s="1061"/>
      <c r="H1" s="1061"/>
      <c r="I1" s="1061"/>
      <c r="J1" s="1061"/>
      <c r="K1" s="1061"/>
      <c r="L1" s="1061"/>
    </row>
    <row r="2" spans="1:12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1061" t="s">
        <v>610</v>
      </c>
      <c r="C3" s="1061"/>
      <c r="D3" s="1061"/>
      <c r="E3" s="1061"/>
      <c r="F3" s="1061"/>
      <c r="G3" s="1061"/>
      <c r="H3" s="1061"/>
      <c r="I3" s="1061"/>
      <c r="J3" s="1061"/>
      <c r="K3" s="1061"/>
      <c r="L3" s="1061"/>
    </row>
    <row r="4" spans="1:12">
      <c r="B4" s="1061" t="s">
        <v>86</v>
      </c>
      <c r="C4" s="1061"/>
      <c r="D4" s="1061"/>
      <c r="E4" s="1061"/>
      <c r="F4" s="1061"/>
      <c r="G4" s="1061"/>
      <c r="H4" s="1061"/>
      <c r="I4" s="1061"/>
      <c r="J4" s="1061"/>
      <c r="K4" s="1061"/>
      <c r="L4" s="1061"/>
    </row>
    <row r="5" spans="1:12" ht="13.5" thickBot="1">
      <c r="B5" s="86"/>
      <c r="C5" s="86"/>
      <c r="D5" s="86"/>
      <c r="E5" s="86"/>
      <c r="F5" s="86"/>
      <c r="G5" s="86"/>
      <c r="H5" s="86"/>
      <c r="I5" s="86"/>
      <c r="J5" s="86"/>
      <c r="K5" s="86"/>
      <c r="L5" s="86" t="s">
        <v>546</v>
      </c>
    </row>
    <row r="6" spans="1:12" ht="13.5" thickBot="1">
      <c r="A6" s="1036" t="s">
        <v>198</v>
      </c>
      <c r="B6" s="1062" t="s">
        <v>87</v>
      </c>
      <c r="C6" s="1063" t="s">
        <v>88</v>
      </c>
      <c r="D6" s="1063"/>
      <c r="E6" s="1064" t="s">
        <v>89</v>
      </c>
      <c r="F6" s="1064"/>
      <c r="G6" s="1064"/>
      <c r="H6" s="1064"/>
      <c r="I6" s="1064"/>
      <c r="J6" s="1064"/>
      <c r="K6" s="1064"/>
      <c r="L6" s="1065" t="s">
        <v>90</v>
      </c>
    </row>
    <row r="7" spans="1:12" ht="33.75" customHeight="1" thickBot="1">
      <c r="A7" s="1056"/>
      <c r="B7" s="1062"/>
      <c r="C7" s="286" t="s">
        <v>91</v>
      </c>
      <c r="D7" s="286" t="s">
        <v>92</v>
      </c>
      <c r="E7" s="286"/>
      <c r="F7" s="287"/>
      <c r="G7" s="287"/>
      <c r="H7" s="287"/>
      <c r="I7" s="287"/>
      <c r="J7" s="287"/>
      <c r="K7" s="287"/>
      <c r="L7" s="1065"/>
    </row>
    <row r="8" spans="1:12" ht="14.25" customHeight="1" thickBot="1">
      <c r="A8" s="418" t="s">
        <v>256</v>
      </c>
      <c r="B8" s="418" t="s">
        <v>257</v>
      </c>
      <c r="C8" s="418" t="s">
        <v>201</v>
      </c>
      <c r="D8" s="418" t="s">
        <v>202</v>
      </c>
      <c r="E8" s="418" t="s">
        <v>222</v>
      </c>
      <c r="F8" s="418" t="s">
        <v>247</v>
      </c>
      <c r="G8" s="418" t="s">
        <v>248</v>
      </c>
      <c r="H8" s="418" t="s">
        <v>258</v>
      </c>
      <c r="I8" s="418" t="s">
        <v>254</v>
      </c>
      <c r="J8" s="418" t="s">
        <v>255</v>
      </c>
      <c r="K8" s="418" t="s">
        <v>258</v>
      </c>
      <c r="L8" s="418" t="s">
        <v>259</v>
      </c>
    </row>
    <row r="9" spans="1:12" ht="43.5" customHeight="1">
      <c r="A9" s="424" t="s">
        <v>203</v>
      </c>
      <c r="B9" s="469" t="s">
        <v>609</v>
      </c>
      <c r="C9" s="67">
        <v>0</v>
      </c>
      <c r="D9" s="68">
        <v>0</v>
      </c>
      <c r="E9" s="68"/>
      <c r="F9" s="68"/>
      <c r="G9" s="667"/>
      <c r="H9" s="668"/>
      <c r="I9" s="668"/>
      <c r="J9" s="668"/>
      <c r="K9" s="668"/>
      <c r="L9" s="668">
        <f>SUM(C9:K9)</f>
        <v>0</v>
      </c>
    </row>
    <row r="10" spans="1:12" ht="28.5" customHeight="1">
      <c r="A10" s="323" t="s">
        <v>204</v>
      </c>
      <c r="B10" s="470" t="s">
        <v>612</v>
      </c>
      <c r="C10" s="70">
        <v>0</v>
      </c>
      <c r="D10" s="70">
        <v>4500000</v>
      </c>
      <c r="E10" s="70"/>
      <c r="F10" s="70"/>
      <c r="G10" s="71"/>
      <c r="H10" s="72"/>
      <c r="I10" s="72"/>
      <c r="J10" s="72"/>
      <c r="K10" s="72"/>
      <c r="L10" s="73">
        <f>SUM(C10:K10)</f>
        <v>4500000</v>
      </c>
    </row>
    <row r="11" spans="1:12" ht="24.75" customHeight="1">
      <c r="A11" s="322" t="s">
        <v>205</v>
      </c>
      <c r="B11" s="470" t="s">
        <v>93</v>
      </c>
      <c r="C11" s="74"/>
      <c r="D11" s="70"/>
      <c r="E11" s="70"/>
      <c r="F11" s="70"/>
      <c r="G11" s="71"/>
      <c r="H11" s="72"/>
      <c r="I11" s="72"/>
      <c r="J11" s="72"/>
      <c r="K11" s="72"/>
      <c r="L11" s="73"/>
    </row>
    <row r="12" spans="1:12">
      <c r="A12" s="322" t="s">
        <v>207</v>
      </c>
      <c r="B12" s="471">
        <v>2018</v>
      </c>
      <c r="C12" s="75"/>
      <c r="D12" s="78">
        <v>4500000</v>
      </c>
      <c r="E12" s="30"/>
      <c r="F12" s="70"/>
      <c r="G12" s="76"/>
      <c r="H12" s="77"/>
      <c r="I12" s="23"/>
      <c r="J12" s="23"/>
      <c r="K12" s="77"/>
      <c r="L12" s="23">
        <f t="shared" ref="L12:L23" si="0">SUM(C12:K12)</f>
        <v>4500000</v>
      </c>
    </row>
    <row r="13" spans="1:12">
      <c r="A13" s="322" t="s">
        <v>208</v>
      </c>
      <c r="B13" s="471">
        <v>2019</v>
      </c>
      <c r="C13" s="75"/>
      <c r="D13" s="78"/>
      <c r="E13" s="30"/>
      <c r="F13" s="70"/>
      <c r="G13" s="76"/>
      <c r="H13" s="77"/>
      <c r="I13" s="23"/>
      <c r="J13" s="23"/>
      <c r="K13" s="77"/>
      <c r="L13" s="23">
        <f t="shared" si="0"/>
        <v>0</v>
      </c>
    </row>
    <row r="14" spans="1:12">
      <c r="A14" s="322" t="s">
        <v>209</v>
      </c>
      <c r="B14" s="471">
        <v>2020</v>
      </c>
      <c r="C14" s="75"/>
      <c r="D14" s="78"/>
      <c r="E14" s="30"/>
      <c r="F14" s="70"/>
      <c r="G14" s="76"/>
      <c r="H14" s="77"/>
      <c r="I14" s="23"/>
      <c r="J14" s="23"/>
      <c r="K14" s="77"/>
      <c r="L14" s="23">
        <f t="shared" si="0"/>
        <v>0</v>
      </c>
    </row>
    <row r="15" spans="1:12">
      <c r="A15" s="322" t="s">
        <v>210</v>
      </c>
      <c r="B15" s="471">
        <v>2021</v>
      </c>
      <c r="C15" s="75"/>
      <c r="D15" s="78"/>
      <c r="E15" s="30"/>
      <c r="F15" s="70"/>
      <c r="G15" s="76"/>
      <c r="H15" s="77"/>
      <c r="I15" s="23"/>
      <c r="J15" s="23"/>
      <c r="K15" s="77"/>
      <c r="L15" s="23">
        <f t="shared" si="0"/>
        <v>0</v>
      </c>
    </row>
    <row r="16" spans="1:12">
      <c r="A16" s="322" t="s">
        <v>211</v>
      </c>
      <c r="B16" s="471">
        <v>2022</v>
      </c>
      <c r="C16" s="75"/>
      <c r="D16" s="78"/>
      <c r="E16" s="30"/>
      <c r="F16" s="70"/>
      <c r="G16" s="76"/>
      <c r="H16" s="77"/>
      <c r="I16" s="23"/>
      <c r="J16" s="23"/>
      <c r="K16" s="77"/>
      <c r="L16" s="23">
        <f t="shared" si="0"/>
        <v>0</v>
      </c>
    </row>
    <row r="17" spans="1:12">
      <c r="A17" s="322" t="s">
        <v>212</v>
      </c>
      <c r="B17" s="471">
        <v>2023</v>
      </c>
      <c r="C17" s="75"/>
      <c r="D17" s="78"/>
      <c r="E17" s="30"/>
      <c r="F17" s="70"/>
      <c r="G17" s="76"/>
      <c r="H17" s="77"/>
      <c r="I17" s="23"/>
      <c r="J17" s="23"/>
      <c r="K17" s="77"/>
      <c r="L17" s="23">
        <f t="shared" si="0"/>
        <v>0</v>
      </c>
    </row>
    <row r="18" spans="1:12">
      <c r="A18" s="322" t="s">
        <v>213</v>
      </c>
      <c r="B18" s="471">
        <v>2024</v>
      </c>
      <c r="C18" s="75"/>
      <c r="D18" s="78"/>
      <c r="E18" s="30"/>
      <c r="F18" s="70"/>
      <c r="G18" s="76"/>
      <c r="H18" s="77"/>
      <c r="I18" s="23"/>
      <c r="J18" s="23"/>
      <c r="K18" s="77"/>
      <c r="L18" s="23">
        <f t="shared" si="0"/>
        <v>0</v>
      </c>
    </row>
    <row r="19" spans="1:12">
      <c r="A19" s="322" t="s">
        <v>214</v>
      </c>
      <c r="B19" s="471">
        <v>2025</v>
      </c>
      <c r="C19" s="75"/>
      <c r="D19" s="78"/>
      <c r="E19" s="30"/>
      <c r="F19" s="70"/>
      <c r="G19" s="76"/>
      <c r="H19" s="77"/>
      <c r="I19" s="23"/>
      <c r="J19" s="23"/>
      <c r="K19" s="77"/>
      <c r="L19" s="23">
        <f t="shared" si="0"/>
        <v>0</v>
      </c>
    </row>
    <row r="20" spans="1:12">
      <c r="A20" s="322" t="s">
        <v>215</v>
      </c>
      <c r="B20" s="471">
        <v>2026</v>
      </c>
      <c r="C20" s="75"/>
      <c r="D20" s="78"/>
      <c r="E20" s="30"/>
      <c r="F20" s="70"/>
      <c r="G20" s="76"/>
      <c r="H20" s="77"/>
      <c r="I20" s="23"/>
      <c r="J20" s="23"/>
      <c r="K20" s="77"/>
      <c r="L20" s="23">
        <f t="shared" si="0"/>
        <v>0</v>
      </c>
    </row>
    <row r="21" spans="1:12">
      <c r="A21" s="322" t="s">
        <v>216</v>
      </c>
      <c r="B21" s="471">
        <v>2027</v>
      </c>
      <c r="C21" s="75"/>
      <c r="D21" s="78"/>
      <c r="E21" s="30"/>
      <c r="F21" s="70"/>
      <c r="G21" s="76"/>
      <c r="H21" s="77"/>
      <c r="I21" s="23"/>
      <c r="J21" s="23"/>
      <c r="K21" s="77"/>
      <c r="L21" s="23">
        <f t="shared" si="0"/>
        <v>0</v>
      </c>
    </row>
    <row r="22" spans="1:12">
      <c r="A22" s="322" t="s">
        <v>217</v>
      </c>
      <c r="B22" s="471">
        <v>2028</v>
      </c>
      <c r="C22" s="75"/>
      <c r="D22" s="78"/>
      <c r="E22" s="30"/>
      <c r="F22" s="70"/>
      <c r="G22" s="76"/>
      <c r="H22" s="77"/>
      <c r="I22" s="23"/>
      <c r="J22" s="23"/>
      <c r="K22" s="77"/>
      <c r="L22" s="23">
        <f t="shared" si="0"/>
        <v>0</v>
      </c>
    </row>
    <row r="23" spans="1:12">
      <c r="A23" s="322" t="s">
        <v>218</v>
      </c>
      <c r="B23" s="472">
        <v>2029</v>
      </c>
      <c r="C23" s="79"/>
      <c r="D23" s="78"/>
      <c r="E23" s="30"/>
      <c r="F23" s="78"/>
      <c r="G23" s="10"/>
      <c r="H23" s="29"/>
      <c r="I23" s="29"/>
      <c r="J23" s="23"/>
      <c r="K23" s="29"/>
      <c r="L23" s="29">
        <f t="shared" si="0"/>
        <v>0</v>
      </c>
    </row>
    <row r="24" spans="1:12">
      <c r="A24" s="322" t="s">
        <v>219</v>
      </c>
      <c r="B24" s="471">
        <v>2030</v>
      </c>
      <c r="C24" s="75"/>
      <c r="D24" s="69"/>
      <c r="E24" s="30"/>
      <c r="F24" s="69"/>
      <c r="G24" s="8"/>
      <c r="H24" s="23"/>
      <c r="I24" s="23"/>
      <c r="J24" s="23"/>
      <c r="K24" s="23"/>
      <c r="L24" s="29">
        <f t="shared" ref="L24:L31" si="1">SUM(C24:K24)</f>
        <v>0</v>
      </c>
    </row>
    <row r="25" spans="1:12">
      <c r="A25" s="322" t="s">
        <v>220</v>
      </c>
      <c r="B25" s="471">
        <v>2031</v>
      </c>
      <c r="C25" s="75"/>
      <c r="D25" s="69"/>
      <c r="E25" s="30"/>
      <c r="F25" s="69"/>
      <c r="G25" s="8"/>
      <c r="H25" s="23"/>
      <c r="I25" s="23"/>
      <c r="J25" s="23"/>
      <c r="K25" s="23"/>
      <c r="L25" s="29">
        <f t="shared" si="1"/>
        <v>0</v>
      </c>
    </row>
    <row r="26" spans="1:12">
      <c r="A26" s="322" t="s">
        <v>221</v>
      </c>
      <c r="B26" s="471">
        <v>2032</v>
      </c>
      <c r="C26" s="75"/>
      <c r="D26" s="69"/>
      <c r="E26" s="30"/>
      <c r="F26" s="69"/>
      <c r="G26" s="8"/>
      <c r="H26" s="23"/>
      <c r="I26" s="23"/>
      <c r="J26" s="23"/>
      <c r="K26" s="23"/>
      <c r="L26" s="29">
        <f t="shared" si="1"/>
        <v>0</v>
      </c>
    </row>
    <row r="27" spans="1:12">
      <c r="A27" s="322" t="s">
        <v>223</v>
      </c>
      <c r="B27" s="471">
        <v>2033</v>
      </c>
      <c r="C27" s="75"/>
      <c r="D27" s="69"/>
      <c r="E27" s="30"/>
      <c r="F27" s="69"/>
      <c r="G27" s="8"/>
      <c r="H27" s="23"/>
      <c r="I27" s="23"/>
      <c r="J27" s="23"/>
      <c r="K27" s="23"/>
      <c r="L27" s="29">
        <f t="shared" si="1"/>
        <v>0</v>
      </c>
    </row>
    <row r="28" spans="1:12">
      <c r="A28" s="322" t="s">
        <v>224</v>
      </c>
      <c r="B28" s="471">
        <v>2034</v>
      </c>
      <c r="C28" s="75"/>
      <c r="D28" s="69"/>
      <c r="E28" s="30"/>
      <c r="F28" s="69"/>
      <c r="G28" s="8"/>
      <c r="H28" s="23"/>
      <c r="I28" s="23"/>
      <c r="J28" s="23"/>
      <c r="K28" s="23"/>
      <c r="L28" s="29">
        <f t="shared" si="1"/>
        <v>0</v>
      </c>
    </row>
    <row r="29" spans="1:12">
      <c r="A29" s="322" t="s">
        <v>225</v>
      </c>
      <c r="B29" s="471">
        <v>2035</v>
      </c>
      <c r="C29" s="75"/>
      <c r="D29" s="69"/>
      <c r="E29" s="30"/>
      <c r="F29" s="69"/>
      <c r="G29" s="8"/>
      <c r="H29" s="23"/>
      <c r="I29" s="23"/>
      <c r="J29" s="23"/>
      <c r="K29" s="23"/>
      <c r="L29" s="29">
        <f t="shared" si="1"/>
        <v>0</v>
      </c>
    </row>
    <row r="30" spans="1:12">
      <c r="A30" s="322" t="s">
        <v>226</v>
      </c>
      <c r="B30" s="471">
        <v>2036</v>
      </c>
      <c r="C30" s="75"/>
      <c r="D30" s="69"/>
      <c r="E30" s="30"/>
      <c r="F30" s="69"/>
      <c r="G30" s="8"/>
      <c r="H30" s="23"/>
      <c r="I30" s="23"/>
      <c r="J30" s="23"/>
      <c r="K30" s="23"/>
      <c r="L30" s="23">
        <f t="shared" si="1"/>
        <v>0</v>
      </c>
    </row>
    <row r="31" spans="1:12" ht="13.5" thickBot="1">
      <c r="A31" s="370" t="s">
        <v>227</v>
      </c>
      <c r="B31" s="472">
        <v>2037</v>
      </c>
      <c r="C31" s="9"/>
      <c r="D31" s="9"/>
      <c r="E31" s="9"/>
      <c r="F31" s="9"/>
      <c r="G31" s="164"/>
      <c r="H31" s="956"/>
      <c r="I31" s="29"/>
      <c r="J31" s="956"/>
      <c r="K31" s="956"/>
      <c r="L31" s="29">
        <f t="shared" si="1"/>
        <v>0</v>
      </c>
    </row>
    <row r="32" spans="1:12" ht="13.5" thickBot="1">
      <c r="A32" s="528"/>
      <c r="B32" s="957" t="s">
        <v>94</v>
      </c>
      <c r="C32" s="958">
        <f>SUM(C12:C31)</f>
        <v>0</v>
      </c>
      <c r="D32" s="958">
        <v>0</v>
      </c>
      <c r="E32" s="958">
        <f t="shared" ref="E32:K32" si="2">SUM(E12:E31)</f>
        <v>0</v>
      </c>
      <c r="F32" s="958">
        <f t="shared" si="2"/>
        <v>0</v>
      </c>
      <c r="G32" s="958">
        <f t="shared" si="2"/>
        <v>0</v>
      </c>
      <c r="H32" s="958">
        <f t="shared" si="2"/>
        <v>0</v>
      </c>
      <c r="I32" s="958">
        <f t="shared" si="2"/>
        <v>0</v>
      </c>
      <c r="J32" s="958">
        <f t="shared" si="2"/>
        <v>0</v>
      </c>
      <c r="K32" s="958">
        <f t="shared" si="2"/>
        <v>0</v>
      </c>
      <c r="L32" s="958">
        <v>0</v>
      </c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ageMargins left="0.39370078740157483" right="0.39370078740157483" top="0.39370078740157483" bottom="0.39370078740157483" header="0.51181102362204722" footer="0.51181102362204722"/>
  <pageSetup paperSize="9" firstPageNumber="0" orientation="landscape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G5" sqref="G5"/>
    </sheetView>
  </sheetViews>
  <sheetFormatPr defaultRowHeight="12.75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>
      <c r="B1" s="1010" t="s">
        <v>613</v>
      </c>
      <c r="C1" s="1033"/>
      <c r="D1" s="1033"/>
      <c r="E1" s="1033"/>
      <c r="F1" s="1033"/>
      <c r="G1" s="1033"/>
    </row>
    <row r="2" spans="1:7" ht="15.75">
      <c r="A2" s="1038" t="s">
        <v>100</v>
      </c>
      <c r="B2" s="1030"/>
      <c r="C2" s="1030"/>
      <c r="D2" s="1030"/>
      <c r="E2" s="1030"/>
      <c r="F2" s="1030"/>
      <c r="G2" s="1030"/>
    </row>
    <row r="3" spans="1:7">
      <c r="A3" s="1066" t="s">
        <v>101</v>
      </c>
      <c r="B3" s="1033"/>
      <c r="C3" s="1033"/>
      <c r="D3" s="1033"/>
      <c r="E3" s="1033"/>
      <c r="F3" s="1033"/>
      <c r="G3" s="1033"/>
    </row>
    <row r="4" spans="1:7">
      <c r="A4" s="1052" t="s">
        <v>614</v>
      </c>
      <c r="B4" s="1030"/>
      <c r="C4" s="1030"/>
      <c r="D4" s="1030"/>
      <c r="E4" s="1030"/>
      <c r="F4" s="1030"/>
      <c r="G4" s="1030"/>
    </row>
    <row r="5" spans="1:7" ht="13.5" thickBot="1">
      <c r="B5" s="1"/>
      <c r="C5" s="1"/>
      <c r="D5" s="1"/>
      <c r="E5" s="1"/>
      <c r="F5" s="1"/>
      <c r="G5" s="19" t="s">
        <v>521</v>
      </c>
    </row>
    <row r="6" spans="1:7" ht="13.5" thickBot="1">
      <c r="A6" s="1048" t="s">
        <v>198</v>
      </c>
      <c r="B6" s="1067" t="s">
        <v>102</v>
      </c>
      <c r="C6" s="1069" t="s">
        <v>103</v>
      </c>
      <c r="D6" s="482" t="s">
        <v>104</v>
      </c>
      <c r="E6" s="483" t="s">
        <v>61</v>
      </c>
      <c r="F6" s="482" t="s">
        <v>105</v>
      </c>
      <c r="G6" s="484" t="s">
        <v>106</v>
      </c>
    </row>
    <row r="7" spans="1:7" ht="13.5" thickBot="1">
      <c r="A7" s="1049"/>
      <c r="B7" s="1068"/>
      <c r="C7" s="1068"/>
      <c r="D7" s="195" t="s">
        <v>107</v>
      </c>
      <c r="E7" s="156" t="s">
        <v>108</v>
      </c>
      <c r="F7" s="195" t="s">
        <v>109</v>
      </c>
      <c r="G7" s="485" t="s">
        <v>110</v>
      </c>
    </row>
    <row r="8" spans="1:7" ht="13.5" thickBot="1">
      <c r="A8" s="1049"/>
      <c r="B8" s="1068"/>
      <c r="C8" s="1068"/>
      <c r="D8" s="195" t="s">
        <v>111</v>
      </c>
      <c r="E8" s="156" t="s">
        <v>112</v>
      </c>
      <c r="F8" s="195" t="s">
        <v>112</v>
      </c>
      <c r="G8" s="485" t="s">
        <v>113</v>
      </c>
    </row>
    <row r="9" spans="1:7" ht="13.5" thickBot="1">
      <c r="A9" s="381" t="s">
        <v>256</v>
      </c>
      <c r="B9" s="466" t="s">
        <v>200</v>
      </c>
      <c r="C9" s="475" t="s">
        <v>201</v>
      </c>
      <c r="D9" s="481" t="s">
        <v>202</v>
      </c>
      <c r="E9" s="346" t="s">
        <v>222</v>
      </c>
      <c r="F9" s="481" t="s">
        <v>247</v>
      </c>
      <c r="G9" s="347" t="s">
        <v>248</v>
      </c>
    </row>
    <row r="10" spans="1:7">
      <c r="A10" s="367" t="s">
        <v>203</v>
      </c>
      <c r="B10" s="31" t="s">
        <v>693</v>
      </c>
      <c r="C10" s="20" t="s">
        <v>694</v>
      </c>
      <c r="D10" s="699">
        <v>0</v>
      </c>
      <c r="E10" s="26">
        <v>4500000</v>
      </c>
      <c r="F10" s="21">
        <v>4500000</v>
      </c>
      <c r="G10" s="219">
        <v>0</v>
      </c>
    </row>
    <row r="11" spans="1:7">
      <c r="A11" s="384" t="s">
        <v>204</v>
      </c>
      <c r="B11" s="6"/>
      <c r="C11" s="196"/>
      <c r="D11" s="700"/>
      <c r="E11" s="28"/>
      <c r="F11" s="8"/>
      <c r="G11" s="221"/>
    </row>
    <row r="12" spans="1:7">
      <c r="A12" s="361" t="s">
        <v>205</v>
      </c>
      <c r="B12" s="6"/>
      <c r="C12" s="20"/>
      <c r="D12" s="699"/>
      <c r="E12" s="26"/>
      <c r="F12" s="21"/>
      <c r="G12" s="219"/>
    </row>
    <row r="13" spans="1:7">
      <c r="A13" s="361" t="s">
        <v>206</v>
      </c>
      <c r="B13" s="6"/>
      <c r="C13" s="196"/>
      <c r="D13" s="700"/>
      <c r="E13" s="28"/>
      <c r="F13" s="10"/>
      <c r="G13" s="230"/>
    </row>
    <row r="14" spans="1:7">
      <c r="A14" s="361" t="s">
        <v>207</v>
      </c>
      <c r="B14" s="6"/>
      <c r="C14" s="196"/>
      <c r="D14" s="700"/>
      <c r="E14" s="28"/>
      <c r="F14" s="8"/>
      <c r="G14" s="221"/>
    </row>
    <row r="15" spans="1:7">
      <c r="A15" s="361" t="s">
        <v>208</v>
      </c>
      <c r="B15" s="6"/>
      <c r="C15" s="22"/>
      <c r="D15" s="700"/>
      <c r="E15" s="4"/>
      <c r="F15" s="22"/>
      <c r="G15" s="468"/>
    </row>
    <row r="16" spans="1:7">
      <c r="A16" s="361" t="s">
        <v>209</v>
      </c>
      <c r="B16" s="6"/>
      <c r="C16" s="196"/>
      <c r="D16" s="700"/>
      <c r="E16" s="28"/>
      <c r="F16" s="8"/>
      <c r="G16" s="221"/>
    </row>
    <row r="17" spans="1:7">
      <c r="A17" s="361" t="s">
        <v>210</v>
      </c>
      <c r="B17" s="6"/>
      <c r="C17" s="196"/>
      <c r="D17" s="700"/>
      <c r="E17" s="28"/>
      <c r="F17" s="8"/>
      <c r="G17" s="221"/>
    </row>
    <row r="18" spans="1:7">
      <c r="A18" s="361" t="s">
        <v>211</v>
      </c>
      <c r="B18" s="6"/>
      <c r="C18" s="196"/>
      <c r="D18" s="700"/>
      <c r="E18" s="28"/>
      <c r="F18" s="8"/>
      <c r="G18" s="221"/>
    </row>
    <row r="19" spans="1:7">
      <c r="A19" s="361" t="s">
        <v>212</v>
      </c>
      <c r="B19" s="6"/>
      <c r="C19" s="22"/>
      <c r="D19" s="196"/>
      <c r="E19" s="4"/>
      <c r="F19" s="22"/>
      <c r="G19" s="468"/>
    </row>
    <row r="20" spans="1:7">
      <c r="A20" s="361" t="s">
        <v>213</v>
      </c>
      <c r="B20" s="9"/>
      <c r="C20" s="196"/>
      <c r="D20" s="700"/>
      <c r="E20" s="28"/>
      <c r="F20" s="8"/>
      <c r="G20" s="221"/>
    </row>
    <row r="21" spans="1:7" ht="13.5" thickBot="1">
      <c r="A21" s="363" t="s">
        <v>214</v>
      </c>
      <c r="B21" s="9"/>
      <c r="C21" s="486"/>
      <c r="D21" s="10"/>
      <c r="E21" s="106"/>
      <c r="F21" s="10"/>
      <c r="G21" s="230"/>
    </row>
    <row r="22" spans="1:7" ht="13.5" thickBot="1">
      <c r="A22" s="427" t="s">
        <v>215</v>
      </c>
      <c r="B22" s="487" t="s">
        <v>14</v>
      </c>
      <c r="C22" s="481"/>
      <c r="D22" s="107">
        <f>SUM(D10:D21)</f>
        <v>0</v>
      </c>
      <c r="E22" s="234">
        <f>SUM(E10:E21)</f>
        <v>4500000</v>
      </c>
      <c r="F22" s="107">
        <f>SUM(F10:F21)</f>
        <v>4500000</v>
      </c>
      <c r="G22" s="216">
        <f>SUM(G10:G21)</f>
        <v>0</v>
      </c>
    </row>
    <row r="23" spans="1:7">
      <c r="B23" s="33"/>
      <c r="C23" s="156"/>
      <c r="D23" s="27"/>
      <c r="E23" s="27"/>
      <c r="F23" s="27"/>
      <c r="G23" s="27"/>
    </row>
  </sheetData>
  <mergeCells count="7">
    <mergeCell ref="B1:G1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2:N74"/>
  <sheetViews>
    <sheetView workbookViewId="0">
      <selection activeCell="B5" sqref="B5:M5"/>
    </sheetView>
  </sheetViews>
  <sheetFormatPr defaultRowHeight="12.75"/>
  <cols>
    <col min="1" max="1" width="4.7109375" customWidth="1"/>
    <col min="2" max="2" width="14.7109375" customWidth="1"/>
    <col min="3" max="3" width="15.7109375" customWidth="1"/>
    <col min="4" max="4" width="9.5703125" customWidth="1"/>
    <col min="5" max="5" width="9.140625" customWidth="1"/>
    <col min="10" max="10" width="7.140625" customWidth="1"/>
    <col min="11" max="11" width="9.5703125" customWidth="1"/>
    <col min="12" max="12" width="8.140625" customWidth="1"/>
  </cols>
  <sheetData>
    <row r="2" spans="1:14">
      <c r="A2" s="1010" t="s">
        <v>615</v>
      </c>
      <c r="B2" s="1033"/>
      <c r="C2" s="1033"/>
      <c r="D2" s="1033"/>
      <c r="E2" s="1033"/>
      <c r="F2" s="1033"/>
      <c r="G2" s="1"/>
      <c r="H2" s="1"/>
      <c r="I2" s="1"/>
      <c r="J2" s="1"/>
      <c r="K2" s="86"/>
      <c r="L2" s="1"/>
      <c r="M2" s="1"/>
    </row>
    <row r="3" spans="1:1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8.75">
      <c r="B4" s="1072" t="s">
        <v>95</v>
      </c>
      <c r="C4" s="1072"/>
      <c r="D4" s="1072"/>
      <c r="E4" s="1072"/>
      <c r="F4" s="1072"/>
      <c r="G4" s="1072"/>
      <c r="H4" s="1072"/>
      <c r="I4" s="1072"/>
      <c r="J4" s="1072"/>
      <c r="K4" s="1072"/>
      <c r="L4" s="1072"/>
      <c r="M4" s="1072"/>
    </row>
    <row r="5" spans="1:14" ht="18.75">
      <c r="B5" s="1073" t="s">
        <v>114</v>
      </c>
      <c r="C5" s="1073"/>
      <c r="D5" s="1073"/>
      <c r="E5" s="1073"/>
      <c r="F5" s="1073"/>
      <c r="G5" s="1073"/>
      <c r="H5" s="1073"/>
      <c r="I5" s="1073"/>
      <c r="J5" s="1073"/>
      <c r="K5" s="1073"/>
      <c r="L5" s="1073"/>
      <c r="M5" s="1073"/>
    </row>
    <row r="6" spans="1:14" ht="18">
      <c r="B6" s="87"/>
      <c r="C6" s="87"/>
      <c r="D6" s="87"/>
      <c r="E6" s="87"/>
      <c r="F6" s="87"/>
    </row>
    <row r="7" spans="1:14" ht="18">
      <c r="B7" s="87"/>
      <c r="C7" s="87"/>
      <c r="D7" s="87"/>
      <c r="E7" s="87"/>
      <c r="F7" s="87"/>
    </row>
    <row r="8" spans="1:14" ht="13.5" thickBot="1">
      <c r="H8" s="1074"/>
      <c r="I8" s="1074"/>
      <c r="J8" s="1074"/>
      <c r="K8" s="1074"/>
      <c r="L8" s="43" t="s">
        <v>521</v>
      </c>
    </row>
    <row r="9" spans="1:14" ht="15" thickBot="1">
      <c r="A9" s="1036" t="s">
        <v>198</v>
      </c>
      <c r="B9" s="1075" t="s">
        <v>115</v>
      </c>
      <c r="C9" s="1077" t="s">
        <v>103</v>
      </c>
      <c r="D9" s="1079" t="s">
        <v>616</v>
      </c>
      <c r="E9" s="1070" t="s">
        <v>116</v>
      </c>
      <c r="F9" s="1070"/>
      <c r="G9" s="1070"/>
      <c r="H9" s="1070"/>
      <c r="I9" s="1070"/>
      <c r="J9" s="1070"/>
      <c r="K9" s="1070"/>
      <c r="L9" s="1070"/>
      <c r="M9" s="1070"/>
      <c r="N9" s="1071"/>
    </row>
    <row r="10" spans="1:14" ht="32.25" customHeight="1" thickBot="1">
      <c r="A10" s="1056"/>
      <c r="B10" s="1076"/>
      <c r="C10" s="1078"/>
      <c r="D10" s="1080"/>
      <c r="E10" s="929" t="s">
        <v>682</v>
      </c>
      <c r="F10" s="929"/>
      <c r="G10" s="929"/>
      <c r="H10" s="929"/>
      <c r="I10" s="929"/>
      <c r="J10" s="929"/>
      <c r="K10" s="929"/>
      <c r="L10" s="929"/>
      <c r="M10" s="930"/>
      <c r="N10" s="931"/>
    </row>
    <row r="11" spans="1:14" ht="18" customHeight="1" thickBot="1">
      <c r="A11" s="418" t="s">
        <v>199</v>
      </c>
      <c r="B11" s="381" t="s">
        <v>257</v>
      </c>
      <c r="C11" s="381" t="s">
        <v>201</v>
      </c>
      <c r="D11" s="381" t="s">
        <v>202</v>
      </c>
      <c r="E11" s="932" t="s">
        <v>222</v>
      </c>
      <c r="F11" s="932"/>
      <c r="G11" s="932"/>
      <c r="H11" s="932"/>
      <c r="I11" s="932"/>
      <c r="J11" s="932"/>
      <c r="K11" s="932"/>
      <c r="L11" s="932"/>
      <c r="M11" s="932"/>
      <c r="N11" s="932"/>
    </row>
    <row r="12" spans="1:14" ht="31.5" customHeight="1">
      <c r="A12" s="425" t="s">
        <v>203</v>
      </c>
      <c r="B12" s="169"/>
      <c r="C12" s="488"/>
      <c r="D12" s="90">
        <f>'33.m. hitel áll'!D10</f>
        <v>0</v>
      </c>
      <c r="E12" s="933">
        <v>0</v>
      </c>
      <c r="F12" s="933"/>
      <c r="G12" s="933"/>
      <c r="H12" s="933"/>
      <c r="I12" s="933"/>
      <c r="J12" s="933"/>
      <c r="K12" s="933"/>
      <c r="L12" s="934"/>
      <c r="M12" s="935"/>
      <c r="N12" s="936"/>
    </row>
    <row r="13" spans="1:14" ht="31.5" customHeight="1">
      <c r="A13" s="361" t="s">
        <v>204</v>
      </c>
      <c r="B13" s="88"/>
      <c r="C13" s="89"/>
      <c r="D13" s="91">
        <f>'33.m. hitel áll'!D12</f>
        <v>0</v>
      </c>
      <c r="E13" s="933">
        <f t="shared" ref="E13:E17" si="0">D13</f>
        <v>0</v>
      </c>
      <c r="F13" s="937"/>
      <c r="G13" s="938"/>
      <c r="H13" s="937"/>
      <c r="I13" s="939"/>
      <c r="J13" s="95"/>
      <c r="K13" s="940"/>
      <c r="L13" s="941"/>
      <c r="M13" s="942"/>
      <c r="N13" s="936"/>
    </row>
    <row r="14" spans="1:14" ht="26.25" customHeight="1">
      <c r="A14" s="361" t="s">
        <v>205</v>
      </c>
      <c r="B14" s="88"/>
      <c r="C14" s="89"/>
      <c r="D14" s="91">
        <f>'33.m. hitel áll'!D11</f>
        <v>0</v>
      </c>
      <c r="E14" s="933">
        <f t="shared" si="0"/>
        <v>0</v>
      </c>
      <c r="F14" s="937"/>
      <c r="G14" s="938"/>
      <c r="H14" s="937"/>
      <c r="I14" s="939"/>
      <c r="J14" s="95"/>
      <c r="K14" s="943"/>
      <c r="L14" s="939"/>
      <c r="M14" s="193"/>
      <c r="N14" s="944"/>
    </row>
    <row r="15" spans="1:14" ht="24.75" customHeight="1">
      <c r="A15" s="361" t="s">
        <v>206</v>
      </c>
      <c r="B15" s="92"/>
      <c r="C15" s="89"/>
      <c r="D15" s="91">
        <f>'33.m. hitel áll'!D14</f>
        <v>0</v>
      </c>
      <c r="E15" s="933">
        <f t="shared" si="0"/>
        <v>0</v>
      </c>
      <c r="F15" s="937"/>
      <c r="G15" s="938"/>
      <c r="H15" s="937"/>
      <c r="I15" s="937"/>
      <c r="J15" s="937"/>
      <c r="K15" s="937"/>
      <c r="L15" s="938"/>
      <c r="M15" s="942"/>
      <c r="N15" s="945"/>
    </row>
    <row r="16" spans="1:14" ht="18.75" customHeight="1">
      <c r="A16" s="361" t="s">
        <v>207</v>
      </c>
      <c r="B16" s="88"/>
      <c r="C16" s="89"/>
      <c r="D16" s="91">
        <f>'33.m. hitel áll'!D13</f>
        <v>0</v>
      </c>
      <c r="E16" s="933">
        <f t="shared" si="0"/>
        <v>0</v>
      </c>
      <c r="F16" s="937"/>
      <c r="G16" s="937"/>
      <c r="H16" s="937"/>
      <c r="I16" s="937"/>
      <c r="J16" s="938"/>
      <c r="K16" s="943"/>
      <c r="L16" s="939"/>
      <c r="M16" s="193"/>
      <c r="N16" s="944"/>
    </row>
    <row r="17" spans="1:14" ht="19.5" customHeight="1" thickBot="1">
      <c r="A17" s="363" t="s">
        <v>208</v>
      </c>
      <c r="B17" s="701"/>
      <c r="C17" s="702"/>
      <c r="D17" s="703">
        <f>'33.m. hitel áll'!D20</f>
        <v>0</v>
      </c>
      <c r="E17" s="933">
        <f t="shared" si="0"/>
        <v>0</v>
      </c>
      <c r="F17" s="947"/>
      <c r="G17" s="946"/>
      <c r="H17" s="947"/>
      <c r="I17" s="947"/>
      <c r="J17" s="946"/>
      <c r="K17" s="948"/>
      <c r="L17" s="946"/>
      <c r="M17" s="949"/>
      <c r="N17" s="950"/>
    </row>
    <row r="18" spans="1:14" ht="24.75" customHeight="1" thickBot="1">
      <c r="A18" s="344" t="s">
        <v>209</v>
      </c>
      <c r="B18" s="704" t="s">
        <v>23</v>
      </c>
      <c r="C18" s="705"/>
      <c r="D18" s="706">
        <f>SUM(D12:D17)</f>
        <v>0</v>
      </c>
      <c r="E18" s="706">
        <f>SUM(E12:E17)</f>
        <v>0</v>
      </c>
      <c r="F18" s="707">
        <f t="shared" ref="F18:K18" si="1">SUM(F12:F17)</f>
        <v>0</v>
      </c>
      <c r="G18" s="707">
        <f t="shared" si="1"/>
        <v>0</v>
      </c>
      <c r="H18" s="707">
        <f t="shared" si="1"/>
        <v>0</v>
      </c>
      <c r="I18" s="707">
        <f t="shared" si="1"/>
        <v>0</v>
      </c>
      <c r="J18" s="707">
        <f t="shared" si="1"/>
        <v>0</v>
      </c>
      <c r="K18" s="708">
        <f t="shared" si="1"/>
        <v>0</v>
      </c>
      <c r="L18" s="709">
        <f>SUM(L12:L17)</f>
        <v>0</v>
      </c>
      <c r="M18" s="709">
        <f>SUM(M12:M17)</f>
        <v>0</v>
      </c>
      <c r="N18" s="710">
        <f>SUM(N12:N17)</f>
        <v>0</v>
      </c>
    </row>
    <row r="19" spans="1:14" ht="14.25">
      <c r="B19" s="41"/>
      <c r="C19" s="93"/>
      <c r="D19" s="94"/>
      <c r="E19" s="94"/>
      <c r="F19" s="94"/>
      <c r="G19" s="94"/>
      <c r="H19" s="94"/>
      <c r="I19" s="94"/>
      <c r="J19" s="94"/>
      <c r="K19" s="94"/>
      <c r="L19" s="94"/>
      <c r="M19" s="94"/>
    </row>
    <row r="20" spans="1:14" ht="14.25">
      <c r="B20" s="41"/>
      <c r="C20" s="93"/>
      <c r="D20" s="94"/>
      <c r="E20" s="94"/>
      <c r="F20" s="94"/>
      <c r="G20" s="94"/>
      <c r="H20" s="94"/>
      <c r="I20" s="94"/>
      <c r="J20" s="94"/>
      <c r="K20" s="94"/>
      <c r="L20" s="94"/>
      <c r="M20" s="94"/>
    </row>
    <row r="21" spans="1:14" ht="14.25">
      <c r="B21" s="41"/>
      <c r="C21" s="93"/>
      <c r="D21" s="94"/>
      <c r="E21" s="94"/>
      <c r="F21" s="94"/>
      <c r="G21" s="94"/>
      <c r="H21" s="94"/>
      <c r="I21" s="94"/>
      <c r="J21" s="94"/>
      <c r="K21" s="94"/>
      <c r="L21" s="94"/>
      <c r="M21" s="94"/>
    </row>
    <row r="22" spans="1:14" ht="14.25">
      <c r="B22" s="41"/>
      <c r="C22" s="93"/>
      <c r="D22" s="94"/>
      <c r="E22" s="94"/>
      <c r="F22" s="94"/>
      <c r="G22" s="94"/>
      <c r="H22" s="94"/>
      <c r="I22" s="94"/>
      <c r="J22" s="94"/>
      <c r="K22" s="94"/>
      <c r="L22" s="94"/>
      <c r="M22" s="94"/>
    </row>
    <row r="23" spans="1:14" ht="14.25">
      <c r="B23" s="41"/>
      <c r="C23" s="93"/>
      <c r="D23" s="94"/>
      <c r="E23" s="94"/>
      <c r="F23" s="94"/>
      <c r="G23" s="94"/>
      <c r="H23" s="94"/>
      <c r="I23" s="94"/>
      <c r="J23" s="94"/>
      <c r="K23" s="94"/>
      <c r="L23" s="94"/>
      <c r="M23" s="94"/>
    </row>
    <row r="24" spans="1:14" ht="14.25">
      <c r="B24" s="41"/>
      <c r="C24" s="93"/>
      <c r="D24" s="94"/>
      <c r="E24" s="94"/>
      <c r="F24" s="94"/>
      <c r="G24" s="94"/>
      <c r="H24" s="94"/>
      <c r="I24" s="94"/>
      <c r="J24" s="94"/>
      <c r="K24" s="94"/>
      <c r="L24" s="94"/>
      <c r="M24" s="94"/>
    </row>
    <row r="25" spans="1:14" ht="14.25">
      <c r="B25" s="41"/>
      <c r="C25" s="93"/>
      <c r="D25" s="94"/>
      <c r="E25" s="94"/>
      <c r="F25" s="94"/>
      <c r="G25" s="94"/>
      <c r="H25" s="94"/>
      <c r="I25" s="94"/>
      <c r="J25" s="94"/>
      <c r="K25" s="94"/>
      <c r="L25" s="94"/>
      <c r="M25" s="94"/>
    </row>
    <row r="26" spans="1:14" ht="14.25">
      <c r="B26" s="41"/>
      <c r="C26" s="93"/>
      <c r="D26" s="94"/>
      <c r="E26" s="94"/>
      <c r="F26" s="94"/>
      <c r="G26" s="94"/>
      <c r="H26" s="94"/>
      <c r="I26" s="94"/>
      <c r="J26" s="94"/>
      <c r="K26" s="94"/>
      <c r="L26" s="94"/>
      <c r="M26" s="94"/>
    </row>
    <row r="27" spans="1:14" ht="14.25">
      <c r="B27" s="41"/>
      <c r="C27" s="93"/>
      <c r="D27" s="94"/>
      <c r="E27" s="94"/>
      <c r="F27" s="94"/>
      <c r="G27" s="94"/>
      <c r="H27" s="94"/>
      <c r="I27" s="94"/>
      <c r="J27" s="94"/>
      <c r="K27" s="94"/>
      <c r="L27" s="94"/>
      <c r="M27" s="94"/>
    </row>
    <row r="38" ht="15" customHeight="1"/>
    <row r="39" ht="35.25" customHeight="1"/>
    <row r="40" ht="18" customHeight="1"/>
    <row r="41" ht="39" customHeight="1"/>
    <row r="42" ht="33" customHeight="1"/>
    <row r="43" ht="32.25" customHeight="1"/>
    <row r="44" ht="30.75" customHeight="1"/>
    <row r="45" ht="21" customHeight="1"/>
    <row r="46" ht="21.75" customHeight="1"/>
    <row r="47" ht="23.25" customHeight="1"/>
    <row r="64" ht="15" customHeight="1"/>
    <row r="65" ht="24" customHeight="1"/>
    <row r="66" ht="16.5" customHeight="1"/>
    <row r="67" ht="27.75" customHeight="1"/>
    <row r="68" ht="29.25" customHeight="1"/>
    <row r="69" ht="34.5" customHeight="1"/>
    <row r="70" ht="29.25" customHeight="1"/>
    <row r="71" ht="29.25" customHeight="1"/>
    <row r="72" ht="21.75" customHeight="1"/>
    <row r="73" ht="24" customHeight="1"/>
    <row r="74" ht="24" customHeight="1"/>
  </sheetData>
  <mergeCells count="9">
    <mergeCell ref="E9:N9"/>
    <mergeCell ref="A2:F2"/>
    <mergeCell ref="A9:A10"/>
    <mergeCell ref="B4:M4"/>
    <mergeCell ref="B5:M5"/>
    <mergeCell ref="H8:K8"/>
    <mergeCell ref="B9:B10"/>
    <mergeCell ref="C9:C10"/>
    <mergeCell ref="D9:D10"/>
  </mergeCells>
  <pageMargins left="0.51181102362204722" right="0.51181102362204722" top="0.74803149606299213" bottom="0.74803149606299213" header="0.51181102362204722" footer="0.51181102362204722"/>
  <pageSetup paperSize="9" firstPageNumber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Y37"/>
  <sheetViews>
    <sheetView topLeftCell="B1" workbookViewId="0">
      <selection activeCell="C4" sqref="C4:N4"/>
    </sheetView>
  </sheetViews>
  <sheetFormatPr defaultRowHeight="12.75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>
      <c r="B1" s="1010" t="s">
        <v>617</v>
      </c>
      <c r="C1" s="1033"/>
      <c r="D1" s="1033"/>
      <c r="E1" s="1033"/>
      <c r="F1" s="1033"/>
      <c r="G1" s="1033"/>
      <c r="H1" s="1010"/>
      <c r="I1" s="1033"/>
      <c r="J1" s="1033"/>
      <c r="K1" s="1033"/>
      <c r="L1" s="1033"/>
      <c r="M1" s="1033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5">
      <c r="B2" s="335"/>
      <c r="C2" s="158"/>
      <c r="D2" s="158"/>
      <c r="E2" s="158"/>
      <c r="F2" s="158"/>
      <c r="G2" s="158"/>
      <c r="H2" s="335"/>
      <c r="I2" s="158"/>
      <c r="J2" s="158"/>
      <c r="K2" s="158"/>
      <c r="L2" s="158"/>
      <c r="M2" s="158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ht="15.75">
      <c r="B3" s="1042" t="s">
        <v>117</v>
      </c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</row>
    <row r="4" spans="1:25" ht="12" customHeight="1" thickBot="1">
      <c r="B4" s="1"/>
      <c r="C4" s="1050" t="s">
        <v>521</v>
      </c>
      <c r="D4" s="1050"/>
      <c r="E4" s="1050"/>
      <c r="F4" s="1050"/>
      <c r="G4" s="1050"/>
      <c r="H4" s="1050"/>
      <c r="I4" s="1050"/>
      <c r="J4" s="1050"/>
      <c r="K4" s="1050"/>
      <c r="L4" s="1050"/>
      <c r="M4" s="1050"/>
      <c r="N4" s="1050"/>
    </row>
    <row r="5" spans="1:25" ht="26.25" customHeight="1" thickBot="1">
      <c r="A5" s="445" t="s">
        <v>198</v>
      </c>
      <c r="B5" s="505" t="s">
        <v>3</v>
      </c>
      <c r="C5" s="501" t="s">
        <v>118</v>
      </c>
      <c r="D5" s="501" t="s">
        <v>119</v>
      </c>
      <c r="E5" s="501" t="s">
        <v>120</v>
      </c>
      <c r="F5" s="501" t="s">
        <v>121</v>
      </c>
      <c r="G5" s="501" t="s">
        <v>122</v>
      </c>
      <c r="H5" s="501" t="s">
        <v>123</v>
      </c>
      <c r="I5" s="501" t="s">
        <v>125</v>
      </c>
      <c r="J5" s="501" t="s">
        <v>126</v>
      </c>
      <c r="K5" s="501" t="s">
        <v>127</v>
      </c>
      <c r="L5" s="501" t="s">
        <v>128</v>
      </c>
      <c r="M5" s="501">
        <v>2026</v>
      </c>
      <c r="N5" s="501" t="s">
        <v>514</v>
      </c>
    </row>
    <row r="6" spans="1:25" ht="12.75" customHeight="1" thickBot="1">
      <c r="A6" s="418" t="s">
        <v>199</v>
      </c>
      <c r="B6" s="381" t="s">
        <v>257</v>
      </c>
      <c r="C6" s="381" t="s">
        <v>222</v>
      </c>
      <c r="D6" s="381" t="s">
        <v>247</v>
      </c>
      <c r="E6" s="381" t="s">
        <v>248</v>
      </c>
      <c r="F6" s="381" t="s">
        <v>253</v>
      </c>
      <c r="G6" s="381" t="s">
        <v>254</v>
      </c>
      <c r="H6" s="408" t="s">
        <v>255</v>
      </c>
      <c r="I6" s="408" t="s">
        <v>258</v>
      </c>
      <c r="J6" s="408" t="s">
        <v>259</v>
      </c>
      <c r="K6" s="408" t="s">
        <v>260</v>
      </c>
      <c r="L6" s="467" t="s">
        <v>261</v>
      </c>
      <c r="M6" s="905" t="s">
        <v>201</v>
      </c>
      <c r="N6" s="528"/>
    </row>
    <row r="7" spans="1:25" ht="26.25" customHeight="1">
      <c r="A7" s="424" t="s">
        <v>203</v>
      </c>
      <c r="B7" s="506"/>
      <c r="C7" s="97"/>
      <c r="D7" s="97"/>
      <c r="E7" s="97"/>
      <c r="F7" s="97"/>
      <c r="G7" s="97"/>
      <c r="H7" s="502"/>
      <c r="I7" s="502"/>
      <c r="J7" s="502"/>
      <c r="K7" s="503"/>
      <c r="L7" s="504"/>
      <c r="M7" s="201"/>
      <c r="N7" s="538"/>
    </row>
    <row r="8" spans="1:25" ht="27.75" customHeight="1">
      <c r="A8" s="322" t="s">
        <v>204</v>
      </c>
      <c r="B8" s="506"/>
      <c r="C8" s="97"/>
      <c r="D8" s="97"/>
      <c r="E8" s="97"/>
      <c r="F8" s="97"/>
      <c r="G8" s="97"/>
      <c r="H8" s="97"/>
      <c r="I8" s="97"/>
      <c r="J8" s="97"/>
      <c r="K8" s="201"/>
      <c r="L8" s="204"/>
      <c r="M8" s="201"/>
      <c r="N8" s="909">
        <v>0</v>
      </c>
    </row>
    <row r="9" spans="1:25" ht="37.5" customHeight="1">
      <c r="A9" s="322" t="s">
        <v>205</v>
      </c>
      <c r="B9" s="507"/>
      <c r="C9" s="98"/>
      <c r="D9" s="98"/>
      <c r="E9" s="98"/>
      <c r="F9" s="98"/>
      <c r="G9" s="98"/>
      <c r="H9" s="98"/>
      <c r="I9" s="98"/>
      <c r="J9" s="98"/>
      <c r="K9" s="202"/>
      <c r="L9" s="122"/>
      <c r="M9" s="202"/>
      <c r="N9" s="907"/>
    </row>
    <row r="10" spans="1:25" ht="39.75" customHeight="1">
      <c r="A10" s="322" t="s">
        <v>206</v>
      </c>
      <c r="B10" s="506"/>
      <c r="C10" s="98"/>
      <c r="D10" s="98"/>
      <c r="E10" s="98"/>
      <c r="F10" s="98"/>
      <c r="G10" s="98"/>
      <c r="H10" s="98"/>
      <c r="I10" s="98"/>
      <c r="J10" s="98"/>
      <c r="K10" s="202"/>
      <c r="L10" s="122"/>
      <c r="M10" s="202"/>
      <c r="N10" s="907"/>
    </row>
    <row r="11" spans="1:25" ht="30.75" customHeight="1">
      <c r="A11" s="322" t="s">
        <v>207</v>
      </c>
      <c r="B11" s="508"/>
      <c r="C11" s="313"/>
      <c r="D11" s="313"/>
      <c r="E11" s="313"/>
      <c r="F11" s="313"/>
      <c r="G11" s="313"/>
      <c r="H11" s="313"/>
      <c r="I11" s="313"/>
      <c r="J11" s="313"/>
      <c r="K11" s="314"/>
      <c r="L11" s="122"/>
      <c r="M11" s="906"/>
      <c r="N11" s="907"/>
    </row>
    <row r="12" spans="1:25" ht="30.75" customHeight="1" thickBot="1">
      <c r="A12" s="334" t="s">
        <v>208</v>
      </c>
      <c r="B12" s="509"/>
      <c r="C12" s="310"/>
      <c r="D12" s="310"/>
      <c r="E12" s="310"/>
      <c r="F12" s="310"/>
      <c r="G12" s="310"/>
      <c r="H12" s="310"/>
      <c r="I12" s="310"/>
      <c r="J12" s="310"/>
      <c r="K12" s="311"/>
      <c r="L12" s="194"/>
      <c r="M12" s="312"/>
      <c r="N12" s="908"/>
    </row>
    <row r="13" spans="1:25" ht="13.5" thickBot="1">
      <c r="A13" s="344" t="s">
        <v>209</v>
      </c>
      <c r="B13" s="510" t="s">
        <v>124</v>
      </c>
      <c r="C13" s="203">
        <f t="shared" ref="C13:N13" si="0">SUM(C7:C12)</f>
        <v>0</v>
      </c>
      <c r="D13" s="203">
        <f t="shared" si="0"/>
        <v>0</v>
      </c>
      <c r="E13" s="203">
        <f t="shared" si="0"/>
        <v>0</v>
      </c>
      <c r="F13" s="203">
        <f t="shared" si="0"/>
        <v>0</v>
      </c>
      <c r="G13" s="203">
        <f t="shared" si="0"/>
        <v>0</v>
      </c>
      <c r="H13" s="203">
        <f t="shared" si="0"/>
        <v>0</v>
      </c>
      <c r="I13" s="203">
        <f t="shared" si="0"/>
        <v>0</v>
      </c>
      <c r="J13" s="203">
        <f t="shared" si="0"/>
        <v>0</v>
      </c>
      <c r="K13" s="203">
        <f t="shared" si="0"/>
        <v>0</v>
      </c>
      <c r="L13" s="203">
        <f t="shared" si="0"/>
        <v>0</v>
      </c>
      <c r="M13" s="808">
        <f t="shared" si="0"/>
        <v>0</v>
      </c>
      <c r="N13" s="910">
        <f t="shared" si="0"/>
        <v>0</v>
      </c>
    </row>
    <row r="14" spans="1:25" ht="20.25" customHeight="1"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"/>
      <c r="Q14" s="1"/>
      <c r="R14" s="1"/>
      <c r="S14" s="1"/>
      <c r="U14" s="1"/>
    </row>
    <row r="15" spans="1:25" ht="24" customHeight="1"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P15" s="100"/>
      <c r="Q15" s="100"/>
      <c r="R15" s="100"/>
      <c r="S15" s="100"/>
      <c r="U15" s="1"/>
    </row>
    <row r="16" spans="1:25">
      <c r="P16" s="100"/>
      <c r="Q16" s="100"/>
      <c r="R16" s="100"/>
      <c r="S16" s="100"/>
      <c r="U16" s="1"/>
    </row>
    <row r="17" spans="2:21" ht="28.5" customHeight="1">
      <c r="N17" s="101"/>
      <c r="O17" s="101"/>
      <c r="U17" s="1"/>
    </row>
    <row r="18" spans="2:21" ht="26.25" customHeight="1">
      <c r="P18" s="101"/>
      <c r="Q18" s="101"/>
      <c r="R18" s="101"/>
      <c r="S18" s="101"/>
      <c r="U18" s="1"/>
    </row>
    <row r="19" spans="2:21" ht="39.75" customHeight="1">
      <c r="U19" s="1"/>
    </row>
    <row r="20" spans="2:21" ht="26.25" customHeight="1">
      <c r="U20" s="1"/>
    </row>
    <row r="21" spans="2:21" ht="26.25" customHeight="1">
      <c r="U21" s="1"/>
    </row>
    <row r="22" spans="2:21" ht="26.25" customHeight="1">
      <c r="U22" s="1"/>
    </row>
    <row r="23" spans="2:21" ht="20.25" customHeight="1"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13"/>
      <c r="U23" s="1"/>
    </row>
    <row r="24" spans="2:21" ht="27.75" customHeight="1">
      <c r="N24" s="102"/>
      <c r="O24" s="102"/>
      <c r="U24" s="1"/>
    </row>
    <row r="25" spans="2:21">
      <c r="U25" s="1"/>
    </row>
    <row r="26" spans="2:21">
      <c r="U26" s="1"/>
    </row>
    <row r="27" spans="2:21">
      <c r="U27" s="1"/>
    </row>
    <row r="28" spans="2:21">
      <c r="U28" s="103"/>
    </row>
    <row r="30" spans="2:21" ht="32.25" customHeight="1">
      <c r="U30" s="101"/>
    </row>
    <row r="32" spans="2:21">
      <c r="N32" s="99"/>
      <c r="O32" s="99"/>
    </row>
    <row r="35" ht="39.75" customHeight="1"/>
    <row r="37" ht="25.5" customHeight="1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55"/>
  <sheetViews>
    <sheetView topLeftCell="A9" workbookViewId="0">
      <selection activeCell="L48" sqref="L48"/>
    </sheetView>
  </sheetViews>
  <sheetFormatPr defaultRowHeight="12.75"/>
  <cols>
    <col min="1" max="1" width="4.85546875" customWidth="1"/>
    <col min="2" max="2" width="38.28515625" customWidth="1"/>
    <col min="3" max="3" width="11.42578125" customWidth="1"/>
    <col min="4" max="4" width="11.140625" customWidth="1"/>
    <col min="5" max="5" width="11.28515625" customWidth="1"/>
  </cols>
  <sheetData>
    <row r="1" spans="1:9">
      <c r="A1" s="1030"/>
      <c r="B1" s="1030"/>
      <c r="C1" s="1030"/>
      <c r="D1" s="1030"/>
      <c r="E1" s="1030"/>
    </row>
    <row r="2" spans="1:9">
      <c r="A2" s="1010" t="s">
        <v>695</v>
      </c>
      <c r="B2" s="1010"/>
      <c r="C2" s="1010"/>
      <c r="D2" s="1010"/>
    </row>
    <row r="3" spans="1:9">
      <c r="A3" s="335"/>
      <c r="B3" s="335"/>
      <c r="C3" s="335"/>
      <c r="D3" s="335"/>
    </row>
    <row r="4" spans="1:9" ht="14.25">
      <c r="A4" s="1081" t="s">
        <v>618</v>
      </c>
      <c r="B4" s="1082"/>
      <c r="C4" s="1082"/>
      <c r="D4" s="1082"/>
      <c r="E4" s="1082"/>
    </row>
    <row r="5" spans="1:9" ht="15.75">
      <c r="B5" s="18"/>
      <c r="C5" s="18"/>
      <c r="D5" s="18"/>
    </row>
    <row r="6" spans="1:9" ht="15.75">
      <c r="B6" s="18"/>
      <c r="C6" s="18"/>
      <c r="D6" s="18"/>
    </row>
    <row r="7" spans="1:9" ht="13.5" thickBot="1">
      <c r="B7" s="1"/>
      <c r="C7" s="1"/>
      <c r="D7" s="1" t="s">
        <v>533</v>
      </c>
    </row>
    <row r="8" spans="1:9" ht="48.75" thickBot="1">
      <c r="A8" s="345" t="s">
        <v>198</v>
      </c>
      <c r="B8" s="540" t="s">
        <v>11</v>
      </c>
      <c r="C8" s="338" t="s">
        <v>464</v>
      </c>
      <c r="D8" s="339" t="s">
        <v>465</v>
      </c>
      <c r="E8" s="339" t="s">
        <v>462</v>
      </c>
    </row>
    <row r="9" spans="1:9">
      <c r="A9" s="541" t="s">
        <v>199</v>
      </c>
      <c r="B9" s="542" t="s">
        <v>200</v>
      </c>
      <c r="C9" s="551" t="s">
        <v>201</v>
      </c>
      <c r="D9" s="552" t="s">
        <v>202</v>
      </c>
      <c r="E9" s="692" t="s">
        <v>247</v>
      </c>
    </row>
    <row r="10" spans="1:9">
      <c r="A10" s="323" t="s">
        <v>203</v>
      </c>
      <c r="B10" s="330" t="s">
        <v>141</v>
      </c>
      <c r="C10" s="302"/>
      <c r="D10" s="144"/>
      <c r="E10" s="127"/>
      <c r="I10" t="s">
        <v>515</v>
      </c>
    </row>
    <row r="11" spans="1:9">
      <c r="A11" s="322" t="s">
        <v>204</v>
      </c>
      <c r="B11" s="185" t="s">
        <v>6</v>
      </c>
      <c r="C11" s="302">
        <v>28861870</v>
      </c>
      <c r="D11" s="144"/>
      <c r="E11" s="144">
        <f>SUM(C11:D11)</f>
        <v>28861870</v>
      </c>
    </row>
    <row r="12" spans="1:9">
      <c r="A12" s="322" t="s">
        <v>205</v>
      </c>
      <c r="B12" s="198" t="s">
        <v>7</v>
      </c>
      <c r="C12" s="302">
        <v>5255333</v>
      </c>
      <c r="D12" s="144"/>
      <c r="E12" s="144">
        <f>SUM(C12:D12)</f>
        <v>5255333</v>
      </c>
    </row>
    <row r="13" spans="1:9">
      <c r="A13" s="322" t="s">
        <v>206</v>
      </c>
      <c r="B13" s="198" t="s">
        <v>8</v>
      </c>
      <c r="C13" s="302">
        <v>23778157</v>
      </c>
      <c r="D13" s="144"/>
      <c r="E13" s="144">
        <f>SUM(C13:D13)</f>
        <v>23778157</v>
      </c>
    </row>
    <row r="14" spans="1:9">
      <c r="A14" s="322" t="s">
        <v>207</v>
      </c>
      <c r="B14" s="198" t="s">
        <v>281</v>
      </c>
      <c r="C14" s="302"/>
      <c r="D14" s="144"/>
      <c r="E14" s="144">
        <f>SUM(C14:D14)</f>
        <v>0</v>
      </c>
    </row>
    <row r="15" spans="1:9">
      <c r="A15" s="322" t="s">
        <v>208</v>
      </c>
      <c r="B15" s="198" t="s">
        <v>280</v>
      </c>
      <c r="C15" s="302">
        <v>200000</v>
      </c>
      <c r="D15" s="144"/>
      <c r="E15" s="144">
        <f>SUM(C15:D15)</f>
        <v>200000</v>
      </c>
    </row>
    <row r="16" spans="1:9">
      <c r="A16" s="322" t="s">
        <v>209</v>
      </c>
      <c r="B16" s="198" t="s">
        <v>326</v>
      </c>
      <c r="C16" s="302">
        <v>12925500</v>
      </c>
      <c r="D16" s="302">
        <f>D17+D18+D19+D20+D21+D22</f>
        <v>2500000</v>
      </c>
      <c r="E16" s="144">
        <v>15425500</v>
      </c>
    </row>
    <row r="17" spans="1:5">
      <c r="A17" s="322" t="s">
        <v>210</v>
      </c>
      <c r="B17" s="198" t="s">
        <v>327</v>
      </c>
      <c r="C17" s="302">
        <v>5588000</v>
      </c>
      <c r="D17" s="144">
        <v>0</v>
      </c>
      <c r="E17" s="144">
        <v>5588000</v>
      </c>
    </row>
    <row r="18" spans="1:5">
      <c r="A18" s="322" t="s">
        <v>211</v>
      </c>
      <c r="B18" s="198" t="s">
        <v>328</v>
      </c>
      <c r="C18" s="302"/>
      <c r="D18" s="144">
        <v>0</v>
      </c>
      <c r="E18" s="144">
        <v>0</v>
      </c>
    </row>
    <row r="19" spans="1:5">
      <c r="A19" s="322" t="s">
        <v>212</v>
      </c>
      <c r="B19" s="198" t="s">
        <v>329</v>
      </c>
      <c r="C19" s="302"/>
      <c r="D19" s="144"/>
      <c r="E19" s="144">
        <v>0</v>
      </c>
    </row>
    <row r="20" spans="1:5">
      <c r="A20" s="322" t="s">
        <v>213</v>
      </c>
      <c r="B20" s="331" t="s">
        <v>330</v>
      </c>
      <c r="C20" s="302">
        <v>430000</v>
      </c>
      <c r="D20" s="144">
        <v>2500000</v>
      </c>
      <c r="E20" s="144">
        <v>2930000</v>
      </c>
    </row>
    <row r="21" spans="1:5">
      <c r="A21" s="322" t="s">
        <v>214</v>
      </c>
      <c r="B21" s="728" t="s">
        <v>345</v>
      </c>
      <c r="C21" s="305"/>
      <c r="D21" s="145">
        <v>0</v>
      </c>
      <c r="E21" s="144">
        <v>0</v>
      </c>
    </row>
    <row r="22" spans="1:5">
      <c r="A22" s="322" t="s">
        <v>215</v>
      </c>
      <c r="B22" s="729" t="s">
        <v>338</v>
      </c>
      <c r="C22" s="305"/>
      <c r="D22" s="145">
        <v>0</v>
      </c>
      <c r="E22" s="144">
        <v>0</v>
      </c>
    </row>
    <row r="23" spans="1:5" ht="13.5" thickBot="1">
      <c r="A23" s="322" t="s">
        <v>216</v>
      </c>
      <c r="B23" s="200" t="s">
        <v>137</v>
      </c>
      <c r="C23" s="303">
        <v>6907500</v>
      </c>
      <c r="D23" s="149">
        <v>0</v>
      </c>
      <c r="E23" s="301">
        <v>6907500</v>
      </c>
    </row>
    <row r="24" spans="1:5" ht="13.5" thickBot="1">
      <c r="A24" s="545" t="s">
        <v>217</v>
      </c>
      <c r="B24" s="546" t="s">
        <v>9</v>
      </c>
      <c r="C24" s="554">
        <v>70820860</v>
      </c>
      <c r="D24" s="554">
        <f>D11+D12+D13+D14+D16+D23</f>
        <v>2500000</v>
      </c>
      <c r="E24" s="555">
        <v>73320860</v>
      </c>
    </row>
    <row r="25" spans="1:5" ht="13.5" thickTop="1">
      <c r="A25" s="535"/>
      <c r="B25" s="330"/>
      <c r="C25" s="222"/>
      <c r="D25" s="222"/>
      <c r="E25" s="152"/>
    </row>
    <row r="26" spans="1:5">
      <c r="A26" s="323" t="s">
        <v>218</v>
      </c>
      <c r="B26" s="332" t="s">
        <v>142</v>
      </c>
      <c r="C26" s="304"/>
      <c r="D26" s="147"/>
      <c r="E26" s="192"/>
    </row>
    <row r="27" spans="1:5">
      <c r="A27" s="322" t="s">
        <v>219</v>
      </c>
      <c r="B27" s="198" t="s">
        <v>282</v>
      </c>
      <c r="C27" s="302">
        <v>119365753</v>
      </c>
      <c r="D27" s="144">
        <v>0</v>
      </c>
      <c r="E27" s="144">
        <v>119365753</v>
      </c>
    </row>
    <row r="28" spans="1:5">
      <c r="A28" s="322" t="s">
        <v>218</v>
      </c>
      <c r="B28" s="198" t="s">
        <v>283</v>
      </c>
      <c r="C28" s="302">
        <v>1397000</v>
      </c>
      <c r="D28" s="144"/>
      <c r="E28" s="144">
        <f>SUM(C28:D28)</f>
        <v>1397000</v>
      </c>
    </row>
    <row r="29" spans="1:5">
      <c r="A29" s="322" t="s">
        <v>219</v>
      </c>
      <c r="B29" s="198" t="s">
        <v>138</v>
      </c>
      <c r="C29" s="223">
        <f>SUM(C30:C36)</f>
        <v>1800000</v>
      </c>
      <c r="D29" s="223">
        <f>SUM(D30:D36)</f>
        <v>0</v>
      </c>
      <c r="E29" s="148">
        <f>SUM(E30:E36)</f>
        <v>1800000</v>
      </c>
    </row>
    <row r="30" spans="1:5">
      <c r="A30" s="322" t="s">
        <v>220</v>
      </c>
      <c r="B30" s="331" t="s">
        <v>331</v>
      </c>
      <c r="C30" s="302"/>
      <c r="D30" s="144"/>
      <c r="E30" s="144">
        <f t="shared" ref="E30:E37" si="0">SUM(C30:D30)</f>
        <v>0</v>
      </c>
    </row>
    <row r="31" spans="1:5">
      <c r="A31" s="322" t="s">
        <v>221</v>
      </c>
      <c r="B31" s="331" t="s">
        <v>333</v>
      </c>
      <c r="C31" s="302"/>
      <c r="D31" s="144"/>
      <c r="E31" s="144">
        <f t="shared" si="0"/>
        <v>0</v>
      </c>
    </row>
    <row r="32" spans="1:5">
      <c r="A32" s="322" t="s">
        <v>223</v>
      </c>
      <c r="B32" s="331" t="s">
        <v>332</v>
      </c>
      <c r="C32" s="302"/>
      <c r="D32" s="144"/>
      <c r="E32" s="144">
        <f t="shared" si="0"/>
        <v>0</v>
      </c>
    </row>
    <row r="33" spans="1:5">
      <c r="A33" s="322" t="s">
        <v>224</v>
      </c>
      <c r="B33" s="331" t="s">
        <v>334</v>
      </c>
      <c r="C33" s="302">
        <v>1800000</v>
      </c>
      <c r="D33" s="144"/>
      <c r="E33" s="144">
        <f t="shared" si="0"/>
        <v>1800000</v>
      </c>
    </row>
    <row r="34" spans="1:5">
      <c r="A34" s="322" t="s">
        <v>225</v>
      </c>
      <c r="B34" s="728" t="s">
        <v>335</v>
      </c>
      <c r="C34" s="302"/>
      <c r="D34" s="144"/>
      <c r="E34" s="144">
        <f t="shared" si="0"/>
        <v>0</v>
      </c>
    </row>
    <row r="35" spans="1:5">
      <c r="A35" s="322" t="s">
        <v>226</v>
      </c>
      <c r="B35" s="280" t="s">
        <v>336</v>
      </c>
      <c r="C35" s="302"/>
      <c r="D35" s="144"/>
      <c r="E35" s="144">
        <f t="shared" si="0"/>
        <v>0</v>
      </c>
    </row>
    <row r="36" spans="1:5">
      <c r="A36" s="322" t="s">
        <v>227</v>
      </c>
      <c r="B36" s="729" t="s">
        <v>353</v>
      </c>
      <c r="C36" s="302"/>
      <c r="D36" s="144"/>
      <c r="E36" s="144">
        <f t="shared" si="0"/>
        <v>0</v>
      </c>
    </row>
    <row r="37" spans="1:5">
      <c r="A37" s="322" t="s">
        <v>228</v>
      </c>
      <c r="B37" s="198" t="s">
        <v>339</v>
      </c>
      <c r="C37" s="302"/>
      <c r="D37" s="144"/>
      <c r="E37" s="144">
        <f t="shared" si="0"/>
        <v>0</v>
      </c>
    </row>
    <row r="38" spans="1:5" ht="13.5" thickBot="1">
      <c r="A38" s="322" t="s">
        <v>229</v>
      </c>
      <c r="B38" s="200" t="s">
        <v>140</v>
      </c>
      <c r="C38" s="305">
        <f>-C14</f>
        <v>0</v>
      </c>
      <c r="D38" s="305">
        <f>-D14</f>
        <v>0</v>
      </c>
      <c r="E38" s="145">
        <f>-E14</f>
        <v>0</v>
      </c>
    </row>
    <row r="39" spans="1:5" ht="13.5" thickBot="1">
      <c r="A39" s="545" t="s">
        <v>230</v>
      </c>
      <c r="B39" s="546" t="s">
        <v>10</v>
      </c>
      <c r="C39" s="554">
        <f>C27+C28+C29+C37+C38</f>
        <v>122562753</v>
      </c>
      <c r="D39" s="554">
        <f>D27+D28+D29+D37+D38</f>
        <v>0</v>
      </c>
      <c r="E39" s="555">
        <f>E27+E28+E29+E37+E38</f>
        <v>122562753</v>
      </c>
    </row>
    <row r="40" spans="1:5" ht="27" thickTop="1" thickBot="1">
      <c r="A40" s="545" t="s">
        <v>231</v>
      </c>
      <c r="B40" s="550" t="s">
        <v>340</v>
      </c>
      <c r="C40" s="1006" t="s">
        <v>704</v>
      </c>
      <c r="D40" s="557">
        <f>D24+D39</f>
        <v>2500000</v>
      </c>
      <c r="E40" s="1007" t="s">
        <v>703</v>
      </c>
    </row>
    <row r="41" spans="1:5" ht="13.5" thickTop="1">
      <c r="A41" s="535"/>
      <c r="B41" s="744"/>
      <c r="C41" s="233"/>
      <c r="D41" s="233"/>
      <c r="E41" s="239"/>
    </row>
    <row r="42" spans="1:5">
      <c r="A42" s="323" t="s">
        <v>277</v>
      </c>
      <c r="B42" s="417" t="s">
        <v>342</v>
      </c>
      <c r="C42" s="556"/>
      <c r="D42" s="147"/>
      <c r="E42" s="192"/>
    </row>
    <row r="43" spans="1:5">
      <c r="A43" s="322" t="s">
        <v>233</v>
      </c>
      <c r="B43" s="199" t="s">
        <v>341</v>
      </c>
      <c r="C43" s="307"/>
      <c r="D43" s="144"/>
      <c r="E43" s="144">
        <f t="shared" ref="E43:E50" si="1">SUM(C43:D43)</f>
        <v>0</v>
      </c>
    </row>
    <row r="44" spans="1:5">
      <c r="A44" s="322" t="s">
        <v>234</v>
      </c>
      <c r="B44" s="620" t="s">
        <v>346</v>
      </c>
      <c r="C44" s="735"/>
      <c r="D44" s="149"/>
      <c r="E44" s="144">
        <f t="shared" si="1"/>
        <v>0</v>
      </c>
    </row>
    <row r="45" spans="1:5">
      <c r="A45" s="322" t="s">
        <v>235</v>
      </c>
      <c r="B45" s="620" t="s">
        <v>347</v>
      </c>
      <c r="C45" s="735">
        <v>24004788</v>
      </c>
      <c r="D45" s="149"/>
      <c r="E45" s="144">
        <f t="shared" si="1"/>
        <v>24004788</v>
      </c>
    </row>
    <row r="46" spans="1:5">
      <c r="A46" s="322" t="s">
        <v>236</v>
      </c>
      <c r="B46" s="620" t="s">
        <v>679</v>
      </c>
      <c r="C46" s="735">
        <v>2474546</v>
      </c>
      <c r="D46" s="149"/>
      <c r="E46" s="144">
        <f t="shared" si="1"/>
        <v>2474546</v>
      </c>
    </row>
    <row r="47" spans="1:5">
      <c r="A47" s="322" t="s">
        <v>237</v>
      </c>
      <c r="B47" s="730" t="s">
        <v>349</v>
      </c>
      <c r="C47" s="735"/>
      <c r="D47" s="149"/>
      <c r="E47" s="144">
        <f t="shared" si="1"/>
        <v>0</v>
      </c>
    </row>
    <row r="48" spans="1:5">
      <c r="A48" s="322" t="s">
        <v>238</v>
      </c>
      <c r="B48" s="731" t="s">
        <v>350</v>
      </c>
      <c r="C48" s="735"/>
      <c r="D48" s="149"/>
      <c r="E48" s="144">
        <f t="shared" si="1"/>
        <v>0</v>
      </c>
    </row>
    <row r="49" spans="1:5">
      <c r="A49" s="322" t="s">
        <v>239</v>
      </c>
      <c r="B49" s="732" t="s">
        <v>678</v>
      </c>
      <c r="C49" s="735"/>
      <c r="D49" s="149">
        <v>4500000</v>
      </c>
      <c r="E49" s="144">
        <f t="shared" si="1"/>
        <v>4500000</v>
      </c>
    </row>
    <row r="50" spans="1:5" ht="13.5" thickBot="1">
      <c r="A50" s="322" t="s">
        <v>240</v>
      </c>
      <c r="B50" s="333" t="s">
        <v>352</v>
      </c>
      <c r="C50" s="735"/>
      <c r="D50" s="149"/>
      <c r="E50" s="144">
        <f t="shared" si="1"/>
        <v>0</v>
      </c>
    </row>
    <row r="51" spans="1:5" ht="13.5" thickBot="1">
      <c r="A51" s="344" t="s">
        <v>241</v>
      </c>
      <c r="B51" s="283" t="s">
        <v>343</v>
      </c>
      <c r="C51" s="736">
        <f>SUM(C43:C50)</f>
        <v>26479334</v>
      </c>
      <c r="D51" s="736">
        <f>SUM(D43:D50)</f>
        <v>4500000</v>
      </c>
      <c r="E51" s="827">
        <f>SUM(E43:E50)</f>
        <v>30979334</v>
      </c>
    </row>
    <row r="52" spans="1:5">
      <c r="A52" s="535"/>
      <c r="B52" s="41"/>
      <c r="C52" s="749"/>
      <c r="D52" s="751"/>
      <c r="E52" s="616"/>
    </row>
    <row r="53" spans="1:5" ht="13.5" thickBot="1">
      <c r="A53" s="562" t="s">
        <v>242</v>
      </c>
      <c r="B53" s="742" t="s">
        <v>344</v>
      </c>
      <c r="C53" s="1008" t="s">
        <v>705</v>
      </c>
      <c r="D53" s="750">
        <v>7000000</v>
      </c>
      <c r="E53" s="1008" t="s">
        <v>706</v>
      </c>
    </row>
    <row r="54" spans="1:5" ht="13.5" thickTop="1"/>
    <row r="55" spans="1:5">
      <c r="A55" s="1030"/>
      <c r="B55" s="1030"/>
      <c r="C55" s="1030"/>
      <c r="D55" s="1030"/>
      <c r="E55" s="1030"/>
    </row>
  </sheetData>
  <mergeCells count="4">
    <mergeCell ref="A2:D2"/>
    <mergeCell ref="A4:E4"/>
    <mergeCell ref="A1:E1"/>
    <mergeCell ref="A55:E5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53"/>
  <sheetViews>
    <sheetView workbookViewId="0">
      <selection activeCell="G29" sqref="G29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2" customWidth="1"/>
  </cols>
  <sheetData>
    <row r="1" spans="1:5">
      <c r="A1" s="1010" t="s">
        <v>696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620</v>
      </c>
      <c r="C3" s="1029"/>
      <c r="D3" s="1029"/>
      <c r="E3" s="1033"/>
    </row>
    <row r="4" spans="1:5" ht="13.5" thickBot="1">
      <c r="B4" s="1"/>
      <c r="C4" s="1"/>
      <c r="D4" s="1"/>
      <c r="E4" s="19" t="s">
        <v>521</v>
      </c>
    </row>
    <row r="5" spans="1:5" ht="42" customHeight="1" thickBot="1">
      <c r="A5" s="342" t="s">
        <v>198</v>
      </c>
      <c r="B5" s="271" t="s">
        <v>17</v>
      </c>
      <c r="C5" s="338" t="s">
        <v>464</v>
      </c>
      <c r="D5" s="339" t="s">
        <v>465</v>
      </c>
      <c r="E5" s="339" t="s">
        <v>462</v>
      </c>
    </row>
    <row r="6" spans="1:5" ht="13.5" thickBot="1">
      <c r="A6" s="467" t="s">
        <v>199</v>
      </c>
      <c r="B6" s="599" t="s">
        <v>200</v>
      </c>
      <c r="C6" s="600" t="s">
        <v>201</v>
      </c>
      <c r="D6" s="601" t="s">
        <v>202</v>
      </c>
      <c r="E6" s="602" t="s">
        <v>247</v>
      </c>
    </row>
    <row r="7" spans="1:5" ht="13.5" thickBot="1">
      <c r="A7" s="467" t="s">
        <v>203</v>
      </c>
      <c r="B7" s="251" t="s">
        <v>511</v>
      </c>
      <c r="C7" s="66">
        <f>C8+C9+C16+C21</f>
        <v>88713105</v>
      </c>
      <c r="D7" s="66">
        <f>D8+D9+D16</f>
        <v>3215000</v>
      </c>
      <c r="E7" s="116">
        <f>SUM(C7:D7)</f>
        <v>91928105</v>
      </c>
    </row>
    <row r="8" spans="1:5" ht="13.5" thickBot="1">
      <c r="A8" s="467" t="s">
        <v>204</v>
      </c>
      <c r="B8" s="252" t="s">
        <v>177</v>
      </c>
      <c r="C8" s="32"/>
      <c r="D8" s="603">
        <v>3215000</v>
      </c>
      <c r="E8" s="826">
        <f>SUM(C8:D8)</f>
        <v>3215000</v>
      </c>
    </row>
    <row r="9" spans="1:5" ht="13.5" thickBot="1">
      <c r="A9" s="467" t="s">
        <v>205</v>
      </c>
      <c r="B9" s="253" t="s">
        <v>387</v>
      </c>
      <c r="C9" s="258">
        <v>13500000</v>
      </c>
      <c r="D9" s="258">
        <f>SUM(D10:D15)</f>
        <v>0</v>
      </c>
      <c r="E9" s="827">
        <f>E10+E11+E12+E13+E14+E15</f>
        <v>13500000</v>
      </c>
    </row>
    <row r="10" spans="1:5">
      <c r="A10" s="605" t="s">
        <v>206</v>
      </c>
      <c r="B10" s="778" t="s">
        <v>366</v>
      </c>
      <c r="C10" s="539"/>
      <c r="D10" s="386"/>
      <c r="E10" s="259">
        <f t="shared" ref="E10:E15" si="0">SUM(C10:D10)</f>
        <v>0</v>
      </c>
    </row>
    <row r="11" spans="1:5">
      <c r="A11" s="172" t="s">
        <v>207</v>
      </c>
      <c r="B11" s="779" t="s">
        <v>367</v>
      </c>
      <c r="C11" s="777"/>
      <c r="D11" s="771"/>
      <c r="E11" s="259">
        <f t="shared" si="0"/>
        <v>0</v>
      </c>
    </row>
    <row r="12" spans="1:5">
      <c r="A12" s="172" t="s">
        <v>208</v>
      </c>
      <c r="B12" s="254" t="s">
        <v>368</v>
      </c>
      <c r="C12" s="777">
        <f>'10.m.bev.ei'!D13</f>
        <v>2600000</v>
      </c>
      <c r="D12" s="771"/>
      <c r="E12" s="259">
        <f t="shared" si="0"/>
        <v>2600000</v>
      </c>
    </row>
    <row r="13" spans="1:5">
      <c r="A13" s="762" t="s">
        <v>209</v>
      </c>
      <c r="B13" s="776" t="s">
        <v>369</v>
      </c>
      <c r="C13" s="777">
        <f>'10.m.bev.ei'!D14</f>
        <v>10000000</v>
      </c>
      <c r="D13" s="205"/>
      <c r="E13" s="259">
        <f t="shared" si="0"/>
        <v>10000000</v>
      </c>
    </row>
    <row r="14" spans="1:5">
      <c r="A14" s="172" t="s">
        <v>210</v>
      </c>
      <c r="B14" s="254" t="s">
        <v>370</v>
      </c>
      <c r="C14" s="777">
        <f>'10.m.bev.ei'!D15</f>
        <v>400000</v>
      </c>
      <c r="D14" s="30"/>
      <c r="E14" s="259">
        <f t="shared" si="0"/>
        <v>400000</v>
      </c>
    </row>
    <row r="15" spans="1:5" ht="13.5" thickBot="1">
      <c r="A15" s="606" t="s">
        <v>211</v>
      </c>
      <c r="B15" s="255" t="s">
        <v>371</v>
      </c>
      <c r="C15" s="10">
        <v>500000</v>
      </c>
      <c r="D15" s="209"/>
      <c r="E15" s="259">
        <f t="shared" si="0"/>
        <v>500000</v>
      </c>
    </row>
    <row r="16" spans="1:5" ht="13.5" thickBot="1">
      <c r="A16" s="467" t="s">
        <v>212</v>
      </c>
      <c r="B16" s="251" t="s">
        <v>178</v>
      </c>
      <c r="C16" s="607">
        <f>C17</f>
        <v>75213105</v>
      </c>
      <c r="D16" s="607">
        <f>D17+D22+D23+D24+D25+D26</f>
        <v>0</v>
      </c>
      <c r="E16" s="607">
        <f>E17</f>
        <v>75213105</v>
      </c>
    </row>
    <row r="17" spans="1:5">
      <c r="A17" s="605" t="s">
        <v>213</v>
      </c>
      <c r="B17" s="782" t="s">
        <v>388</v>
      </c>
      <c r="C17" s="21">
        <f>C18+C19+C20</f>
        <v>75213105</v>
      </c>
      <c r="D17" s="21">
        <f>D18+D19+D20</f>
        <v>0</v>
      </c>
      <c r="E17" s="21">
        <f>E18+E19+E20</f>
        <v>75213105</v>
      </c>
    </row>
    <row r="18" spans="1:5">
      <c r="A18" s="762" t="s">
        <v>214</v>
      </c>
      <c r="B18" s="799" t="s">
        <v>419</v>
      </c>
      <c r="C18" s="21">
        <f>'10.m.bev.ei'!D19</f>
        <v>66907505</v>
      </c>
      <c r="D18" s="798"/>
      <c r="E18" s="113">
        <f t="shared" ref="E18:E26" si="1">SUM(C18:D18)</f>
        <v>66907505</v>
      </c>
    </row>
    <row r="19" spans="1:5">
      <c r="A19" s="762" t="s">
        <v>215</v>
      </c>
      <c r="B19" s="800" t="s">
        <v>421</v>
      </c>
      <c r="C19" s="21">
        <f>'10.m.bev.ei'!D20</f>
        <v>4205600</v>
      </c>
      <c r="D19" s="214"/>
      <c r="E19" s="113">
        <f t="shared" si="1"/>
        <v>4205600</v>
      </c>
    </row>
    <row r="20" spans="1:5" ht="13.5" thickBot="1">
      <c r="A20" s="171" t="s">
        <v>216</v>
      </c>
      <c r="B20" s="970" t="s">
        <v>676</v>
      </c>
      <c r="C20" s="25">
        <f>'10.m.bev.ei'!D21</f>
        <v>4100000</v>
      </c>
      <c r="D20" s="619"/>
      <c r="E20" s="115">
        <f t="shared" si="1"/>
        <v>4100000</v>
      </c>
    </row>
    <row r="21" spans="1:5" s="15" customFormat="1" ht="13.5" thickBot="1">
      <c r="A21" s="467" t="s">
        <v>217</v>
      </c>
      <c r="B21" s="971" t="s">
        <v>171</v>
      </c>
      <c r="C21" s="107">
        <f>'10.m.bev.ei'!D22</f>
        <v>0</v>
      </c>
      <c r="D21" s="972"/>
      <c r="E21" s="796">
        <f t="shared" si="1"/>
        <v>0</v>
      </c>
    </row>
    <row r="22" spans="1:5">
      <c r="A22" s="762" t="s">
        <v>218</v>
      </c>
      <c r="B22" s="612" t="s">
        <v>389</v>
      </c>
      <c r="C22" s="21">
        <f>'10.m.bev.ei'!D23</f>
        <v>0</v>
      </c>
      <c r="D22" s="205"/>
      <c r="E22" s="113">
        <f t="shared" si="1"/>
        <v>0</v>
      </c>
    </row>
    <row r="23" spans="1:5">
      <c r="A23" s="762" t="s">
        <v>219</v>
      </c>
      <c r="B23" s="783" t="s">
        <v>390</v>
      </c>
      <c r="C23" s="21">
        <f>'10.m.bev.ei'!D24</f>
        <v>0</v>
      </c>
      <c r="D23" s="30"/>
      <c r="E23" s="113">
        <f t="shared" si="1"/>
        <v>0</v>
      </c>
    </row>
    <row r="24" spans="1:5" ht="13.5" customHeight="1">
      <c r="A24" s="762" t="s">
        <v>220</v>
      </c>
      <c r="B24" s="256" t="s">
        <v>391</v>
      </c>
      <c r="C24" s="21"/>
      <c r="D24" s="207"/>
      <c r="E24" s="113">
        <f t="shared" si="1"/>
        <v>0</v>
      </c>
    </row>
    <row r="25" spans="1:5" ht="13.5" customHeight="1">
      <c r="A25" s="762" t="s">
        <v>221</v>
      </c>
      <c r="B25" s="784" t="s">
        <v>392</v>
      </c>
      <c r="C25" s="21"/>
      <c r="D25" s="207"/>
      <c r="E25" s="113">
        <f t="shared" si="1"/>
        <v>0</v>
      </c>
    </row>
    <row r="26" spans="1:5" ht="15" customHeight="1" thickBot="1">
      <c r="A26" s="762" t="s">
        <v>223</v>
      </c>
      <c r="B26" s="256" t="s">
        <v>393</v>
      </c>
      <c r="C26" s="892">
        <f>'10.m.bev.ei'!D27</f>
        <v>0</v>
      </c>
      <c r="D26" s="893"/>
      <c r="E26" s="894">
        <f t="shared" si="1"/>
        <v>0</v>
      </c>
    </row>
    <row r="27" spans="1:5" ht="6.75" customHeight="1" thickBot="1">
      <c r="A27" s="467"/>
      <c r="B27" s="257"/>
      <c r="C27" s="25"/>
      <c r="D27" s="205"/>
      <c r="E27" s="115"/>
    </row>
    <row r="28" spans="1:5" ht="13.5" thickBot="1">
      <c r="A28" s="467" t="s">
        <v>224</v>
      </c>
      <c r="B28" s="217" t="s">
        <v>469</v>
      </c>
      <c r="C28" s="151">
        <f>C29+C34+C37</f>
        <v>0</v>
      </c>
      <c r="D28" s="818">
        <f>D29+D34+D37</f>
        <v>0</v>
      </c>
      <c r="E28" s="796">
        <f>E29+E34+E37</f>
        <v>0</v>
      </c>
    </row>
    <row r="29" spans="1:5">
      <c r="A29" s="605" t="s">
        <v>225</v>
      </c>
      <c r="B29" s="132" t="s">
        <v>395</v>
      </c>
      <c r="C29" s="235">
        <f>C30+C32+C33+C31</f>
        <v>0</v>
      </c>
      <c r="D29" s="609">
        <f>D30+D32+D33+D31</f>
        <v>0</v>
      </c>
      <c r="E29" s="608">
        <f>E30+E32+E33+E31</f>
        <v>0</v>
      </c>
    </row>
    <row r="30" spans="1:5">
      <c r="A30" s="172" t="s">
        <v>226</v>
      </c>
      <c r="B30" s="129" t="s">
        <v>173</v>
      </c>
      <c r="C30" s="174">
        <f>'19. intézményi bev'!E29</f>
        <v>0</v>
      </c>
      <c r="D30" s="372"/>
      <c r="E30" s="372">
        <f>SUM(C30:D30)</f>
        <v>0</v>
      </c>
    </row>
    <row r="31" spans="1:5">
      <c r="A31" s="172" t="s">
        <v>227</v>
      </c>
      <c r="B31" s="244" t="s">
        <v>396</v>
      </c>
      <c r="C31" s="147">
        <f>'10.m.bev.ei'!D32</f>
        <v>0</v>
      </c>
      <c r="D31" s="140"/>
      <c r="E31" s="372">
        <f>SUM(C31:D31)</f>
        <v>0</v>
      </c>
    </row>
    <row r="32" spans="1:5" ht="24" customHeight="1">
      <c r="A32" s="172" t="s">
        <v>228</v>
      </c>
      <c r="B32" s="611" t="s">
        <v>397</v>
      </c>
      <c r="C32" s="144">
        <v>0</v>
      </c>
      <c r="D32" s="138">
        <v>0</v>
      </c>
      <c r="E32" s="372">
        <f>SUM(C32:D32)</f>
        <v>0</v>
      </c>
    </row>
    <row r="33" spans="1:5">
      <c r="A33" s="172" t="s">
        <v>229</v>
      </c>
      <c r="B33" s="244" t="s">
        <v>398</v>
      </c>
      <c r="C33" s="152">
        <f>'19. intézményi bev'!E32</f>
        <v>0</v>
      </c>
      <c r="D33" s="143">
        <f>'10.m.bev.ei'!D34</f>
        <v>0</v>
      </c>
      <c r="E33" s="372">
        <f>SUM(C33:D33)</f>
        <v>0</v>
      </c>
    </row>
    <row r="34" spans="1:5">
      <c r="A34" s="172" t="s">
        <v>230</v>
      </c>
      <c r="B34" s="787" t="s">
        <v>401</v>
      </c>
      <c r="C34" s="155">
        <f>C35+C36+C37+C38+C39+C40</f>
        <v>0</v>
      </c>
      <c r="D34" s="819">
        <f>D35+D36+D37+D38+D39+D40</f>
        <v>0</v>
      </c>
      <c r="E34" s="155">
        <f>E35+E36+E37+E38+E39+E40</f>
        <v>0</v>
      </c>
    </row>
    <row r="35" spans="1:5">
      <c r="A35" s="172" t="s">
        <v>231</v>
      </c>
      <c r="B35" s="612" t="s">
        <v>399</v>
      </c>
      <c r="C35" s="152"/>
      <c r="D35" s="143"/>
      <c r="E35" s="372">
        <f t="shared" ref="E35:E40" si="2">SUM(C35:D35)</f>
        <v>0</v>
      </c>
    </row>
    <row r="36" spans="1:5">
      <c r="A36" s="172" t="s">
        <v>232</v>
      </c>
      <c r="B36" s="786" t="s">
        <v>400</v>
      </c>
      <c r="C36" s="613">
        <f>'20-21.m.kp.fejl.tám.bev'!C34</f>
        <v>0</v>
      </c>
      <c r="D36" s="820"/>
      <c r="E36" s="372">
        <f t="shared" si="2"/>
        <v>0</v>
      </c>
    </row>
    <row r="37" spans="1:5">
      <c r="A37" s="172" t="s">
        <v>233</v>
      </c>
      <c r="B37" s="788" t="s">
        <v>402</v>
      </c>
      <c r="C37" s="614"/>
      <c r="D37" s="821"/>
      <c r="E37" s="372">
        <f t="shared" si="2"/>
        <v>0</v>
      </c>
    </row>
    <row r="38" spans="1:5">
      <c r="A38" s="172" t="s">
        <v>234</v>
      </c>
      <c r="B38" s="129" t="s">
        <v>403</v>
      </c>
      <c r="C38" s="174"/>
      <c r="D38" s="221">
        <f>'22-23.m.felh bev'!E18</f>
        <v>0</v>
      </c>
      <c r="E38" s="372">
        <f t="shared" si="2"/>
        <v>0</v>
      </c>
    </row>
    <row r="39" spans="1:5">
      <c r="A39" s="172" t="s">
        <v>235</v>
      </c>
      <c r="B39" s="788" t="s">
        <v>404</v>
      </c>
      <c r="C39" s="174"/>
      <c r="D39" s="230">
        <f>'10.m.bev.ei'!D40</f>
        <v>0</v>
      </c>
      <c r="E39" s="372">
        <f t="shared" si="2"/>
        <v>0</v>
      </c>
    </row>
    <row r="40" spans="1:5" ht="13.5" thickBot="1">
      <c r="A40" s="172" t="s">
        <v>236</v>
      </c>
      <c r="B40" s="129" t="s">
        <v>405</v>
      </c>
      <c r="C40" s="646">
        <f>'22-23.m.felh bev'!D32</f>
        <v>0</v>
      </c>
      <c r="D40" s="822"/>
      <c r="E40" s="372">
        <f t="shared" si="2"/>
        <v>0</v>
      </c>
    </row>
    <row r="41" spans="1:5" ht="27.75" customHeight="1" thickBot="1">
      <c r="A41" s="467" t="s">
        <v>237</v>
      </c>
      <c r="B41" s="134" t="s">
        <v>406</v>
      </c>
      <c r="C41" s="615">
        <f>C7+C28</f>
        <v>88713105</v>
      </c>
      <c r="D41" s="615">
        <f>D7+D28</f>
        <v>3215000</v>
      </c>
      <c r="E41" s="615">
        <f>E7+E28</f>
        <v>91928105</v>
      </c>
    </row>
    <row r="42" spans="1:5" ht="7.5" customHeight="1" thickBot="1">
      <c r="A42" s="467"/>
      <c r="B42" s="130"/>
      <c r="C42" s="25"/>
      <c r="D42" s="263"/>
      <c r="E42" s="115"/>
    </row>
    <row r="43" spans="1:5" ht="13.5" thickBot="1">
      <c r="A43" s="467" t="s">
        <v>238</v>
      </c>
      <c r="B43" s="131" t="s">
        <v>407</v>
      </c>
      <c r="C43" s="265"/>
      <c r="D43" s="265"/>
      <c r="E43" s="265"/>
    </row>
    <row r="44" spans="1:5" ht="12.75" customHeight="1">
      <c r="A44" s="605" t="s">
        <v>239</v>
      </c>
      <c r="B44" s="245" t="s">
        <v>175</v>
      </c>
      <c r="C44" s="264"/>
      <c r="D44" s="215"/>
      <c r="E44" s="262"/>
    </row>
    <row r="45" spans="1:5" ht="15.75" customHeight="1">
      <c r="A45" s="172" t="s">
        <v>240</v>
      </c>
      <c r="B45" s="533" t="s">
        <v>409</v>
      </c>
      <c r="C45" s="108">
        <v>10683089</v>
      </c>
      <c r="D45" s="214">
        <v>0</v>
      </c>
      <c r="E45" s="789">
        <v>10683089</v>
      </c>
    </row>
    <row r="46" spans="1:5" ht="14.25" customHeight="1">
      <c r="A46" s="172" t="s">
        <v>241</v>
      </c>
      <c r="B46" s="533" t="s">
        <v>410</v>
      </c>
      <c r="C46" s="108">
        <v>119751753</v>
      </c>
      <c r="D46" s="214"/>
      <c r="E46" s="789">
        <v>119751753</v>
      </c>
    </row>
    <row r="47" spans="1:5" ht="15" customHeight="1">
      <c r="A47" s="172" t="s">
        <v>242</v>
      </c>
      <c r="B47" s="533" t="s">
        <v>408</v>
      </c>
      <c r="C47" s="108"/>
      <c r="D47" s="214"/>
      <c r="E47" s="789">
        <f>SUM(C47:D47)</f>
        <v>0</v>
      </c>
    </row>
    <row r="48" spans="1:5">
      <c r="A48" s="172" t="s">
        <v>243</v>
      </c>
      <c r="B48" s="730" t="s">
        <v>414</v>
      </c>
      <c r="C48" s="108"/>
      <c r="D48" s="214"/>
      <c r="E48" s="789"/>
    </row>
    <row r="49" spans="1:5">
      <c r="A49" s="172" t="s">
        <v>244</v>
      </c>
      <c r="B49" s="731" t="s">
        <v>413</v>
      </c>
      <c r="C49" s="108"/>
      <c r="D49" s="214"/>
      <c r="E49" s="789"/>
    </row>
    <row r="50" spans="1:5">
      <c r="A50" s="172" t="s">
        <v>245</v>
      </c>
      <c r="B50" s="732" t="s">
        <v>677</v>
      </c>
      <c r="C50" s="108"/>
      <c r="D50" s="214">
        <v>4500000</v>
      </c>
      <c r="E50" s="789">
        <f>SUM(C50:D50)</f>
        <v>4500000</v>
      </c>
    </row>
    <row r="51" spans="1:5" ht="13.5" thickBot="1">
      <c r="A51" s="172" t="s">
        <v>246</v>
      </c>
      <c r="B51" s="793" t="s">
        <v>412</v>
      </c>
      <c r="C51" s="794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D51" s="619"/>
      <c r="E51" s="795">
        <f>SUM(C51:D51)</f>
        <v>0</v>
      </c>
    </row>
    <row r="52" spans="1:5" ht="13.5" thickBot="1">
      <c r="A52" s="640" t="s">
        <v>250</v>
      </c>
      <c r="B52" s="785" t="s">
        <v>416</v>
      </c>
      <c r="C52" s="107">
        <f>SUM(C44:C51)</f>
        <v>130434842</v>
      </c>
      <c r="D52" s="107">
        <f>SUM(D44:D51)</f>
        <v>4500000</v>
      </c>
      <c r="E52" s="796">
        <f>SUM(E44:E51)</f>
        <v>134934842</v>
      </c>
    </row>
    <row r="53" spans="1:5" ht="13.5" thickBot="1">
      <c r="A53" s="467" t="s">
        <v>241</v>
      </c>
      <c r="B53" s="790" t="s">
        <v>415</v>
      </c>
      <c r="C53" s="791">
        <f>C41+C52</f>
        <v>219147947</v>
      </c>
      <c r="D53" s="791">
        <f>D41+D52</f>
        <v>7715000</v>
      </c>
      <c r="E53" s="792">
        <f>E41+E52</f>
        <v>226862947</v>
      </c>
    </row>
  </sheetData>
  <mergeCells count="2">
    <mergeCell ref="A1:D1"/>
    <mergeCell ref="B3:E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sqref="A1:D1"/>
    </sheetView>
  </sheetViews>
  <sheetFormatPr defaultRowHeight="12.75"/>
  <cols>
    <col min="1" max="1" width="5.42578125" customWidth="1"/>
    <col min="2" max="2" width="37.140625" customWidth="1"/>
    <col min="3" max="3" width="11.85546875" customWidth="1"/>
    <col min="4" max="5" width="10.5703125" customWidth="1"/>
  </cols>
  <sheetData>
    <row r="1" spans="1:5">
      <c r="A1" s="1010" t="s">
        <v>697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4.25">
      <c r="A3" s="1081" t="s">
        <v>619</v>
      </c>
      <c r="B3" s="1082"/>
      <c r="C3" s="1082"/>
      <c r="D3" s="1082"/>
      <c r="E3" s="1082"/>
    </row>
    <row r="4" spans="1:5" ht="11.25" customHeight="1">
      <c r="B4" s="18"/>
      <c r="C4" s="18"/>
      <c r="D4" s="18"/>
      <c r="E4" s="158"/>
    </row>
    <row r="5" spans="1:5" ht="13.5" thickBot="1">
      <c r="B5" s="996" t="s">
        <v>588</v>
      </c>
      <c r="C5" s="1"/>
      <c r="D5" s="1"/>
      <c r="E5" s="19" t="s">
        <v>533</v>
      </c>
    </row>
    <row r="6" spans="1:5" ht="48" customHeight="1" thickBot="1">
      <c r="A6" s="342" t="s">
        <v>198</v>
      </c>
      <c r="B6" s="271" t="s">
        <v>17</v>
      </c>
      <c r="C6" s="338" t="s">
        <v>464</v>
      </c>
      <c r="D6" s="339" t="s">
        <v>463</v>
      </c>
      <c r="E6" s="339" t="s">
        <v>462</v>
      </c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/>
      <c r="D8" s="66"/>
      <c r="E8" s="116">
        <f>SUM(C8:D8)</f>
        <v>0</v>
      </c>
    </row>
    <row r="9" spans="1:5" ht="13.5" thickBot="1">
      <c r="A9" s="467" t="s">
        <v>204</v>
      </c>
      <c r="B9" s="252" t="s">
        <v>516</v>
      </c>
      <c r="C9" s="32">
        <v>9428600</v>
      </c>
      <c r="D9" s="603">
        <v>1270000</v>
      </c>
      <c r="E9" s="826">
        <f>SUM(C9:D9)</f>
        <v>10698600</v>
      </c>
    </row>
    <row r="10" spans="1:5" ht="13.5" thickBot="1">
      <c r="A10" s="467" t="s">
        <v>205</v>
      </c>
      <c r="B10" s="253" t="s">
        <v>387</v>
      </c>
      <c r="C10" s="258"/>
      <c r="D10" s="604"/>
      <c r="E10" s="827">
        <f>E11+E12+E13+E14+E15+E16</f>
        <v>0</v>
      </c>
    </row>
    <row r="11" spans="1:5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>
      <c r="A13" s="172" t="s">
        <v>208</v>
      </c>
      <c r="B13" s="254" t="s">
        <v>368</v>
      </c>
      <c r="C13" s="777"/>
      <c r="D13" s="771"/>
      <c r="E13" s="259">
        <f t="shared" si="0"/>
        <v>0</v>
      </c>
    </row>
    <row r="14" spans="1:5">
      <c r="A14" s="762" t="s">
        <v>209</v>
      </c>
      <c r="B14" s="776" t="s">
        <v>369</v>
      </c>
      <c r="C14" s="21"/>
      <c r="D14" s="205"/>
      <c r="E14" s="259">
        <f t="shared" si="0"/>
        <v>0</v>
      </c>
    </row>
    <row r="15" spans="1:5">
      <c r="A15" s="172" t="s">
        <v>210</v>
      </c>
      <c r="B15" s="254" t="s">
        <v>370</v>
      </c>
      <c r="C15" s="21"/>
      <c r="D15" s="30"/>
      <c r="E15" s="259">
        <f t="shared" si="0"/>
        <v>0</v>
      </c>
    </row>
    <row r="16" spans="1:5" ht="13.5" thickBot="1">
      <c r="A16" s="606" t="s">
        <v>211</v>
      </c>
      <c r="B16" s="255" t="s">
        <v>371</v>
      </c>
      <c r="C16" s="10"/>
      <c r="D16" s="209"/>
      <c r="E16" s="259">
        <f t="shared" si="0"/>
        <v>0</v>
      </c>
    </row>
    <row r="17" spans="1:5" ht="13.5" thickBot="1">
      <c r="A17" s="467" t="s">
        <v>212</v>
      </c>
      <c r="B17" s="251" t="s">
        <v>178</v>
      </c>
      <c r="C17" s="607">
        <v>9428600</v>
      </c>
      <c r="D17" s="607">
        <v>1270000</v>
      </c>
      <c r="E17" s="607">
        <v>10698600</v>
      </c>
    </row>
    <row r="18" spans="1:5">
      <c r="A18" s="605" t="s">
        <v>213</v>
      </c>
      <c r="B18" s="782" t="s">
        <v>388</v>
      </c>
      <c r="C18" s="21"/>
      <c r="D18" s="21"/>
      <c r="E18" s="21">
        <f>E19+E20+E21+E22</f>
        <v>0</v>
      </c>
    </row>
    <row r="19" spans="1:5">
      <c r="A19" s="762" t="s">
        <v>214</v>
      </c>
      <c r="B19" s="799" t="s">
        <v>419</v>
      </c>
      <c r="C19" s="21"/>
      <c r="D19" s="798"/>
      <c r="E19" s="113">
        <f t="shared" ref="E19:E27" si="1">SUM(C19:D19)</f>
        <v>0</v>
      </c>
    </row>
    <row r="20" spans="1:5">
      <c r="A20" s="762" t="s">
        <v>215</v>
      </c>
      <c r="B20" s="800" t="s">
        <v>421</v>
      </c>
      <c r="C20" s="21"/>
      <c r="D20" s="214"/>
      <c r="E20" s="113">
        <f t="shared" si="1"/>
        <v>0</v>
      </c>
    </row>
    <row r="21" spans="1:5">
      <c r="A21" s="762" t="s">
        <v>216</v>
      </c>
      <c r="B21" s="800" t="s">
        <v>422</v>
      </c>
      <c r="C21" s="21"/>
      <c r="D21" s="214"/>
      <c r="E21" s="113">
        <f t="shared" si="1"/>
        <v>0</v>
      </c>
    </row>
    <row r="22" spans="1:5">
      <c r="A22" s="762" t="s">
        <v>217</v>
      </c>
      <c r="B22" s="797" t="s">
        <v>424</v>
      </c>
      <c r="C22" s="21"/>
      <c r="D22" s="205"/>
      <c r="E22" s="113">
        <f t="shared" si="1"/>
        <v>0</v>
      </c>
    </row>
    <row r="23" spans="1:5">
      <c r="A23" s="762" t="s">
        <v>218</v>
      </c>
      <c r="B23" s="246" t="s">
        <v>389</v>
      </c>
      <c r="C23" s="21"/>
      <c r="D23" s="209"/>
      <c r="E23" s="113">
        <f t="shared" si="1"/>
        <v>0</v>
      </c>
    </row>
    <row r="24" spans="1:5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5" ht="12.75" customHeight="1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5" ht="14.25" customHeight="1">
      <c r="A26" s="762" t="s">
        <v>221</v>
      </c>
      <c r="B26" s="784" t="s">
        <v>392</v>
      </c>
      <c r="C26" s="21"/>
      <c r="D26" s="207"/>
      <c r="E26" s="113">
        <f t="shared" si="1"/>
        <v>0</v>
      </c>
    </row>
    <row r="27" spans="1:5" ht="13.5" customHeight="1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5" ht="6.75" customHeight="1" thickBot="1">
      <c r="A28" s="467"/>
      <c r="B28" s="257"/>
      <c r="C28" s="25"/>
      <c r="D28" s="205"/>
      <c r="E28" s="115"/>
    </row>
    <row r="29" spans="1:5" ht="13.5" thickBot="1">
      <c r="A29" s="467" t="s">
        <v>224</v>
      </c>
      <c r="B29" s="217" t="s">
        <v>179</v>
      </c>
      <c r="C29" s="151"/>
      <c r="D29" s="818"/>
      <c r="E29" s="796">
        <f>E30+E35+E38</f>
        <v>0</v>
      </c>
    </row>
    <row r="30" spans="1:5">
      <c r="A30" s="605" t="s">
        <v>225</v>
      </c>
      <c r="B30" s="132" t="s">
        <v>395</v>
      </c>
      <c r="C30" s="235"/>
      <c r="D30" s="609"/>
      <c r="E30" s="608">
        <f>E31+E33+E34+E32</f>
        <v>0</v>
      </c>
    </row>
    <row r="31" spans="1:5">
      <c r="A31" s="172" t="s">
        <v>226</v>
      </c>
      <c r="B31" s="129" t="s">
        <v>173</v>
      </c>
      <c r="C31" s="174"/>
      <c r="D31" s="372"/>
      <c r="E31" s="372">
        <f>SUM(C31:D31)</f>
        <v>0</v>
      </c>
    </row>
    <row r="32" spans="1:5">
      <c r="A32" s="172" t="s">
        <v>227</v>
      </c>
      <c r="B32" s="244" t="s">
        <v>396</v>
      </c>
      <c r="C32" s="147"/>
      <c r="D32" s="140"/>
      <c r="E32" s="372">
        <f>SUM(C32:D32)</f>
        <v>0</v>
      </c>
    </row>
    <row r="33" spans="1:5" ht="23.25" customHeight="1">
      <c r="A33" s="172" t="s">
        <v>228</v>
      </c>
      <c r="B33" s="611" t="s">
        <v>397</v>
      </c>
      <c r="C33" s="144"/>
      <c r="D33" s="138"/>
      <c r="E33" s="372">
        <f>SUM(C33:D33)</f>
        <v>0</v>
      </c>
    </row>
    <row r="34" spans="1:5">
      <c r="A34" s="172" t="s">
        <v>229</v>
      </c>
      <c r="B34" s="244" t="s">
        <v>398</v>
      </c>
      <c r="C34" s="152"/>
      <c r="D34" s="143"/>
      <c r="E34" s="372">
        <f>SUM(C34:D34)</f>
        <v>0</v>
      </c>
    </row>
    <row r="35" spans="1:5">
      <c r="A35" s="172" t="s">
        <v>230</v>
      </c>
      <c r="B35" s="787" t="s">
        <v>401</v>
      </c>
      <c r="C35" s="155"/>
      <c r="D35" s="819"/>
      <c r="E35" s="155">
        <f>E36+E37+E38+E39+E40+E41</f>
        <v>0</v>
      </c>
    </row>
    <row r="36" spans="1:5">
      <c r="A36" s="172" t="s">
        <v>231</v>
      </c>
      <c r="B36" s="612" t="s">
        <v>399</v>
      </c>
      <c r="C36" s="152"/>
      <c r="D36" s="143"/>
      <c r="E36" s="372">
        <f t="shared" ref="E36:E41" si="2">SUM(C36:D36)</f>
        <v>0</v>
      </c>
    </row>
    <row r="37" spans="1:5">
      <c r="A37" s="172" t="s">
        <v>232</v>
      </c>
      <c r="B37" s="786" t="s">
        <v>400</v>
      </c>
      <c r="C37" s="613"/>
      <c r="D37" s="820"/>
      <c r="E37" s="372">
        <f t="shared" si="2"/>
        <v>0</v>
      </c>
    </row>
    <row r="38" spans="1:5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>
      <c r="A39" s="172" t="s">
        <v>234</v>
      </c>
      <c r="B39" s="129" t="s">
        <v>403</v>
      </c>
      <c r="C39" s="174"/>
      <c r="D39" s="221"/>
      <c r="E39" s="372">
        <f t="shared" si="2"/>
        <v>0</v>
      </c>
    </row>
    <row r="40" spans="1:5">
      <c r="A40" s="172" t="s">
        <v>235</v>
      </c>
      <c r="B40" s="788" t="s">
        <v>404</v>
      </c>
      <c r="C40" s="174"/>
      <c r="D40" s="230"/>
      <c r="E40" s="372">
        <f t="shared" si="2"/>
        <v>0</v>
      </c>
    </row>
    <row r="41" spans="1:5" ht="13.5" thickBot="1">
      <c r="A41" s="172" t="s">
        <v>236</v>
      </c>
      <c r="B41" s="129" t="s">
        <v>405</v>
      </c>
      <c r="C41" s="646"/>
      <c r="D41" s="822"/>
      <c r="E41" s="372">
        <f t="shared" si="2"/>
        <v>0</v>
      </c>
    </row>
    <row r="42" spans="1:5" ht="27.75" customHeight="1" thickBot="1">
      <c r="A42" s="467" t="s">
        <v>237</v>
      </c>
      <c r="B42" s="134" t="s">
        <v>406</v>
      </c>
      <c r="C42" s="615">
        <v>9428600</v>
      </c>
      <c r="D42" s="615">
        <v>1270000</v>
      </c>
      <c r="E42" s="615">
        <v>10698600</v>
      </c>
    </row>
    <row r="43" spans="1:5" ht="7.5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6.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/>
      <c r="E46" s="789">
        <v>2778547</v>
      </c>
    </row>
    <row r="47" spans="1:5" ht="12.75" customHeight="1">
      <c r="A47" s="172" t="s">
        <v>241</v>
      </c>
      <c r="B47" s="533" t="s">
        <v>410</v>
      </c>
      <c r="C47" s="108">
        <v>0</v>
      </c>
      <c r="D47" s="214"/>
      <c r="E47" s="789">
        <v>0</v>
      </c>
    </row>
    <row r="48" spans="1:5" ht="13.5" customHeight="1">
      <c r="A48" s="172" t="s">
        <v>242</v>
      </c>
      <c r="B48" s="533" t="s">
        <v>408</v>
      </c>
      <c r="C48" s="108">
        <v>24004788</v>
      </c>
      <c r="D48" s="214"/>
      <c r="E48" s="789">
        <f>SUM(C48:D48)</f>
        <v>24004788</v>
      </c>
    </row>
    <row r="49" spans="1:5">
      <c r="A49" s="172" t="s">
        <v>243</v>
      </c>
      <c r="B49" s="730" t="s">
        <v>414</v>
      </c>
      <c r="C49" s="108"/>
      <c r="D49" s="214"/>
      <c r="E49" s="789"/>
    </row>
    <row r="50" spans="1:5">
      <c r="A50" s="172" t="s">
        <v>244</v>
      </c>
      <c r="B50" s="731" t="s">
        <v>413</v>
      </c>
      <c r="C50" s="108"/>
      <c r="D50" s="214"/>
      <c r="E50" s="789"/>
    </row>
    <row r="51" spans="1:5">
      <c r="A51" s="172" t="s">
        <v>245</v>
      </c>
      <c r="B51" s="732" t="s">
        <v>411</v>
      </c>
      <c r="C51" s="108"/>
      <c r="D51" s="214"/>
      <c r="E51" s="789">
        <f>SUM(C51:D51)</f>
        <v>0</v>
      </c>
    </row>
    <row r="52" spans="1:5" ht="13.5" thickBot="1">
      <c r="A52" s="172" t="s">
        <v>246</v>
      </c>
      <c r="B52" s="793" t="s">
        <v>412</v>
      </c>
      <c r="C52" s="794"/>
      <c r="D52" s="619"/>
      <c r="E52" s="795">
        <f>SUM(C52:D52)</f>
        <v>0</v>
      </c>
    </row>
    <row r="53" spans="1:5" ht="13.5" thickBot="1">
      <c r="A53" s="640" t="s">
        <v>250</v>
      </c>
      <c r="B53" s="785" t="s">
        <v>416</v>
      </c>
      <c r="C53" s="107">
        <f>C46+C47+C48+C49+C50+C51+C52</f>
        <v>26783335</v>
      </c>
      <c r="D53" s="107"/>
      <c r="E53" s="796">
        <f>SUM(E45:E52)</f>
        <v>26783335</v>
      </c>
    </row>
    <row r="54" spans="1:5" ht="13.5" thickBot="1">
      <c r="A54" s="467" t="s">
        <v>241</v>
      </c>
      <c r="B54" s="790" t="s">
        <v>415</v>
      </c>
      <c r="C54" s="791">
        <f>C42+C53</f>
        <v>36211935</v>
      </c>
      <c r="D54" s="791">
        <v>1270000</v>
      </c>
      <c r="E54" s="792">
        <f>E42+E53</f>
        <v>37481935</v>
      </c>
    </row>
    <row r="61" spans="1:5" ht="9.75" customHeight="1"/>
  </sheetData>
  <mergeCells count="2">
    <mergeCell ref="A1:D1"/>
    <mergeCell ref="A3:E3"/>
  </mergeCells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2:F14"/>
  <sheetViews>
    <sheetView workbookViewId="0">
      <selection activeCell="F30" sqref="F30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>
      <c r="A2" s="335"/>
      <c r="B2" s="1003" t="s">
        <v>698</v>
      </c>
      <c r="C2" s="975"/>
      <c r="D2" s="158"/>
      <c r="E2" s="158"/>
      <c r="F2" s="158"/>
    </row>
    <row r="3" spans="1:6" ht="14.25">
      <c r="B3" s="81"/>
      <c r="C3" s="82"/>
    </row>
    <row r="4" spans="1:6" ht="14.25">
      <c r="B4" s="81"/>
      <c r="C4" s="84"/>
    </row>
    <row r="5" spans="1:6" ht="15.75">
      <c r="B5" s="1085" t="s">
        <v>95</v>
      </c>
      <c r="C5" s="1085"/>
    </row>
    <row r="6" spans="1:6" ht="15.75">
      <c r="B6" s="1083" t="s">
        <v>621</v>
      </c>
      <c r="C6" s="1083"/>
    </row>
    <row r="7" spans="1:6">
      <c r="B7" s="1084"/>
      <c r="C7" s="1084"/>
    </row>
    <row r="8" spans="1:6" ht="13.5" thickBot="1">
      <c r="B8" s="81"/>
      <c r="C8" s="83" t="s">
        <v>4</v>
      </c>
    </row>
    <row r="9" spans="1:6" ht="26.25" thickBot="1">
      <c r="A9" s="445" t="s">
        <v>198</v>
      </c>
      <c r="B9" s="473" t="s">
        <v>96</v>
      </c>
      <c r="C9" s="474" t="s">
        <v>97</v>
      </c>
      <c r="D9" s="13"/>
    </row>
    <row r="10" spans="1:6" ht="13.5" thickBot="1">
      <c r="A10" s="418" t="s">
        <v>199</v>
      </c>
      <c r="B10" s="466" t="s">
        <v>200</v>
      </c>
      <c r="C10" s="475" t="s">
        <v>201</v>
      </c>
      <c r="D10" s="34"/>
    </row>
    <row r="11" spans="1:6">
      <c r="A11" s="425" t="s">
        <v>203</v>
      </c>
      <c r="B11" s="85" t="s">
        <v>674</v>
      </c>
      <c r="C11" s="476">
        <v>130264</v>
      </c>
    </row>
    <row r="12" spans="1:6">
      <c r="A12" s="384" t="s">
        <v>204</v>
      </c>
      <c r="B12" s="85" t="s">
        <v>98</v>
      </c>
      <c r="C12" s="477">
        <v>133495</v>
      </c>
    </row>
    <row r="13" spans="1:6">
      <c r="A13" s="361" t="s">
        <v>205</v>
      </c>
      <c r="B13" s="85" t="s">
        <v>99</v>
      </c>
      <c r="C13" s="478">
        <v>210500</v>
      </c>
    </row>
    <row r="14" spans="1:6" ht="13.5" thickBot="1">
      <c r="A14" s="371" t="s">
        <v>206</v>
      </c>
      <c r="B14" s="479" t="s">
        <v>675</v>
      </c>
      <c r="C14" s="480">
        <f>C11+C12-C13</f>
        <v>53259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26"/>
  <sheetViews>
    <sheetView workbookViewId="0"/>
  </sheetViews>
  <sheetFormatPr defaultRowHeight="12.75"/>
  <cols>
    <col min="1" max="1" width="55.7109375" customWidth="1"/>
    <col min="2" max="2" width="26.28515625" customWidth="1"/>
  </cols>
  <sheetData>
    <row r="1" spans="1:6">
      <c r="A1" s="1009" t="s">
        <v>707</v>
      </c>
      <c r="B1" s="158"/>
      <c r="C1" s="158"/>
      <c r="D1" s="158"/>
      <c r="E1" s="158"/>
      <c r="F1" s="158"/>
    </row>
    <row r="4" spans="1:6" ht="18">
      <c r="A4" s="1086" t="s">
        <v>129</v>
      </c>
      <c r="B4" s="1086"/>
    </row>
    <row r="7" spans="1:6" ht="13.5" thickBot="1">
      <c r="B7" s="42" t="s">
        <v>533</v>
      </c>
    </row>
    <row r="8" spans="1:6" ht="16.5" thickBot="1">
      <c r="A8" s="489" t="s">
        <v>3</v>
      </c>
      <c r="B8" s="490" t="s">
        <v>559</v>
      </c>
    </row>
    <row r="9" spans="1:6" ht="15.75">
      <c r="A9" s="491"/>
      <c r="B9" s="492"/>
    </row>
    <row r="10" spans="1:6" ht="15.75">
      <c r="A10" s="491" t="s">
        <v>130</v>
      </c>
      <c r="B10" s="492"/>
    </row>
    <row r="11" spans="1:6" ht="15.75">
      <c r="A11" s="809" t="s">
        <v>432</v>
      </c>
      <c r="B11" s="492">
        <v>3469346</v>
      </c>
    </row>
    <row r="12" spans="1:6" ht="15.75">
      <c r="A12" s="120" t="s">
        <v>489</v>
      </c>
      <c r="B12" s="911"/>
    </row>
    <row r="13" spans="1:6" ht="15.75">
      <c r="A13" s="120" t="s">
        <v>490</v>
      </c>
      <c r="B13" s="911"/>
    </row>
    <row r="14" spans="1:6" ht="15.75">
      <c r="A14" s="120" t="s">
        <v>491</v>
      </c>
      <c r="B14" s="911"/>
    </row>
    <row r="15" spans="1:6" ht="15.75">
      <c r="A15" s="809" t="s">
        <v>433</v>
      </c>
      <c r="B15" s="492"/>
    </row>
    <row r="16" spans="1:6" ht="15.75">
      <c r="A16" s="809" t="s">
        <v>131</v>
      </c>
      <c r="B16" s="492"/>
    </row>
    <row r="17" spans="1:2" ht="15.75">
      <c r="A17" s="809" t="s">
        <v>132</v>
      </c>
      <c r="B17" s="492"/>
    </row>
    <row r="18" spans="1:2" ht="15.75">
      <c r="A18" s="809" t="s">
        <v>133</v>
      </c>
      <c r="B18" s="492">
        <v>936724</v>
      </c>
    </row>
    <row r="19" spans="1:2" ht="15.75">
      <c r="A19" s="809" t="s">
        <v>134</v>
      </c>
      <c r="B19" s="492"/>
    </row>
    <row r="20" spans="1:2" ht="15.75">
      <c r="A20" s="493" t="s">
        <v>434</v>
      </c>
      <c r="B20" s="494">
        <v>4406070</v>
      </c>
    </row>
    <row r="21" spans="1:2" ht="15.75">
      <c r="A21" s="491" t="s">
        <v>56</v>
      </c>
      <c r="B21" s="492"/>
    </row>
    <row r="22" spans="1:2" ht="15.75">
      <c r="A22" s="491" t="s">
        <v>57</v>
      </c>
      <c r="B22" s="492"/>
    </row>
    <row r="23" spans="1:2" ht="15.75">
      <c r="A23" s="493" t="s">
        <v>135</v>
      </c>
      <c r="B23" s="494">
        <f>SUM(B21:B22)</f>
        <v>0</v>
      </c>
    </row>
    <row r="24" spans="1:2" ht="15.75">
      <c r="A24" s="493"/>
      <c r="B24" s="494"/>
    </row>
    <row r="25" spans="1:2" ht="15.75">
      <c r="A25" s="495" t="s">
        <v>136</v>
      </c>
      <c r="B25" s="855">
        <f>B20+B23</f>
        <v>4406070</v>
      </c>
    </row>
    <row r="26" spans="1:2" ht="13.5" thickBot="1">
      <c r="A26" s="496"/>
      <c r="B26" s="497"/>
    </row>
  </sheetData>
  <mergeCells count="1">
    <mergeCell ref="A4:B4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9"/>
  <sheetViews>
    <sheetView workbookViewId="0">
      <selection activeCell="G14" sqref="G14"/>
    </sheetView>
  </sheetViews>
  <sheetFormatPr defaultRowHeight="12.75"/>
  <cols>
    <col min="1" max="1" width="4.42578125" customWidth="1"/>
    <col min="2" max="2" width="39.85546875" customWidth="1"/>
    <col min="3" max="3" width="16.7109375" customWidth="1"/>
    <col min="4" max="4" width="15.140625" customWidth="1"/>
    <col min="5" max="5" width="17" customWidth="1"/>
    <col min="6" max="6" width="11.28515625" customWidth="1"/>
    <col min="7" max="7" width="10.7109375" customWidth="1"/>
  </cols>
  <sheetData>
    <row r="1" spans="1:7" ht="15">
      <c r="A1" s="1010" t="s">
        <v>563</v>
      </c>
      <c r="B1" s="1010"/>
      <c r="C1" s="1010"/>
      <c r="D1" s="1010"/>
      <c r="E1" s="1010"/>
      <c r="F1" s="16"/>
      <c r="G1" s="16"/>
    </row>
    <row r="2" spans="1:7" ht="15">
      <c r="A2" s="335"/>
      <c r="B2" s="335"/>
      <c r="C2" s="335"/>
      <c r="D2" s="335"/>
      <c r="E2" s="335"/>
      <c r="F2" s="16"/>
      <c r="G2" s="16"/>
    </row>
    <row r="3" spans="1:7" ht="15.75">
      <c r="B3" s="1029" t="s">
        <v>564</v>
      </c>
      <c r="C3" s="1029"/>
      <c r="D3" s="1029"/>
      <c r="E3" s="1029"/>
      <c r="F3" s="34"/>
      <c r="G3" s="12"/>
    </row>
    <row r="4" spans="1:7" ht="15.75">
      <c r="B4" s="18"/>
      <c r="C4" s="18"/>
      <c r="D4" s="18"/>
      <c r="E4" s="1004" t="s">
        <v>648</v>
      </c>
      <c r="F4" s="34"/>
      <c r="G4" s="12"/>
    </row>
    <row r="5" spans="1:7" ht="13.5" thickBot="1">
      <c r="B5" s="1"/>
      <c r="C5" s="982" t="s">
        <v>523</v>
      </c>
      <c r="D5" s="982" t="s">
        <v>524</v>
      </c>
      <c r="E5" s="983" t="s">
        <v>525</v>
      </c>
    </row>
    <row r="6" spans="1:7" ht="27" thickBot="1">
      <c r="A6" s="345" t="s">
        <v>198</v>
      </c>
      <c r="B6" s="540" t="s">
        <v>11</v>
      </c>
      <c r="C6" s="978" t="s">
        <v>494</v>
      </c>
      <c r="D6" s="979" t="s">
        <v>324</v>
      </c>
      <c r="E6" s="978" t="s">
        <v>500</v>
      </c>
    </row>
    <row r="7" spans="1:7">
      <c r="A7" s="541" t="s">
        <v>199</v>
      </c>
      <c r="B7" s="542" t="s">
        <v>200</v>
      </c>
      <c r="C7" s="551" t="s">
        <v>201</v>
      </c>
      <c r="D7" s="552" t="s">
        <v>202</v>
      </c>
      <c r="E7" s="552" t="s">
        <v>222</v>
      </c>
    </row>
    <row r="8" spans="1:7">
      <c r="A8" s="323" t="s">
        <v>203</v>
      </c>
      <c r="B8" s="330" t="s">
        <v>141</v>
      </c>
      <c r="C8" s="302"/>
      <c r="D8" s="144"/>
      <c r="E8" s="144"/>
    </row>
    <row r="9" spans="1:7">
      <c r="A9" s="322" t="s">
        <v>204</v>
      </c>
      <c r="B9" s="185" t="s">
        <v>6</v>
      </c>
      <c r="C9" s="713">
        <v>10889200</v>
      </c>
      <c r="D9" s="144"/>
      <c r="E9" s="144">
        <v>0</v>
      </c>
    </row>
    <row r="10" spans="1:7">
      <c r="A10" s="322" t="s">
        <v>205</v>
      </c>
      <c r="B10" s="198" t="s">
        <v>7</v>
      </c>
      <c r="C10" s="713">
        <v>1972713</v>
      </c>
      <c r="D10" s="144"/>
      <c r="E10" s="144">
        <v>0</v>
      </c>
    </row>
    <row r="11" spans="1:7">
      <c r="A11" s="322" t="s">
        <v>206</v>
      </c>
      <c r="B11" s="198" t="s">
        <v>8</v>
      </c>
      <c r="C11" s="302">
        <v>4035400</v>
      </c>
      <c r="D11" s="144">
        <v>4864000</v>
      </c>
      <c r="E11" s="144">
        <v>4406070</v>
      </c>
    </row>
    <row r="12" spans="1:7">
      <c r="A12" s="322" t="s">
        <v>207</v>
      </c>
      <c r="B12" s="198" t="s">
        <v>281</v>
      </c>
      <c r="C12" s="302">
        <v>0</v>
      </c>
      <c r="D12" s="144">
        <v>0</v>
      </c>
      <c r="E12" s="144">
        <v>0</v>
      </c>
    </row>
    <row r="13" spans="1:7">
      <c r="A13" s="322" t="s">
        <v>208</v>
      </c>
      <c r="B13" s="198" t="s">
        <v>280</v>
      </c>
      <c r="C13" s="302">
        <v>0</v>
      </c>
      <c r="D13" s="144">
        <v>0</v>
      </c>
      <c r="E13" s="144">
        <v>0</v>
      </c>
    </row>
    <row r="14" spans="1:7">
      <c r="A14" s="322" t="s">
        <v>209</v>
      </c>
      <c r="B14" s="198" t="s">
        <v>326</v>
      </c>
      <c r="C14" s="302">
        <v>1888000</v>
      </c>
      <c r="D14" s="302"/>
      <c r="E14" s="144">
        <f>E15+E16+E17+E18+E19+E20</f>
        <v>0</v>
      </c>
    </row>
    <row r="15" spans="1:7">
      <c r="A15" s="322" t="s">
        <v>210</v>
      </c>
      <c r="B15" s="198" t="s">
        <v>547</v>
      </c>
      <c r="C15" s="302">
        <v>1888000</v>
      </c>
      <c r="D15" s="144"/>
      <c r="E15" s="144">
        <v>0</v>
      </c>
    </row>
    <row r="16" spans="1:7" s="15" customFormat="1">
      <c r="A16" s="322" t="s">
        <v>211</v>
      </c>
      <c r="B16" s="198" t="s">
        <v>328</v>
      </c>
      <c r="C16" s="302"/>
      <c r="D16" s="144"/>
      <c r="E16" s="714"/>
    </row>
    <row r="17" spans="1:5">
      <c r="A17" s="322" t="s">
        <v>212</v>
      </c>
      <c r="B17" s="198" t="s">
        <v>329</v>
      </c>
      <c r="C17" s="302"/>
      <c r="D17" s="144"/>
      <c r="E17" s="144"/>
    </row>
    <row r="18" spans="1:5" ht="11.25" customHeight="1">
      <c r="A18" s="322" t="s">
        <v>213</v>
      </c>
      <c r="B18" s="331" t="s">
        <v>330</v>
      </c>
      <c r="C18" s="223"/>
      <c r="D18" s="144"/>
      <c r="E18" s="144"/>
    </row>
    <row r="19" spans="1:5" ht="11.25" customHeight="1">
      <c r="A19" s="322" t="s">
        <v>214</v>
      </c>
      <c r="B19" s="728" t="s">
        <v>345</v>
      </c>
      <c r="C19" s="305"/>
      <c r="D19" s="145"/>
      <c r="E19" s="144"/>
    </row>
    <row r="20" spans="1:5" ht="11.25" customHeight="1">
      <c r="A20" s="322" t="s">
        <v>215</v>
      </c>
      <c r="B20" s="729" t="s">
        <v>338</v>
      </c>
      <c r="C20" s="305"/>
      <c r="D20" s="145"/>
      <c r="E20" s="144"/>
    </row>
    <row r="21" spans="1:5" ht="13.5" thickBot="1">
      <c r="A21" s="322" t="s">
        <v>216</v>
      </c>
      <c r="B21" s="200" t="s">
        <v>137</v>
      </c>
      <c r="C21" s="303"/>
      <c r="D21" s="149"/>
      <c r="E21" s="144"/>
    </row>
    <row r="22" spans="1:5" ht="13.5" thickBot="1">
      <c r="A22" s="545" t="s">
        <v>217</v>
      </c>
      <c r="B22" s="546" t="s">
        <v>9</v>
      </c>
      <c r="C22" s="560">
        <f>C9+C10+C11+C12+C14+C21</f>
        <v>18785313</v>
      </c>
      <c r="D22" s="560">
        <v>4864000</v>
      </c>
      <c r="E22" s="561">
        <f>E9+E10+E11+E12+E14+E21</f>
        <v>4406070</v>
      </c>
    </row>
    <row r="23" spans="1:5" ht="13.5" thickTop="1">
      <c r="A23" s="535"/>
      <c r="B23" s="330"/>
      <c r="C23" s="222"/>
      <c r="D23" s="222"/>
      <c r="E23" s="755"/>
    </row>
    <row r="24" spans="1:5">
      <c r="A24" s="323" t="s">
        <v>218</v>
      </c>
      <c r="B24" s="332" t="s">
        <v>142</v>
      </c>
      <c r="C24" s="304"/>
      <c r="D24" s="304"/>
      <c r="E24" s="147"/>
    </row>
    <row r="25" spans="1:5">
      <c r="A25" s="322" t="s">
        <v>219</v>
      </c>
      <c r="B25" s="198" t="s">
        <v>282</v>
      </c>
      <c r="C25" s="302">
        <v>762000</v>
      </c>
      <c r="D25" s="144"/>
      <c r="E25" s="144"/>
    </row>
    <row r="26" spans="1:5">
      <c r="A26" s="322" t="s">
        <v>218</v>
      </c>
      <c r="B26" s="198" t="s">
        <v>283</v>
      </c>
      <c r="C26" s="302"/>
      <c r="D26" s="144"/>
      <c r="E26" s="144"/>
    </row>
    <row r="27" spans="1:5">
      <c r="A27" s="322" t="s">
        <v>219</v>
      </c>
      <c r="B27" s="198" t="s">
        <v>138</v>
      </c>
      <c r="C27" s="223">
        <f>C28+C29+C30+C31+C32+C33+C34</f>
        <v>0</v>
      </c>
      <c r="D27" s="223">
        <f>D28+D29+D30+D31+D32+D33+D34</f>
        <v>0</v>
      </c>
      <c r="E27" s="148">
        <f>E28+E29+E30+E31+E32+E33+E34</f>
        <v>0</v>
      </c>
    </row>
    <row r="28" spans="1:5">
      <c r="A28" s="322" t="s">
        <v>220</v>
      </c>
      <c r="B28" s="331" t="s">
        <v>331</v>
      </c>
      <c r="C28" s="302"/>
      <c r="D28" s="144"/>
      <c r="E28" s="144"/>
    </row>
    <row r="29" spans="1:5">
      <c r="A29" s="322" t="s">
        <v>221</v>
      </c>
      <c r="B29" s="331" t="s">
        <v>333</v>
      </c>
      <c r="C29" s="302"/>
      <c r="D29" s="144"/>
      <c r="E29" s="144"/>
    </row>
    <row r="30" spans="1:5">
      <c r="A30" s="322" t="s">
        <v>223</v>
      </c>
      <c r="B30" s="331" t="s">
        <v>332</v>
      </c>
      <c r="C30" s="302"/>
      <c r="D30" s="144"/>
      <c r="E30" s="144"/>
    </row>
    <row r="31" spans="1:5">
      <c r="A31" s="322" t="s">
        <v>224</v>
      </c>
      <c r="B31" s="331" t="s">
        <v>334</v>
      </c>
      <c r="C31" s="302"/>
      <c r="D31" s="144"/>
      <c r="E31" s="144"/>
    </row>
    <row r="32" spans="1:5">
      <c r="A32" s="322" t="s">
        <v>225</v>
      </c>
      <c r="B32" s="728" t="s">
        <v>335</v>
      </c>
      <c r="C32" s="302"/>
      <c r="D32" s="144"/>
      <c r="E32" s="144"/>
    </row>
    <row r="33" spans="1:5">
      <c r="A33" s="322" t="s">
        <v>226</v>
      </c>
      <c r="B33" s="280" t="s">
        <v>336</v>
      </c>
      <c r="C33" s="302"/>
      <c r="D33" s="144"/>
      <c r="E33" s="144"/>
    </row>
    <row r="34" spans="1:5">
      <c r="A34" s="322" t="s">
        <v>227</v>
      </c>
      <c r="B34" s="729" t="s">
        <v>353</v>
      </c>
      <c r="C34" s="302"/>
      <c r="D34" s="144"/>
      <c r="E34" s="144"/>
    </row>
    <row r="35" spans="1:5">
      <c r="A35" s="322" t="s">
        <v>228</v>
      </c>
      <c r="B35" s="198" t="s">
        <v>339</v>
      </c>
      <c r="C35" s="302"/>
      <c r="D35" s="144"/>
      <c r="E35" s="144"/>
    </row>
    <row r="36" spans="1:5" ht="13.5" customHeight="1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145">
        <f>-E12</f>
        <v>0</v>
      </c>
    </row>
    <row r="37" spans="1:5" ht="13.5" thickBot="1">
      <c r="A37" s="545" t="s">
        <v>230</v>
      </c>
      <c r="B37" s="752" t="s">
        <v>10</v>
      </c>
      <c r="C37" s="769">
        <f>C25+C26+C27+C35+C36</f>
        <v>762000</v>
      </c>
      <c r="D37" s="769">
        <f>D25+D26+D27+D35+D36</f>
        <v>0</v>
      </c>
      <c r="E37" s="769">
        <f>E25+E26+E27+E35+E36</f>
        <v>0</v>
      </c>
    </row>
    <row r="38" spans="1:5" ht="27" thickTop="1" thickBot="1">
      <c r="A38" s="545" t="s">
        <v>231</v>
      </c>
      <c r="B38" s="737" t="s">
        <v>340</v>
      </c>
      <c r="C38" s="768">
        <f>C22+C37</f>
        <v>19547313</v>
      </c>
      <c r="D38" s="768">
        <f>D22+D37</f>
        <v>4864000</v>
      </c>
      <c r="E38" s="768">
        <f>E22+E37</f>
        <v>4406070</v>
      </c>
    </row>
    <row r="39" spans="1:5" ht="13.5" thickTop="1">
      <c r="A39" s="535"/>
      <c r="B39" s="744"/>
      <c r="C39" s="152"/>
      <c r="D39" s="27"/>
      <c r="E39" s="152"/>
    </row>
    <row r="40" spans="1:5">
      <c r="A40" s="323" t="s">
        <v>277</v>
      </c>
      <c r="B40" s="417" t="s">
        <v>342</v>
      </c>
      <c r="C40" s="147"/>
      <c r="D40" s="153"/>
      <c r="E40" s="147"/>
    </row>
    <row r="41" spans="1:5">
      <c r="A41" s="322" t="s">
        <v>233</v>
      </c>
      <c r="B41" s="199" t="s">
        <v>341</v>
      </c>
      <c r="C41" s="144"/>
      <c r="D41" s="109"/>
      <c r="E41" s="144"/>
    </row>
    <row r="42" spans="1:5">
      <c r="A42" s="322" t="s">
        <v>234</v>
      </c>
      <c r="B42" s="620" t="s">
        <v>346</v>
      </c>
      <c r="C42" s="144"/>
      <c r="D42" s="109"/>
      <c r="E42" s="144"/>
    </row>
    <row r="43" spans="1:5">
      <c r="A43" s="322" t="s">
        <v>235</v>
      </c>
      <c r="B43" s="620" t="s">
        <v>347</v>
      </c>
      <c r="C43" s="144"/>
      <c r="D43" s="109"/>
      <c r="E43" s="144"/>
    </row>
    <row r="44" spans="1:5">
      <c r="A44" s="322" t="s">
        <v>236</v>
      </c>
      <c r="B44" s="620" t="s">
        <v>348</v>
      </c>
      <c r="C44" s="144"/>
      <c r="D44" s="109"/>
      <c r="E44" s="144"/>
    </row>
    <row r="45" spans="1:5">
      <c r="A45" s="322" t="s">
        <v>237</v>
      </c>
      <c r="B45" s="738" t="s">
        <v>349</v>
      </c>
      <c r="C45" s="144"/>
      <c r="D45" s="109"/>
      <c r="E45" s="144"/>
    </row>
    <row r="46" spans="1:5">
      <c r="A46" s="322" t="s">
        <v>238</v>
      </c>
      <c r="B46" s="739" t="s">
        <v>350</v>
      </c>
      <c r="C46" s="144"/>
      <c r="D46" s="109"/>
      <c r="E46" s="144"/>
    </row>
    <row r="47" spans="1:5">
      <c r="A47" s="322" t="s">
        <v>239</v>
      </c>
      <c r="B47" s="740" t="s">
        <v>351</v>
      </c>
      <c r="C47" s="144"/>
      <c r="D47" s="109"/>
      <c r="E47" s="144"/>
    </row>
    <row r="48" spans="1:5" ht="13.5" thickBot="1">
      <c r="A48" s="322" t="s">
        <v>240</v>
      </c>
      <c r="B48" s="741" t="s">
        <v>352</v>
      </c>
      <c r="C48" s="149"/>
      <c r="D48" s="110"/>
      <c r="E48" s="149"/>
    </row>
    <row r="49" spans="1:5" ht="13.5" thickBot="1">
      <c r="A49" s="344" t="s">
        <v>241</v>
      </c>
      <c r="B49" s="283" t="s">
        <v>343</v>
      </c>
      <c r="C49" s="151">
        <f>C41+C42+C43+C44+C45+C46+C47+C48</f>
        <v>0</v>
      </c>
      <c r="D49" s="151">
        <f>D41+D42+D43+D44+D45+D46+D47+D48</f>
        <v>0</v>
      </c>
      <c r="E49" s="151">
        <f>E41+E42+E43+E44+E45+E46+E47+E48</f>
        <v>0</v>
      </c>
    </row>
    <row r="50" spans="1:5">
      <c r="A50" s="535"/>
      <c r="B50" s="41"/>
      <c r="C50" s="152"/>
      <c r="D50" s="27"/>
      <c r="E50" s="152"/>
    </row>
    <row r="51" spans="1:5" ht="13.5" thickBot="1">
      <c r="A51" s="389" t="s">
        <v>242</v>
      </c>
      <c r="B51" s="891" t="s">
        <v>344</v>
      </c>
      <c r="C51" s="308">
        <f>C38+C49</f>
        <v>19547313</v>
      </c>
      <c r="D51" s="308">
        <f>D38+D49</f>
        <v>4864000</v>
      </c>
      <c r="E51" s="308">
        <f>E38+E49</f>
        <v>4406070</v>
      </c>
    </row>
    <row r="52" spans="1:5">
      <c r="A52" s="343"/>
      <c r="B52" s="41"/>
      <c r="C52" s="27"/>
      <c r="D52" s="27"/>
      <c r="E52" s="27"/>
    </row>
    <row r="53" spans="1:5">
      <c r="A53" s="343"/>
      <c r="B53" s="41"/>
      <c r="C53" s="27"/>
      <c r="D53" s="27"/>
      <c r="E53" s="27"/>
    </row>
    <row r="54" spans="1:5">
      <c r="A54" s="343"/>
      <c r="B54" s="41"/>
      <c r="C54" s="27"/>
      <c r="D54" s="27"/>
      <c r="E54" s="27"/>
    </row>
    <row r="55" spans="1:5">
      <c r="A55" s="343"/>
      <c r="B55" s="41"/>
      <c r="C55" s="27"/>
      <c r="D55" s="27"/>
      <c r="E55" s="27"/>
    </row>
    <row r="56" spans="1:5">
      <c r="A56" s="343"/>
      <c r="B56" s="41"/>
      <c r="C56" s="27"/>
      <c r="D56" s="27"/>
      <c r="E56" s="27"/>
    </row>
    <row r="57" spans="1:5">
      <c r="A57" s="343"/>
      <c r="B57" s="41"/>
      <c r="C57" s="27"/>
      <c r="D57" s="27"/>
      <c r="E57" s="27"/>
    </row>
    <row r="58" spans="1:5">
      <c r="A58" s="343"/>
      <c r="B58" s="41"/>
      <c r="C58" s="27"/>
      <c r="D58" s="27"/>
      <c r="E58" s="27"/>
    </row>
    <row r="59" spans="1:5">
      <c r="A59" s="343"/>
      <c r="B59" s="41"/>
      <c r="C59" s="27"/>
      <c r="D59" s="27"/>
      <c r="E59" s="27"/>
    </row>
    <row r="60" spans="1:5">
      <c r="A60" s="343"/>
      <c r="B60" s="41"/>
      <c r="C60" s="27"/>
      <c r="D60" s="27"/>
      <c r="E60" s="27"/>
    </row>
    <row r="61" spans="1:5" ht="14.25" customHeight="1">
      <c r="A61" s="1031"/>
      <c r="B61" s="1030"/>
      <c r="C61" s="1030"/>
      <c r="D61" s="1030"/>
      <c r="E61" s="1030"/>
    </row>
    <row r="62" spans="1:5">
      <c r="A62" s="1010" t="s">
        <v>565</v>
      </c>
      <c r="B62" s="1010"/>
      <c r="C62" s="1010"/>
      <c r="D62" s="1010"/>
      <c r="E62" s="1010"/>
    </row>
    <row r="63" spans="1:5">
      <c r="A63" s="335"/>
      <c r="B63" s="335"/>
      <c r="C63" s="335"/>
      <c r="D63" s="335"/>
      <c r="E63" s="335"/>
    </row>
    <row r="64" spans="1:5" ht="15.75">
      <c r="B64" s="1029" t="s">
        <v>564</v>
      </c>
      <c r="C64" s="1029"/>
      <c r="D64" s="1029"/>
      <c r="E64" s="1029"/>
    </row>
    <row r="65" spans="1:5" ht="15.75">
      <c r="B65" s="18"/>
      <c r="C65" s="18"/>
      <c r="D65" s="18"/>
      <c r="E65" s="18"/>
    </row>
    <row r="66" spans="1:5" ht="13.5" thickBot="1">
      <c r="B66" s="1"/>
      <c r="C66" s="981" t="s">
        <v>526</v>
      </c>
      <c r="D66" s="981" t="s">
        <v>527</v>
      </c>
      <c r="E66" s="983" t="s">
        <v>650</v>
      </c>
    </row>
    <row r="67" spans="1:5" ht="27" thickBot="1">
      <c r="A67" s="345" t="s">
        <v>198</v>
      </c>
      <c r="B67" s="540" t="s">
        <v>11</v>
      </c>
      <c r="C67" s="984" t="s">
        <v>495</v>
      </c>
      <c r="D67" s="984" t="s">
        <v>510</v>
      </c>
      <c r="E67" s="985" t="s">
        <v>651</v>
      </c>
    </row>
    <row r="68" spans="1:5" ht="12.75" customHeight="1">
      <c r="A68" s="541" t="s">
        <v>199</v>
      </c>
      <c r="B68" s="542" t="s">
        <v>200</v>
      </c>
      <c r="C68" s="551" t="s">
        <v>201</v>
      </c>
      <c r="D68" s="552" t="s">
        <v>202</v>
      </c>
      <c r="E68" s="553" t="s">
        <v>222</v>
      </c>
    </row>
    <row r="69" spans="1:5" ht="11.25" customHeight="1">
      <c r="A69" s="323" t="s">
        <v>203</v>
      </c>
      <c r="B69" s="330" t="s">
        <v>141</v>
      </c>
      <c r="C69" s="302"/>
      <c r="D69" s="144"/>
      <c r="E69" s="138"/>
    </row>
    <row r="70" spans="1:5">
      <c r="A70" s="322" t="s">
        <v>204</v>
      </c>
      <c r="B70" s="185" t="s">
        <v>6</v>
      </c>
      <c r="C70" s="302">
        <v>3155560</v>
      </c>
      <c r="D70" s="144"/>
      <c r="E70" s="138">
        <v>3849000</v>
      </c>
    </row>
    <row r="71" spans="1:5">
      <c r="A71" s="322" t="s">
        <v>205</v>
      </c>
      <c r="B71" s="198" t="s">
        <v>7</v>
      </c>
      <c r="C71" s="302">
        <v>683000</v>
      </c>
      <c r="D71" s="144"/>
      <c r="E71" s="138">
        <v>729000</v>
      </c>
    </row>
    <row r="72" spans="1:5">
      <c r="A72" s="322" t="s">
        <v>206</v>
      </c>
      <c r="B72" s="198" t="s">
        <v>8</v>
      </c>
      <c r="C72" s="302">
        <v>4747407</v>
      </c>
      <c r="D72" s="144">
        <v>330200</v>
      </c>
      <c r="E72" s="138">
        <v>826000</v>
      </c>
    </row>
    <row r="73" spans="1:5">
      <c r="A73" s="322" t="s">
        <v>207</v>
      </c>
      <c r="B73" s="198" t="s">
        <v>281</v>
      </c>
      <c r="C73" s="302"/>
      <c r="D73" s="144"/>
      <c r="E73" s="138"/>
    </row>
    <row r="74" spans="1:5">
      <c r="A74" s="322" t="s">
        <v>208</v>
      </c>
      <c r="B74" s="198" t="s">
        <v>280</v>
      </c>
      <c r="C74" s="302"/>
      <c r="D74" s="144"/>
      <c r="E74" s="138"/>
    </row>
    <row r="75" spans="1:5">
      <c r="A75" s="322" t="s">
        <v>209</v>
      </c>
      <c r="B75" s="198" t="s">
        <v>326</v>
      </c>
      <c r="C75" s="302">
        <f>C76+C77+C78+C79+C80+C81</f>
        <v>0</v>
      </c>
      <c r="D75" s="302">
        <f>D76+D77+D78+D79+D80+D81</f>
        <v>0</v>
      </c>
      <c r="E75" s="144">
        <f>E76+E77+E78+E79+E80+E81</f>
        <v>0</v>
      </c>
    </row>
    <row r="76" spans="1:5">
      <c r="A76" s="322" t="s">
        <v>210</v>
      </c>
      <c r="B76" s="198" t="s">
        <v>327</v>
      </c>
      <c r="C76" s="713"/>
      <c r="D76" s="144"/>
      <c r="E76" s="138"/>
    </row>
    <row r="77" spans="1:5">
      <c r="A77" s="322" t="s">
        <v>211</v>
      </c>
      <c r="B77" s="198" t="s">
        <v>328</v>
      </c>
      <c r="C77" s="302"/>
      <c r="D77" s="144"/>
      <c r="E77" s="138"/>
    </row>
    <row r="78" spans="1:5">
      <c r="A78" s="322" t="s">
        <v>212</v>
      </c>
      <c r="B78" s="198" t="s">
        <v>329</v>
      </c>
      <c r="C78" s="302"/>
      <c r="D78" s="144"/>
      <c r="E78" s="138"/>
    </row>
    <row r="79" spans="1:5" ht="13.5" customHeight="1">
      <c r="A79" s="322" t="s">
        <v>213</v>
      </c>
      <c r="B79" s="331" t="s">
        <v>330</v>
      </c>
      <c r="C79" s="223"/>
      <c r="D79" s="148"/>
      <c r="E79" s="138">
        <f>'5.6.m.tám.ért.kiad.'!E30+'5.6.m.tám.ért.kiad.'!E31</f>
        <v>0</v>
      </c>
    </row>
    <row r="80" spans="1:5" ht="13.5" customHeight="1">
      <c r="A80" s="322" t="s">
        <v>214</v>
      </c>
      <c r="B80" s="728" t="s">
        <v>345</v>
      </c>
      <c r="C80" s="305"/>
      <c r="D80" s="145"/>
      <c r="E80" s="138"/>
    </row>
    <row r="81" spans="1:5" ht="13.5" customHeight="1">
      <c r="A81" s="322" t="s">
        <v>215</v>
      </c>
      <c r="B81" s="729" t="s">
        <v>338</v>
      </c>
      <c r="C81" s="305"/>
      <c r="D81" s="145"/>
      <c r="E81" s="138"/>
    </row>
    <row r="82" spans="1:5" s="15" customFormat="1" ht="13.5" thickBot="1">
      <c r="A82" s="322" t="s">
        <v>216</v>
      </c>
      <c r="B82" s="200" t="s">
        <v>137</v>
      </c>
      <c r="C82" s="303"/>
      <c r="D82" s="149"/>
      <c r="E82" s="138"/>
    </row>
    <row r="83" spans="1:5" ht="18" customHeight="1" thickBot="1">
      <c r="A83" s="545" t="s">
        <v>217</v>
      </c>
      <c r="B83" s="546" t="s">
        <v>9</v>
      </c>
      <c r="C83" s="560">
        <f>C70+C71+C72+C73+C75+C82</f>
        <v>8585967</v>
      </c>
      <c r="D83" s="560">
        <f>D70+D71+D72+D73+D75+D82</f>
        <v>330200</v>
      </c>
      <c r="E83" s="561">
        <f>E70+E71+E72+E73+E75+E82</f>
        <v>5404000</v>
      </c>
    </row>
    <row r="84" spans="1:5" ht="11.25" customHeight="1" thickTop="1">
      <c r="A84" s="535"/>
      <c r="B84" s="330"/>
      <c r="C84" s="222"/>
      <c r="D84" s="222"/>
      <c r="E84" s="152"/>
    </row>
    <row r="85" spans="1:5" ht="13.5" customHeight="1">
      <c r="A85" s="323" t="s">
        <v>218</v>
      </c>
      <c r="B85" s="332" t="s">
        <v>142</v>
      </c>
      <c r="C85" s="304"/>
      <c r="D85" s="304"/>
      <c r="E85" s="147"/>
    </row>
    <row r="86" spans="1:5">
      <c r="A86" s="322" t="s">
        <v>219</v>
      </c>
      <c r="B86" s="198" t="s">
        <v>282</v>
      </c>
      <c r="C86" s="302">
        <v>118603753</v>
      </c>
      <c r="D86" s="302"/>
      <c r="E86" s="144"/>
    </row>
    <row r="87" spans="1:5">
      <c r="A87" s="322" t="s">
        <v>218</v>
      </c>
      <c r="B87" s="198" t="s">
        <v>283</v>
      </c>
      <c r="C87" s="302">
        <v>1397000</v>
      </c>
      <c r="D87" s="302"/>
      <c r="E87" s="144"/>
    </row>
    <row r="88" spans="1:5">
      <c r="A88" s="322" t="s">
        <v>219</v>
      </c>
      <c r="B88" s="198" t="s">
        <v>138</v>
      </c>
      <c r="C88" s="223"/>
      <c r="D88" s="302">
        <v>0</v>
      </c>
      <c r="E88" s="148">
        <f>E89+E90+E91+E92+E93+E94+E95</f>
        <v>0</v>
      </c>
    </row>
    <row r="89" spans="1:5">
      <c r="A89" s="322" t="s">
        <v>220</v>
      </c>
      <c r="B89" s="331" t="s">
        <v>331</v>
      </c>
      <c r="C89" s="302"/>
      <c r="D89" s="302"/>
      <c r="E89" s="144"/>
    </row>
    <row r="90" spans="1:5">
      <c r="A90" s="322" t="s">
        <v>221</v>
      </c>
      <c r="B90" s="331" t="s">
        <v>333</v>
      </c>
      <c r="C90" s="302"/>
      <c r="D90" s="302"/>
      <c r="E90" s="144"/>
    </row>
    <row r="91" spans="1:5" s="15" customFormat="1">
      <c r="A91" s="322" t="s">
        <v>223</v>
      </c>
      <c r="B91" s="331" t="s">
        <v>332</v>
      </c>
      <c r="C91" s="302"/>
      <c r="D91" s="302"/>
      <c r="E91" s="144"/>
    </row>
    <row r="92" spans="1:5" s="15" customFormat="1">
      <c r="A92" s="322" t="s">
        <v>224</v>
      </c>
      <c r="B92" s="331" t="s">
        <v>334</v>
      </c>
      <c r="C92" s="302"/>
      <c r="D92" s="302">
        <f>'7-8-9.m.szoc.ell.'!E34</f>
        <v>0</v>
      </c>
      <c r="E92" s="144"/>
    </row>
    <row r="93" spans="1:5" s="15" customFormat="1">
      <c r="A93" s="322" t="s">
        <v>225</v>
      </c>
      <c r="B93" s="728" t="s">
        <v>335</v>
      </c>
      <c r="C93" s="302"/>
      <c r="D93" s="302">
        <v>0</v>
      </c>
      <c r="E93" s="144"/>
    </row>
    <row r="94" spans="1:5" s="15" customFormat="1">
      <c r="A94" s="322" t="s">
        <v>226</v>
      </c>
      <c r="B94" s="280" t="s">
        <v>336</v>
      </c>
      <c r="C94" s="302"/>
      <c r="D94" s="302"/>
      <c r="E94" s="144"/>
    </row>
    <row r="95" spans="1:5" s="15" customFormat="1">
      <c r="A95" s="322" t="s">
        <v>227</v>
      </c>
      <c r="B95" s="729" t="s">
        <v>353</v>
      </c>
      <c r="C95" s="302"/>
      <c r="D95" s="302"/>
      <c r="E95" s="144"/>
    </row>
    <row r="96" spans="1:5">
      <c r="A96" s="322" t="s">
        <v>228</v>
      </c>
      <c r="B96" s="198" t="s">
        <v>339</v>
      </c>
      <c r="C96" s="302"/>
      <c r="D96" s="302"/>
      <c r="E96" s="144"/>
    </row>
    <row r="97" spans="1:5" ht="13.5" thickBot="1">
      <c r="A97" s="322" t="s">
        <v>229</v>
      </c>
      <c r="B97" s="200" t="s">
        <v>140</v>
      </c>
      <c r="C97" s="303"/>
      <c r="D97" s="305">
        <f>-D73</f>
        <v>0</v>
      </c>
      <c r="E97" s="569">
        <f>-E73</f>
        <v>0</v>
      </c>
    </row>
    <row r="98" spans="1:5" ht="18.75" customHeight="1" thickBot="1">
      <c r="A98" s="545" t="s">
        <v>230</v>
      </c>
      <c r="B98" s="546" t="s">
        <v>10</v>
      </c>
      <c r="C98" s="560">
        <f>C86+C87+C88+C96+C97</f>
        <v>120000753</v>
      </c>
      <c r="D98" s="560">
        <f>D86+D87+D88+D96+D97</f>
        <v>0</v>
      </c>
      <c r="E98" s="561">
        <f>E86+E87+E88+E96+E97</f>
        <v>0</v>
      </c>
    </row>
    <row r="99" spans="1:5" ht="27" thickTop="1" thickBot="1">
      <c r="A99" s="545" t="s">
        <v>231</v>
      </c>
      <c r="B99" s="550" t="s">
        <v>340</v>
      </c>
      <c r="C99" s="549">
        <f>C83+C98</f>
        <v>128586720</v>
      </c>
      <c r="D99" s="549">
        <f>D83+D98</f>
        <v>330200</v>
      </c>
      <c r="E99" s="876">
        <f>E83+E98</f>
        <v>5404000</v>
      </c>
    </row>
    <row r="100" spans="1:5" ht="13.5" thickTop="1">
      <c r="A100" s="535"/>
      <c r="B100" s="744"/>
      <c r="C100" s="745"/>
      <c r="D100" s="618"/>
      <c r="E100" s="617"/>
    </row>
    <row r="101" spans="1:5">
      <c r="A101" s="323" t="s">
        <v>277</v>
      </c>
      <c r="B101" s="417" t="s">
        <v>342</v>
      </c>
      <c r="C101" s="21"/>
      <c r="D101" s="26"/>
      <c r="E101" s="235"/>
    </row>
    <row r="102" spans="1:5">
      <c r="A102" s="322" t="s">
        <v>233</v>
      </c>
      <c r="B102" s="199" t="s">
        <v>341</v>
      </c>
      <c r="C102" s="21"/>
      <c r="D102" s="28"/>
      <c r="E102" s="173"/>
    </row>
    <row r="103" spans="1:5">
      <c r="A103" s="322" t="s">
        <v>234</v>
      </c>
      <c r="B103" s="620" t="s">
        <v>346</v>
      </c>
      <c r="C103" s="264"/>
      <c r="D103" s="610"/>
      <c r="E103" s="174"/>
    </row>
    <row r="104" spans="1:5">
      <c r="A104" s="322" t="s">
        <v>235</v>
      </c>
      <c r="B104" s="620" t="s">
        <v>347</v>
      </c>
      <c r="C104" s="264"/>
      <c r="D104" s="153"/>
      <c r="E104" s="174"/>
    </row>
    <row r="105" spans="1:5">
      <c r="A105" s="322" t="s">
        <v>236</v>
      </c>
      <c r="B105" s="620" t="s">
        <v>348</v>
      </c>
      <c r="C105" s="264"/>
      <c r="D105" s="153"/>
      <c r="E105" s="147"/>
    </row>
    <row r="106" spans="1:5">
      <c r="A106" s="322" t="s">
        <v>237</v>
      </c>
      <c r="B106" s="730" t="s">
        <v>349</v>
      </c>
      <c r="C106" s="539"/>
      <c r="D106" s="26"/>
      <c r="E106" s="235"/>
    </row>
    <row r="107" spans="1:5">
      <c r="A107" s="322" t="s">
        <v>238</v>
      </c>
      <c r="B107" s="731" t="s">
        <v>350</v>
      </c>
      <c r="C107" s="539"/>
      <c r="D107" s="610"/>
      <c r="E107" s="174"/>
    </row>
    <row r="108" spans="1:5">
      <c r="A108" s="322" t="s">
        <v>239</v>
      </c>
      <c r="B108" s="732" t="s">
        <v>351</v>
      </c>
      <c r="C108" s="108"/>
      <c r="D108" s="109"/>
      <c r="E108" s="144"/>
    </row>
    <row r="109" spans="1:5" ht="13.5" thickBot="1">
      <c r="A109" s="322" t="s">
        <v>240</v>
      </c>
      <c r="B109" s="333" t="s">
        <v>352</v>
      </c>
      <c r="C109" s="25"/>
      <c r="D109" s="27"/>
      <c r="E109" s="152"/>
    </row>
    <row r="110" spans="1:5" ht="13.5" thickBot="1">
      <c r="A110" s="344" t="s">
        <v>241</v>
      </c>
      <c r="B110" s="283" t="s">
        <v>343</v>
      </c>
      <c r="C110" s="107">
        <f>SUM(C102:C109)</f>
        <v>0</v>
      </c>
      <c r="D110" s="107">
        <f>SUM(D102:D109)</f>
        <v>0</v>
      </c>
      <c r="E110" s="796">
        <f>SUM(E102:E109)</f>
        <v>0</v>
      </c>
    </row>
    <row r="111" spans="1:5">
      <c r="A111" s="535"/>
      <c r="B111" s="41"/>
      <c r="C111" s="743"/>
      <c r="D111" s="208"/>
      <c r="E111" s="239"/>
    </row>
    <row r="112" spans="1:5" ht="13.5" thickBot="1">
      <c r="A112" s="562" t="s">
        <v>242</v>
      </c>
      <c r="B112" s="742" t="s">
        <v>344</v>
      </c>
      <c r="C112" s="734">
        <f>C99+C110</f>
        <v>128586720</v>
      </c>
      <c r="D112" s="746">
        <f>D99+D110</f>
        <v>330200</v>
      </c>
      <c r="E112" s="748">
        <f>E99+E110</f>
        <v>5404000</v>
      </c>
    </row>
    <row r="113" spans="1:5" ht="13.5" thickTop="1">
      <c r="A113" s="343"/>
      <c r="B113" s="41"/>
      <c r="C113" s="27"/>
      <c r="D113" s="27"/>
      <c r="E113" s="27"/>
    </row>
    <row r="114" spans="1:5">
      <c r="A114" s="343"/>
      <c r="B114" s="41"/>
      <c r="C114" s="27"/>
      <c r="D114" s="27"/>
      <c r="E114" s="27"/>
    </row>
    <row r="115" spans="1:5">
      <c r="A115" s="343"/>
      <c r="B115" s="41"/>
      <c r="C115" s="27"/>
      <c r="D115" s="27"/>
      <c r="E115" s="27"/>
    </row>
    <row r="116" spans="1:5">
      <c r="A116" s="343"/>
      <c r="B116" s="41"/>
      <c r="C116" s="27"/>
      <c r="D116" s="27"/>
      <c r="E116" s="27"/>
    </row>
    <row r="117" spans="1:5">
      <c r="A117" s="343"/>
      <c r="B117" s="41"/>
      <c r="C117" s="27"/>
      <c r="D117" s="27"/>
      <c r="E117" s="27"/>
    </row>
    <row r="118" spans="1:5">
      <c r="A118" s="343"/>
      <c r="B118" s="41"/>
      <c r="C118" s="27"/>
      <c r="D118" s="27"/>
      <c r="E118" s="27"/>
    </row>
    <row r="119" spans="1:5">
      <c r="A119" s="343"/>
      <c r="B119" s="41"/>
      <c r="C119" s="27"/>
      <c r="D119" s="27"/>
      <c r="E119" s="27"/>
    </row>
    <row r="120" spans="1:5">
      <c r="A120" s="1031"/>
      <c r="B120" s="1030"/>
      <c r="C120" s="1030"/>
      <c r="D120" s="1030"/>
      <c r="E120" s="1030"/>
    </row>
    <row r="121" spans="1:5" ht="13.5" customHeight="1">
      <c r="A121" s="1010" t="s">
        <v>566</v>
      </c>
      <c r="B121" s="1010"/>
      <c r="C121" s="1010"/>
      <c r="D121" s="1010"/>
      <c r="E121" s="1010"/>
    </row>
    <row r="122" spans="1:5" ht="13.5" customHeight="1">
      <c r="A122" s="335"/>
      <c r="B122" s="335"/>
      <c r="C122" s="335"/>
      <c r="D122" s="335"/>
      <c r="E122" s="335"/>
    </row>
    <row r="123" spans="1:5" ht="15.75">
      <c r="B123" s="1029" t="s">
        <v>564</v>
      </c>
      <c r="C123" s="1029"/>
      <c r="D123" s="1029"/>
      <c r="E123" s="1029"/>
    </row>
    <row r="124" spans="1:5" ht="15.75">
      <c r="B124" s="18"/>
      <c r="C124" s="18"/>
      <c r="D124" s="18"/>
      <c r="E124" s="18"/>
    </row>
    <row r="125" spans="1:5" ht="13.5" thickBot="1">
      <c r="B125" s="1"/>
      <c r="C125" s="982" t="s">
        <v>528</v>
      </c>
      <c r="D125" s="982" t="s">
        <v>529</v>
      </c>
      <c r="E125" s="983" t="s">
        <v>530</v>
      </c>
    </row>
    <row r="126" spans="1:5" ht="24" thickBot="1">
      <c r="A126" s="345" t="s">
        <v>198</v>
      </c>
      <c r="B126" s="540" t="s">
        <v>11</v>
      </c>
      <c r="C126" s="986" t="s">
        <v>466</v>
      </c>
      <c r="D126" s="979" t="s">
        <v>501</v>
      </c>
      <c r="E126" s="978" t="s">
        <v>502</v>
      </c>
    </row>
    <row r="127" spans="1:5">
      <c r="A127" s="541" t="s">
        <v>199</v>
      </c>
      <c r="B127" s="542" t="s">
        <v>200</v>
      </c>
      <c r="C127" s="551" t="s">
        <v>201</v>
      </c>
      <c r="D127" s="552" t="s">
        <v>202</v>
      </c>
      <c r="E127" s="567" t="s">
        <v>222</v>
      </c>
    </row>
    <row r="128" spans="1:5">
      <c r="A128" s="323" t="s">
        <v>203</v>
      </c>
      <c r="B128" s="330" t="s">
        <v>141</v>
      </c>
      <c r="C128" s="302"/>
      <c r="D128" s="144"/>
      <c r="E128" s="138"/>
    </row>
    <row r="129" spans="1:6" ht="12" customHeight="1">
      <c r="A129" s="322" t="s">
        <v>204</v>
      </c>
      <c r="B129" s="185" t="s">
        <v>6</v>
      </c>
      <c r="C129" s="302">
        <v>3354000</v>
      </c>
      <c r="D129" s="714">
        <v>2871000</v>
      </c>
      <c r="E129" s="138"/>
    </row>
    <row r="130" spans="1:6">
      <c r="A130" s="322" t="s">
        <v>205</v>
      </c>
      <c r="B130" s="198" t="s">
        <v>7</v>
      </c>
      <c r="C130" s="302">
        <v>324100</v>
      </c>
      <c r="D130" s="714">
        <v>574150</v>
      </c>
      <c r="E130" s="138"/>
    </row>
    <row r="131" spans="1:6">
      <c r="A131" s="322" t="s">
        <v>206</v>
      </c>
      <c r="B131" s="198" t="s">
        <v>8</v>
      </c>
      <c r="C131" s="302"/>
      <c r="D131" s="144">
        <v>1790000</v>
      </c>
      <c r="E131" s="138">
        <v>127000</v>
      </c>
    </row>
    <row r="132" spans="1:6">
      <c r="A132" s="322" t="s">
        <v>207</v>
      </c>
      <c r="B132" s="198" t="s">
        <v>281</v>
      </c>
      <c r="C132" s="302"/>
      <c r="D132" s="144"/>
      <c r="E132" s="138"/>
    </row>
    <row r="133" spans="1:6">
      <c r="A133" s="322" t="s">
        <v>208</v>
      </c>
      <c r="B133" s="198" t="s">
        <v>280</v>
      </c>
      <c r="C133" s="302"/>
      <c r="D133" s="144"/>
      <c r="E133" s="138"/>
    </row>
    <row r="134" spans="1:6">
      <c r="A134" s="322" t="s">
        <v>209</v>
      </c>
      <c r="B134" s="198" t="s">
        <v>326</v>
      </c>
      <c r="C134" s="302">
        <f>C135+C136+C137+C138+C139+C140</f>
        <v>0</v>
      </c>
      <c r="D134" s="302">
        <f>D135+D136+D137+D138+D139+D140</f>
        <v>0</v>
      </c>
      <c r="E134" s="144">
        <f>E135+E136+E137+E138+E139+E140</f>
        <v>0</v>
      </c>
    </row>
    <row r="135" spans="1:6">
      <c r="A135" s="322" t="s">
        <v>210</v>
      </c>
      <c r="B135" s="198" t="s">
        <v>327</v>
      </c>
      <c r="C135" s="302"/>
      <c r="D135" s="144"/>
      <c r="E135" s="138"/>
    </row>
    <row r="136" spans="1:6" ht="12" customHeight="1">
      <c r="A136" s="322" t="s">
        <v>211</v>
      </c>
      <c r="B136" s="198" t="s">
        <v>328</v>
      </c>
      <c r="C136" s="302"/>
      <c r="D136" s="144"/>
      <c r="E136" s="138"/>
    </row>
    <row r="137" spans="1:6">
      <c r="A137" s="322" t="s">
        <v>212</v>
      </c>
      <c r="B137" s="198" t="s">
        <v>329</v>
      </c>
      <c r="C137" s="302"/>
      <c r="D137" s="144"/>
      <c r="E137" s="138"/>
    </row>
    <row r="138" spans="1:6" ht="14.25" customHeight="1">
      <c r="A138" s="322" t="s">
        <v>213</v>
      </c>
      <c r="B138" s="331" t="s">
        <v>330</v>
      </c>
      <c r="C138" s="223"/>
      <c r="D138" s="148"/>
      <c r="E138" s="138"/>
    </row>
    <row r="139" spans="1:6" ht="14.25" customHeight="1">
      <c r="A139" s="322" t="s">
        <v>214</v>
      </c>
      <c r="B139" s="728" t="s">
        <v>345</v>
      </c>
      <c r="C139" s="305"/>
      <c r="D139" s="145"/>
      <c r="E139" s="138"/>
    </row>
    <row r="140" spans="1:6" ht="14.25" customHeight="1">
      <c r="A140" s="322" t="s">
        <v>215</v>
      </c>
      <c r="B140" s="729" t="s">
        <v>338</v>
      </c>
      <c r="C140" s="305"/>
      <c r="D140" s="145"/>
      <c r="E140" s="138"/>
    </row>
    <row r="141" spans="1:6" ht="13.5" customHeight="1" thickBot="1">
      <c r="A141" s="322" t="s">
        <v>216</v>
      </c>
      <c r="B141" s="200" t="s">
        <v>137</v>
      </c>
      <c r="C141" s="303"/>
      <c r="D141" s="149"/>
      <c r="E141" s="138"/>
    </row>
    <row r="142" spans="1:6" s="15" customFormat="1" ht="13.5" thickBot="1">
      <c r="A142" s="545" t="s">
        <v>217</v>
      </c>
      <c r="B142" s="546" t="s">
        <v>9</v>
      </c>
      <c r="C142" s="560">
        <f>C129+C130+C131+C132+C134+C141</f>
        <v>3678100</v>
      </c>
      <c r="D142" s="560">
        <f>D129+D130+D131+D132+D134+D141</f>
        <v>5235150</v>
      </c>
      <c r="E142" s="561">
        <f>E129+E130+E131+E132+E134+E141</f>
        <v>127000</v>
      </c>
      <c r="F142"/>
    </row>
    <row r="143" spans="1:6" s="15" customFormat="1" ht="13.5" thickTop="1">
      <c r="A143" s="535"/>
      <c r="B143" s="330"/>
      <c r="C143" s="222"/>
      <c r="D143" s="222"/>
      <c r="E143" s="152"/>
      <c r="F143"/>
    </row>
    <row r="144" spans="1:6" ht="14.25" customHeight="1">
      <c r="A144" s="323" t="s">
        <v>218</v>
      </c>
      <c r="B144" s="332" t="s">
        <v>142</v>
      </c>
      <c r="C144" s="304"/>
      <c r="D144" s="304"/>
      <c r="E144" s="147"/>
    </row>
    <row r="145" spans="1:6">
      <c r="A145" s="322" t="s">
        <v>219</v>
      </c>
      <c r="B145" s="198" t="s">
        <v>282</v>
      </c>
      <c r="C145" s="302"/>
      <c r="D145" s="302"/>
      <c r="E145" s="144"/>
    </row>
    <row r="146" spans="1:6" ht="14.25" customHeight="1">
      <c r="A146" s="322" t="s">
        <v>218</v>
      </c>
      <c r="B146" s="198" t="s">
        <v>283</v>
      </c>
      <c r="C146" s="302"/>
      <c r="D146" s="302"/>
      <c r="E146" s="144"/>
    </row>
    <row r="147" spans="1:6" s="15" customFormat="1" ht="14.25" customHeight="1">
      <c r="A147" s="322" t="s">
        <v>219</v>
      </c>
      <c r="B147" s="198" t="s">
        <v>138</v>
      </c>
      <c r="C147" s="223">
        <f>C148+C149+C150+C151+C152+C153+C154</f>
        <v>0</v>
      </c>
      <c r="D147" s="223">
        <f>D148+D149+D150+D151+D152+D153+D154</f>
        <v>0</v>
      </c>
      <c r="E147" s="148">
        <f>E148+E149+E150+E151+E152+E153+E154</f>
        <v>0</v>
      </c>
      <c r="F147"/>
    </row>
    <row r="148" spans="1:6">
      <c r="A148" s="322" t="s">
        <v>220</v>
      </c>
      <c r="B148" s="331" t="s">
        <v>331</v>
      </c>
      <c r="C148" s="302"/>
      <c r="D148" s="302"/>
      <c r="E148" s="144"/>
    </row>
    <row r="149" spans="1:6">
      <c r="A149" s="322" t="s">
        <v>221</v>
      </c>
      <c r="B149" s="331" t="s">
        <v>333</v>
      </c>
      <c r="C149" s="302"/>
      <c r="D149" s="302"/>
      <c r="E149" s="144"/>
    </row>
    <row r="150" spans="1:6" ht="12.75" customHeight="1">
      <c r="A150" s="322" t="s">
        <v>223</v>
      </c>
      <c r="B150" s="331" t="s">
        <v>332</v>
      </c>
      <c r="C150" s="302"/>
      <c r="D150" s="302"/>
      <c r="E150" s="144"/>
    </row>
    <row r="151" spans="1:6" ht="12.75" customHeight="1">
      <c r="A151" s="322" t="s">
        <v>224</v>
      </c>
      <c r="B151" s="331" t="s">
        <v>334</v>
      </c>
      <c r="C151" s="302"/>
      <c r="D151" s="302"/>
      <c r="E151" s="144"/>
    </row>
    <row r="152" spans="1:6" ht="12.75" customHeight="1">
      <c r="A152" s="322" t="s">
        <v>225</v>
      </c>
      <c r="B152" s="728" t="s">
        <v>335</v>
      </c>
      <c r="C152" s="302"/>
      <c r="D152" s="302"/>
      <c r="E152" s="144"/>
    </row>
    <row r="153" spans="1:6" ht="12.75" customHeight="1">
      <c r="A153" s="322" t="s">
        <v>226</v>
      </c>
      <c r="B153" s="280" t="s">
        <v>336</v>
      </c>
      <c r="C153" s="302"/>
      <c r="D153" s="302"/>
      <c r="E153" s="144"/>
    </row>
    <row r="154" spans="1:6" ht="12.75" customHeight="1">
      <c r="A154" s="322" t="s">
        <v>227</v>
      </c>
      <c r="B154" s="729" t="s">
        <v>353</v>
      </c>
      <c r="C154" s="302"/>
      <c r="D154" s="302"/>
      <c r="E154" s="144"/>
    </row>
    <row r="155" spans="1:6">
      <c r="A155" s="322" t="s">
        <v>228</v>
      </c>
      <c r="B155" s="198" t="s">
        <v>339</v>
      </c>
      <c r="C155" s="302"/>
      <c r="D155" s="302"/>
      <c r="E155" s="144"/>
    </row>
    <row r="156" spans="1:6" ht="13.5" thickBot="1">
      <c r="A156" s="322" t="s">
        <v>229</v>
      </c>
      <c r="B156" s="200" t="s">
        <v>140</v>
      </c>
      <c r="C156" s="305">
        <f>-C132</f>
        <v>0</v>
      </c>
      <c r="D156" s="305">
        <f>-D132</f>
        <v>0</v>
      </c>
      <c r="E156" s="569">
        <f>-E132</f>
        <v>0</v>
      </c>
    </row>
    <row r="157" spans="1:6" ht="13.5" thickBot="1">
      <c r="A157" s="545" t="s">
        <v>230</v>
      </c>
      <c r="B157" s="546" t="s">
        <v>10</v>
      </c>
      <c r="C157" s="560">
        <f>C145+C146+C147+C155+C156</f>
        <v>0</v>
      </c>
      <c r="D157" s="560">
        <f>D145+D146+D147+D155+D156</f>
        <v>0</v>
      </c>
      <c r="E157" s="561">
        <f>E145+E146+E147+E155+E156</f>
        <v>0</v>
      </c>
    </row>
    <row r="158" spans="1:6" ht="27" thickTop="1" thickBot="1">
      <c r="A158" s="545" t="s">
        <v>231</v>
      </c>
      <c r="B158" s="550" t="s">
        <v>340</v>
      </c>
      <c r="C158" s="770">
        <f>C142+C157</f>
        <v>3678100</v>
      </c>
      <c r="D158" s="770">
        <f>D142+D157</f>
        <v>5235150</v>
      </c>
      <c r="E158" s="875">
        <f>E142+E157</f>
        <v>127000</v>
      </c>
    </row>
    <row r="159" spans="1:6" ht="13.5" thickTop="1">
      <c r="A159" s="535"/>
      <c r="B159" s="744"/>
      <c r="C159" s="760"/>
      <c r="D159" s="760"/>
      <c r="E159" s="760"/>
    </row>
    <row r="160" spans="1:6">
      <c r="A160" s="323" t="s">
        <v>277</v>
      </c>
      <c r="B160" s="417" t="s">
        <v>342</v>
      </c>
      <c r="C160" s="306"/>
      <c r="D160" s="150"/>
      <c r="E160" s="140"/>
    </row>
    <row r="161" spans="1:5">
      <c r="A161" s="322" t="s">
        <v>233</v>
      </c>
      <c r="B161" s="199" t="s">
        <v>341</v>
      </c>
      <c r="C161" s="302"/>
      <c r="D161" s="144"/>
      <c r="E161" s="138"/>
    </row>
    <row r="162" spans="1:5">
      <c r="A162" s="322" t="s">
        <v>234</v>
      </c>
      <c r="B162" s="620" t="s">
        <v>346</v>
      </c>
      <c r="C162" s="302"/>
      <c r="D162" s="302"/>
      <c r="E162" s="144"/>
    </row>
    <row r="163" spans="1:5">
      <c r="A163" s="322" t="s">
        <v>235</v>
      </c>
      <c r="B163" s="620" t="s">
        <v>347</v>
      </c>
      <c r="C163" s="304"/>
      <c r="D163" s="147"/>
      <c r="E163" s="140"/>
    </row>
    <row r="164" spans="1:5">
      <c r="A164" s="322" t="s">
        <v>236</v>
      </c>
      <c r="B164" s="620" t="s">
        <v>348</v>
      </c>
      <c r="C164" s="223"/>
      <c r="D164" s="148"/>
      <c r="E164" s="141"/>
    </row>
    <row r="165" spans="1:5">
      <c r="A165" s="322" t="s">
        <v>237</v>
      </c>
      <c r="B165" s="730" t="s">
        <v>349</v>
      </c>
      <c r="C165" s="302"/>
      <c r="D165" s="144"/>
      <c r="E165" s="141"/>
    </row>
    <row r="166" spans="1:5">
      <c r="A166" s="322" t="s">
        <v>238</v>
      </c>
      <c r="B166" s="731" t="s">
        <v>350</v>
      </c>
      <c r="C166" s="302"/>
      <c r="D166" s="144"/>
      <c r="E166" s="141"/>
    </row>
    <row r="167" spans="1:5">
      <c r="A167" s="322" t="s">
        <v>239</v>
      </c>
      <c r="B167" s="732" t="s">
        <v>351</v>
      </c>
      <c r="C167" s="214"/>
      <c r="D167" s="144"/>
      <c r="E167" s="141"/>
    </row>
    <row r="168" spans="1:5" ht="13.5" thickBot="1">
      <c r="A168" s="322" t="s">
        <v>240</v>
      </c>
      <c r="B168" s="333" t="s">
        <v>352</v>
      </c>
      <c r="C168" s="222"/>
      <c r="D168" s="222"/>
      <c r="E168" s="152"/>
    </row>
    <row r="169" spans="1:5" ht="13.5" thickBot="1">
      <c r="A169" s="344" t="s">
        <v>241</v>
      </c>
      <c r="B169" s="283" t="s">
        <v>343</v>
      </c>
      <c r="C169" s="227">
        <f>SUM(C161:C168)</f>
        <v>0</v>
      </c>
      <c r="D169" s="227">
        <f>SUM(D161:D168)</f>
        <v>0</v>
      </c>
      <c r="E169" s="151">
        <f>SUM(E161:E168)</f>
        <v>0</v>
      </c>
    </row>
    <row r="170" spans="1:5">
      <c r="A170" s="535"/>
      <c r="B170" s="41"/>
      <c r="C170" s="749"/>
      <c r="D170" s="716"/>
      <c r="E170" s="716"/>
    </row>
    <row r="171" spans="1:5" ht="13.5" thickBot="1">
      <c r="A171" s="562" t="s">
        <v>242</v>
      </c>
      <c r="B171" s="742" t="s">
        <v>344</v>
      </c>
      <c r="C171" s="748">
        <f>C158+C169</f>
        <v>3678100</v>
      </c>
      <c r="D171" s="748">
        <f>D158+D169</f>
        <v>5235150</v>
      </c>
      <c r="E171" s="748">
        <f>E158+E169</f>
        <v>127000</v>
      </c>
    </row>
    <row r="172" spans="1:5" ht="13.5" thickTop="1">
      <c r="A172" s="343"/>
      <c r="B172" s="718"/>
      <c r="C172" s="267"/>
      <c r="D172" s="27"/>
      <c r="E172" s="27"/>
    </row>
    <row r="173" spans="1:5">
      <c r="A173" s="343"/>
      <c r="B173" s="718"/>
      <c r="C173" s="267"/>
      <c r="D173" s="27"/>
      <c r="E173" s="27"/>
    </row>
    <row r="174" spans="1:5">
      <c r="A174" s="343"/>
      <c r="B174" s="718"/>
      <c r="C174" s="267"/>
      <c r="D174" s="27"/>
      <c r="E174" s="27"/>
    </row>
    <row r="175" spans="1:5">
      <c r="A175" s="343"/>
      <c r="B175" s="718"/>
      <c r="C175" s="267"/>
      <c r="D175" s="27"/>
      <c r="E175" s="27"/>
    </row>
    <row r="176" spans="1:5">
      <c r="A176" s="343"/>
      <c r="B176" s="718"/>
      <c r="C176" s="267"/>
      <c r="D176" s="27"/>
      <c r="E176" s="27"/>
    </row>
    <row r="178" spans="1:8">
      <c r="A178" s="1031"/>
      <c r="B178" s="1030"/>
      <c r="C178" s="1030"/>
      <c r="D178" s="1030"/>
      <c r="E178" s="1030"/>
    </row>
    <row r="179" spans="1:8">
      <c r="A179" s="1010" t="s">
        <v>567</v>
      </c>
      <c r="B179" s="1010"/>
      <c r="C179" s="1010"/>
      <c r="D179" s="1010"/>
      <c r="E179" s="1010"/>
    </row>
    <row r="180" spans="1:8">
      <c r="A180" s="335"/>
      <c r="B180" s="335"/>
      <c r="C180" s="335"/>
      <c r="D180" s="335"/>
      <c r="E180" s="335"/>
    </row>
    <row r="181" spans="1:8" ht="15.75">
      <c r="B181" s="1029" t="s">
        <v>564</v>
      </c>
      <c r="C181" s="1029"/>
      <c r="D181" s="1029"/>
      <c r="E181" s="1029"/>
    </row>
    <row r="182" spans="1:8" ht="15.75">
      <c r="B182" s="18"/>
      <c r="C182" s="18"/>
      <c r="D182" s="18"/>
      <c r="E182" s="18"/>
    </row>
    <row r="183" spans="1:8" ht="13.5" thickBot="1">
      <c r="B183" s="1"/>
      <c r="C183" s="980" t="s">
        <v>551</v>
      </c>
      <c r="D183" s="982" t="s">
        <v>531</v>
      </c>
      <c r="E183" s="988" t="s">
        <v>548</v>
      </c>
    </row>
    <row r="184" spans="1:8" ht="39.75" thickBot="1">
      <c r="A184" s="345" t="s">
        <v>198</v>
      </c>
      <c r="B184" s="540" t="s">
        <v>11</v>
      </c>
      <c r="C184" s="978" t="s">
        <v>550</v>
      </c>
      <c r="D184" s="987" t="s">
        <v>503</v>
      </c>
      <c r="E184" s="979" t="s">
        <v>549</v>
      </c>
    </row>
    <row r="185" spans="1:8">
      <c r="A185" s="541" t="s">
        <v>199</v>
      </c>
      <c r="B185" s="542" t="s">
        <v>200</v>
      </c>
      <c r="C185" s="566" t="s">
        <v>201</v>
      </c>
      <c r="D185" s="552" t="s">
        <v>202</v>
      </c>
      <c r="E185" s="553" t="s">
        <v>222</v>
      </c>
    </row>
    <row r="186" spans="1:8">
      <c r="A186" s="323" t="s">
        <v>203</v>
      </c>
      <c r="B186" s="330" t="s">
        <v>141</v>
      </c>
      <c r="C186" s="302"/>
      <c r="D186" s="144"/>
      <c r="E186" s="138"/>
    </row>
    <row r="187" spans="1:8">
      <c r="A187" s="322" t="s">
        <v>204</v>
      </c>
      <c r="B187" s="185" t="s">
        <v>6</v>
      </c>
      <c r="C187" s="302"/>
      <c r="D187" s="144"/>
      <c r="E187" s="138">
        <v>2262000</v>
      </c>
    </row>
    <row r="188" spans="1:8">
      <c r="A188" s="322" t="s">
        <v>205</v>
      </c>
      <c r="B188" s="198" t="s">
        <v>7</v>
      </c>
      <c r="C188" s="302"/>
      <c r="D188" s="144"/>
      <c r="E188" s="138">
        <v>455370</v>
      </c>
    </row>
    <row r="189" spans="1:8">
      <c r="A189" s="322" t="s">
        <v>206</v>
      </c>
      <c r="B189" s="198" t="s">
        <v>8</v>
      </c>
      <c r="C189" s="302">
        <v>211500</v>
      </c>
      <c r="D189" s="144"/>
      <c r="E189" s="138">
        <v>2240580</v>
      </c>
    </row>
    <row r="190" spans="1:8">
      <c r="A190" s="322" t="s">
        <v>207</v>
      </c>
      <c r="B190" s="198" t="s">
        <v>281</v>
      </c>
      <c r="C190" s="302"/>
      <c r="D190" s="144"/>
      <c r="E190" s="138"/>
    </row>
    <row r="191" spans="1:8">
      <c r="A191" s="322" t="s">
        <v>208</v>
      </c>
      <c r="B191" s="198" t="s">
        <v>280</v>
      </c>
      <c r="C191" s="302"/>
      <c r="D191" s="144"/>
      <c r="E191" s="138"/>
    </row>
    <row r="192" spans="1:8">
      <c r="A192" s="322" t="s">
        <v>209</v>
      </c>
      <c r="B192" s="198" t="s">
        <v>326</v>
      </c>
      <c r="C192" s="302">
        <v>9137500</v>
      </c>
      <c r="D192" s="302">
        <v>3700000</v>
      </c>
      <c r="E192" s="144"/>
      <c r="H192" s="13"/>
    </row>
    <row r="193" spans="1:8">
      <c r="A193" s="322" t="s">
        <v>210</v>
      </c>
      <c r="B193" s="198" t="s">
        <v>327</v>
      </c>
      <c r="C193" s="302"/>
      <c r="D193" s="144">
        <v>3700000</v>
      </c>
      <c r="E193" s="138"/>
      <c r="H193" s="13"/>
    </row>
    <row r="194" spans="1:8">
      <c r="A194" s="322" t="s">
        <v>211</v>
      </c>
      <c r="B194" s="198" t="s">
        <v>328</v>
      </c>
      <c r="C194" s="302"/>
      <c r="D194" s="144"/>
      <c r="E194" s="138"/>
    </row>
    <row r="195" spans="1:8">
      <c r="A195" s="322" t="s">
        <v>212</v>
      </c>
      <c r="B195" s="198" t="s">
        <v>329</v>
      </c>
      <c r="C195" s="302"/>
      <c r="D195" s="144"/>
      <c r="E195" s="138"/>
    </row>
    <row r="196" spans="1:8">
      <c r="A196" s="322" t="s">
        <v>213</v>
      </c>
      <c r="B196" s="331" t="s">
        <v>649</v>
      </c>
      <c r="C196" s="223">
        <v>430000</v>
      </c>
      <c r="D196" s="148"/>
      <c r="E196" s="138"/>
    </row>
    <row r="197" spans="1:8">
      <c r="A197" s="322" t="s">
        <v>214</v>
      </c>
      <c r="B197" s="728" t="s">
        <v>345</v>
      </c>
      <c r="C197" s="305"/>
      <c r="D197" s="145"/>
      <c r="E197" s="138"/>
    </row>
    <row r="198" spans="1:8">
      <c r="A198" s="322" t="s">
        <v>215</v>
      </c>
      <c r="B198" s="729" t="s">
        <v>338</v>
      </c>
      <c r="C198" s="305"/>
      <c r="D198" s="145"/>
      <c r="E198" s="138"/>
    </row>
    <row r="199" spans="1:8" ht="13.5" thickBot="1">
      <c r="A199" s="322" t="s">
        <v>216</v>
      </c>
      <c r="B199" s="200" t="s">
        <v>137</v>
      </c>
      <c r="C199" s="303">
        <v>8707500</v>
      </c>
      <c r="D199" s="149"/>
      <c r="E199" s="138"/>
    </row>
    <row r="200" spans="1:8" ht="13.5" thickBot="1">
      <c r="A200" s="545" t="s">
        <v>217</v>
      </c>
      <c r="B200" s="546" t="s">
        <v>9</v>
      </c>
      <c r="C200" s="560">
        <v>9349000</v>
      </c>
      <c r="D200" s="560">
        <f>D187+D188+D189+D190+D192+D199</f>
        <v>3700000</v>
      </c>
      <c r="E200" s="561">
        <v>4957950</v>
      </c>
    </row>
    <row r="201" spans="1:8" ht="13.5" thickTop="1">
      <c r="A201" s="535"/>
      <c r="B201" s="330"/>
      <c r="C201" s="758"/>
      <c r="D201" s="758"/>
      <c r="E201" s="759"/>
    </row>
    <row r="202" spans="1:8">
      <c r="A202" s="323" t="s">
        <v>218</v>
      </c>
      <c r="B202" s="332" t="s">
        <v>142</v>
      </c>
      <c r="C202" s="304"/>
      <c r="D202" s="147"/>
      <c r="E202" s="140"/>
    </row>
    <row r="203" spans="1:8">
      <c r="A203" s="322" t="s">
        <v>219</v>
      </c>
      <c r="B203" s="198" t="s">
        <v>282</v>
      </c>
      <c r="C203" s="302"/>
      <c r="D203" s="144"/>
      <c r="E203" s="138"/>
    </row>
    <row r="204" spans="1:8">
      <c r="A204" s="322" t="s">
        <v>218</v>
      </c>
      <c r="B204" s="198" t="s">
        <v>283</v>
      </c>
      <c r="C204" s="302"/>
      <c r="D204" s="302"/>
      <c r="E204" s="144"/>
    </row>
    <row r="205" spans="1:8">
      <c r="A205" s="322" t="s">
        <v>219</v>
      </c>
      <c r="B205" s="198" t="s">
        <v>138</v>
      </c>
      <c r="C205" s="144">
        <f>C206+C207+C208+C209+C210+C211+C212</f>
        <v>0</v>
      </c>
      <c r="D205" s="144">
        <f>D206+D207+D208+D209+D210+D211+D212</f>
        <v>0</v>
      </c>
      <c r="E205" s="144"/>
    </row>
    <row r="206" spans="1:8">
      <c r="A206" s="322" t="s">
        <v>220</v>
      </c>
      <c r="B206" s="331" t="s">
        <v>331</v>
      </c>
      <c r="C206" s="302"/>
      <c r="D206" s="144"/>
      <c r="E206" s="138"/>
    </row>
    <row r="207" spans="1:8">
      <c r="A207" s="322" t="s">
        <v>221</v>
      </c>
      <c r="B207" s="331" t="s">
        <v>333</v>
      </c>
      <c r="C207" s="302"/>
      <c r="D207" s="144"/>
      <c r="E207" s="138"/>
    </row>
    <row r="208" spans="1:8">
      <c r="A208" s="322" t="s">
        <v>223</v>
      </c>
      <c r="B208" s="331" t="s">
        <v>332</v>
      </c>
      <c r="C208" s="302"/>
      <c r="D208" s="144"/>
      <c r="E208" s="138"/>
    </row>
    <row r="209" spans="1:5">
      <c r="A209" s="322" t="s">
        <v>224</v>
      </c>
      <c r="B209" s="331" t="s">
        <v>334</v>
      </c>
      <c r="C209" s="302"/>
      <c r="D209" s="144">
        <f>'7-8-9.m.szoc.ell.'!E33</f>
        <v>0</v>
      </c>
      <c r="E209" s="138"/>
    </row>
    <row r="210" spans="1:5">
      <c r="A210" s="322" t="s">
        <v>225</v>
      </c>
      <c r="B210" s="728" t="s">
        <v>335</v>
      </c>
      <c r="C210" s="302"/>
      <c r="D210" s="144"/>
      <c r="E210" s="138"/>
    </row>
    <row r="211" spans="1:5">
      <c r="A211" s="322" t="s">
        <v>226</v>
      </c>
      <c r="B211" s="280" t="s">
        <v>336</v>
      </c>
      <c r="C211" s="302"/>
      <c r="D211" s="144"/>
      <c r="E211" s="138"/>
    </row>
    <row r="212" spans="1:5">
      <c r="A212" s="322" t="s">
        <v>227</v>
      </c>
      <c r="B212" s="729" t="s">
        <v>353</v>
      </c>
      <c r="C212" s="302"/>
      <c r="D212" s="144"/>
      <c r="E212" s="138"/>
    </row>
    <row r="213" spans="1:5">
      <c r="A213" s="322" t="s">
        <v>228</v>
      </c>
      <c r="B213" s="198" t="s">
        <v>339</v>
      </c>
      <c r="C213" s="213"/>
      <c r="D213" s="302"/>
      <c r="E213" s="148"/>
    </row>
    <row r="214" spans="1:5" ht="13.5" thickBot="1">
      <c r="A214" s="322" t="s">
        <v>229</v>
      </c>
      <c r="B214" s="200" t="s">
        <v>140</v>
      </c>
      <c r="C214" s="222">
        <f>-C190</f>
        <v>0</v>
      </c>
      <c r="D214" s="222">
        <f>-D190</f>
        <v>0</v>
      </c>
      <c r="E214" s="152"/>
    </row>
    <row r="215" spans="1:5" ht="13.5" thickBot="1">
      <c r="A215" s="545" t="s">
        <v>230</v>
      </c>
      <c r="B215" s="546" t="s">
        <v>10</v>
      </c>
      <c r="C215" s="754">
        <f>C203+C204+C205+C213+C214</f>
        <v>0</v>
      </c>
      <c r="D215" s="754">
        <f>D203+D204+D205+D213+D214</f>
        <v>0</v>
      </c>
      <c r="E215" s="775"/>
    </row>
    <row r="216" spans="1:5" ht="27" thickTop="1" thickBot="1">
      <c r="A216" s="545" t="s">
        <v>231</v>
      </c>
      <c r="B216" s="550" t="s">
        <v>340</v>
      </c>
      <c r="C216" s="233">
        <f>C215+C200</f>
        <v>9349000</v>
      </c>
      <c r="D216" s="233">
        <f>D215+D200</f>
        <v>3700000</v>
      </c>
      <c r="E216" s="239">
        <v>4957950</v>
      </c>
    </row>
    <row r="217" spans="1:5" ht="13.5" thickTop="1">
      <c r="A217" s="535"/>
      <c r="B217" s="744"/>
      <c r="C217" s="753"/>
      <c r="D217" s="753"/>
      <c r="E217" s="755"/>
    </row>
    <row r="218" spans="1:5">
      <c r="A218" s="323" t="s">
        <v>277</v>
      </c>
      <c r="B218" s="417" t="s">
        <v>342</v>
      </c>
      <c r="C218" s="304"/>
      <c r="D218" s="147"/>
      <c r="E218" s="140"/>
    </row>
    <row r="219" spans="1:5">
      <c r="A219" s="322" t="s">
        <v>233</v>
      </c>
      <c r="B219" s="199" t="s">
        <v>341</v>
      </c>
      <c r="C219" s="302"/>
      <c r="D219" s="302"/>
      <c r="E219" s="144"/>
    </row>
    <row r="220" spans="1:5">
      <c r="A220" s="322" t="s">
        <v>234</v>
      </c>
      <c r="B220" s="620" t="s">
        <v>346</v>
      </c>
      <c r="C220" s="304"/>
      <c r="D220" s="147"/>
      <c r="E220" s="140"/>
    </row>
    <row r="221" spans="1:5">
      <c r="A221" s="322" t="s">
        <v>235</v>
      </c>
      <c r="B221" s="620" t="s">
        <v>347</v>
      </c>
      <c r="C221" s="223"/>
      <c r="D221" s="144">
        <v>24004788</v>
      </c>
      <c r="E221" s="141"/>
    </row>
    <row r="222" spans="1:5">
      <c r="A222" s="322" t="s">
        <v>236</v>
      </c>
      <c r="B222" s="620" t="s">
        <v>348</v>
      </c>
      <c r="C222" s="302"/>
      <c r="D222" s="144"/>
      <c r="E222" s="141"/>
    </row>
    <row r="223" spans="1:5">
      <c r="A223" s="322" t="s">
        <v>237</v>
      </c>
      <c r="B223" s="730" t="s">
        <v>349</v>
      </c>
      <c r="C223" s="214"/>
      <c r="D223" s="144"/>
      <c r="E223" s="141"/>
    </row>
    <row r="224" spans="1:5">
      <c r="A224" s="322" t="s">
        <v>238</v>
      </c>
      <c r="B224" s="731" t="s">
        <v>552</v>
      </c>
      <c r="C224" s="214"/>
      <c r="D224" s="144">
        <v>2474546</v>
      </c>
      <c r="E224" s="141"/>
    </row>
    <row r="225" spans="1:5">
      <c r="A225" s="322" t="s">
        <v>239</v>
      </c>
      <c r="B225" s="732" t="s">
        <v>654</v>
      </c>
      <c r="C225" s="214"/>
      <c r="D225" s="302"/>
      <c r="E225" s="144"/>
    </row>
    <row r="226" spans="1:5" ht="13.5" thickBot="1">
      <c r="A226" s="322" t="s">
        <v>240</v>
      </c>
      <c r="B226" s="333" t="s">
        <v>352</v>
      </c>
      <c r="C226" s="233"/>
      <c r="D226" s="222"/>
      <c r="E226" s="239"/>
    </row>
    <row r="227" spans="1:5" ht="13.5" thickBot="1">
      <c r="A227" s="344" t="s">
        <v>241</v>
      </c>
      <c r="B227" s="283" t="s">
        <v>343</v>
      </c>
      <c r="C227" s="736">
        <f>SUM(C219:C226)</f>
        <v>0</v>
      </c>
      <c r="D227" s="773">
        <f>SUM(D219:D226)</f>
        <v>26479334</v>
      </c>
      <c r="E227" s="827">
        <v>0</v>
      </c>
    </row>
    <row r="228" spans="1:5">
      <c r="A228" s="535"/>
      <c r="B228" s="41"/>
      <c r="C228" s="749"/>
      <c r="D228" s="716"/>
      <c r="E228" s="716"/>
    </row>
    <row r="229" spans="1:5" ht="13.5" thickBot="1">
      <c r="A229" s="562" t="s">
        <v>242</v>
      </c>
      <c r="B229" s="742" t="s">
        <v>344</v>
      </c>
      <c r="C229" s="756">
        <f>C216+C227</f>
        <v>9349000</v>
      </c>
      <c r="D229" s="756">
        <f>D216+D227</f>
        <v>30179334</v>
      </c>
      <c r="E229" s="757">
        <f>E216+E227</f>
        <v>4957950</v>
      </c>
    </row>
    <row r="230" spans="1:5" ht="13.5" thickTop="1">
      <c r="A230" s="343"/>
      <c r="B230" s="718"/>
      <c r="C230" s="27"/>
      <c r="D230" s="27"/>
      <c r="E230" s="27"/>
    </row>
    <row r="231" spans="1:5">
      <c r="A231" s="343"/>
      <c r="B231" s="718"/>
      <c r="C231" s="27"/>
      <c r="D231" s="27"/>
      <c r="E231" s="27"/>
    </row>
    <row r="232" spans="1:5">
      <c r="A232" s="343"/>
      <c r="B232" s="718"/>
      <c r="C232" s="27"/>
      <c r="D232" s="27"/>
      <c r="E232" s="27"/>
    </row>
    <row r="233" spans="1:5">
      <c r="A233" s="343"/>
      <c r="B233" s="718"/>
      <c r="C233" s="27"/>
      <c r="D233" s="27"/>
      <c r="E233" s="27"/>
    </row>
    <row r="234" spans="1:5">
      <c r="A234" s="343"/>
      <c r="B234" s="718"/>
      <c r="C234" s="27"/>
      <c r="D234" s="27"/>
      <c r="E234" s="27"/>
    </row>
    <row r="235" spans="1:5">
      <c r="A235" s="343"/>
      <c r="B235" s="718"/>
      <c r="C235" s="27"/>
      <c r="D235" s="27"/>
      <c r="E235" s="27"/>
    </row>
    <row r="236" spans="1:5" ht="12.75" customHeight="1"/>
    <row r="237" spans="1:5" ht="12.75" customHeight="1"/>
    <row r="238" spans="1:5">
      <c r="A238" s="1031"/>
      <c r="B238" s="1030"/>
      <c r="C238" s="1030"/>
      <c r="D238" s="1030"/>
      <c r="E238" s="1030"/>
    </row>
    <row r="239" spans="1:5">
      <c r="A239" s="1010" t="s">
        <v>563</v>
      </c>
      <c r="B239" s="1010"/>
      <c r="C239" s="1010"/>
      <c r="D239" s="1010"/>
      <c r="E239" s="1010"/>
    </row>
    <row r="240" spans="1:5">
      <c r="A240" s="335"/>
      <c r="B240" s="335"/>
      <c r="C240" s="335"/>
      <c r="D240" s="335"/>
      <c r="E240" s="335"/>
    </row>
    <row r="241" spans="1:5" ht="15.75">
      <c r="B241" s="1029" t="s">
        <v>564</v>
      </c>
      <c r="C241" s="1029"/>
      <c r="D241" s="1029"/>
      <c r="E241" s="1029"/>
    </row>
    <row r="242" spans="1:5" ht="13.5" thickBot="1">
      <c r="B242" s="1"/>
      <c r="C242" s="38">
        <v>107051</v>
      </c>
      <c r="D242" s="38">
        <v>84031</v>
      </c>
      <c r="E242" s="65">
        <v>900060</v>
      </c>
    </row>
    <row r="243" spans="1:5" ht="27" thickBot="1">
      <c r="A243" s="345" t="s">
        <v>198</v>
      </c>
      <c r="B243" s="540" t="s">
        <v>11</v>
      </c>
      <c r="C243" s="1005" t="s">
        <v>628</v>
      </c>
      <c r="D243" s="157" t="s">
        <v>652</v>
      </c>
      <c r="E243" s="35" t="s">
        <v>653</v>
      </c>
    </row>
    <row r="244" spans="1:5">
      <c r="A244" s="541" t="s">
        <v>199</v>
      </c>
      <c r="B244" s="542" t="s">
        <v>200</v>
      </c>
      <c r="C244" s="551" t="s">
        <v>201</v>
      </c>
      <c r="D244" s="552" t="s">
        <v>202</v>
      </c>
      <c r="E244" s="864" t="s">
        <v>222</v>
      </c>
    </row>
    <row r="245" spans="1:5">
      <c r="A245" s="323" t="s">
        <v>203</v>
      </c>
      <c r="B245" s="330" t="s">
        <v>141</v>
      </c>
      <c r="C245" s="302"/>
      <c r="D245" s="144"/>
      <c r="E245" s="865"/>
    </row>
    <row r="246" spans="1:5">
      <c r="A246" s="322" t="s">
        <v>204</v>
      </c>
      <c r="B246" s="185" t="s">
        <v>6</v>
      </c>
      <c r="C246" s="302">
        <v>2481110</v>
      </c>
      <c r="D246" s="144"/>
      <c r="E246" s="865">
        <v>0</v>
      </c>
    </row>
    <row r="247" spans="1:5">
      <c r="A247" s="322" t="s">
        <v>205</v>
      </c>
      <c r="B247" s="198" t="s">
        <v>7</v>
      </c>
      <c r="C247" s="302">
        <v>517000</v>
      </c>
      <c r="D247" s="144"/>
      <c r="E247" s="865">
        <v>0</v>
      </c>
    </row>
    <row r="248" spans="1:5">
      <c r="A248" s="322" t="s">
        <v>206</v>
      </c>
      <c r="B248" s="198" t="s">
        <v>8</v>
      </c>
      <c r="C248" s="302"/>
      <c r="D248" s="144"/>
      <c r="E248" s="865">
        <v>200000</v>
      </c>
    </row>
    <row r="249" spans="1:5">
      <c r="A249" s="322" t="s">
        <v>207</v>
      </c>
      <c r="B249" s="198" t="s">
        <v>281</v>
      </c>
      <c r="C249" s="302">
        <f>E190+D190+C190+E132+D132+C132+E73+D73+C73+E12+D12+C12</f>
        <v>0</v>
      </c>
      <c r="D249" s="144"/>
      <c r="E249" s="865">
        <f>SUM(C249:D249)</f>
        <v>0</v>
      </c>
    </row>
    <row r="250" spans="1:5">
      <c r="A250" s="322" t="s">
        <v>208</v>
      </c>
      <c r="B250" s="198" t="s">
        <v>280</v>
      </c>
      <c r="C250" s="302">
        <f t="shared" ref="C250:C257" si="0">E191+D191+C191+E133+D133+C133+E74+D74+C74+E13+D13+C13</f>
        <v>0</v>
      </c>
      <c r="D250" s="144"/>
      <c r="E250" s="865">
        <v>200000</v>
      </c>
    </row>
    <row r="251" spans="1:5">
      <c r="A251" s="322" t="s">
        <v>209</v>
      </c>
      <c r="B251" s="198" t="s">
        <v>326</v>
      </c>
      <c r="C251" s="302"/>
      <c r="D251" s="302">
        <f>D252+D253+D254+D255+D256+D257</f>
        <v>2500000</v>
      </c>
      <c r="E251" s="866">
        <v>0</v>
      </c>
    </row>
    <row r="252" spans="1:5">
      <c r="A252" s="322" t="s">
        <v>210</v>
      </c>
      <c r="B252" s="198" t="s">
        <v>327</v>
      </c>
      <c r="C252" s="302"/>
      <c r="D252" s="144"/>
      <c r="E252" s="865">
        <f t="shared" ref="E252:E258" si="1">SUM(C252:D252)</f>
        <v>0</v>
      </c>
    </row>
    <row r="253" spans="1:5">
      <c r="A253" s="322" t="s">
        <v>211</v>
      </c>
      <c r="B253" s="198" t="s">
        <v>328</v>
      </c>
      <c r="C253" s="302">
        <f t="shared" si="0"/>
        <v>0</v>
      </c>
      <c r="D253" s="144"/>
      <c r="E253" s="865">
        <f t="shared" si="1"/>
        <v>0</v>
      </c>
    </row>
    <row r="254" spans="1:5">
      <c r="A254" s="322" t="s">
        <v>212</v>
      </c>
      <c r="B254" s="198" t="s">
        <v>329</v>
      </c>
      <c r="C254" s="302">
        <f t="shared" si="0"/>
        <v>0</v>
      </c>
      <c r="D254" s="144"/>
      <c r="E254" s="865">
        <f t="shared" si="1"/>
        <v>0</v>
      </c>
    </row>
    <row r="255" spans="1:5">
      <c r="A255" s="322" t="s">
        <v>213</v>
      </c>
      <c r="B255" s="331" t="s">
        <v>330</v>
      </c>
      <c r="C255" s="302"/>
      <c r="D255" s="144">
        <v>2500000</v>
      </c>
      <c r="E255" s="865">
        <v>0</v>
      </c>
    </row>
    <row r="256" spans="1:5">
      <c r="A256" s="322" t="s">
        <v>214</v>
      </c>
      <c r="B256" s="728" t="s">
        <v>345</v>
      </c>
      <c r="C256" s="302">
        <f t="shared" si="0"/>
        <v>0</v>
      </c>
      <c r="D256" s="144"/>
      <c r="E256" s="865">
        <f t="shared" si="1"/>
        <v>0</v>
      </c>
    </row>
    <row r="257" spans="1:5">
      <c r="A257" s="322" t="s">
        <v>215</v>
      </c>
      <c r="B257" s="729" t="s">
        <v>338</v>
      </c>
      <c r="C257" s="302">
        <f t="shared" si="0"/>
        <v>0</v>
      </c>
      <c r="D257" s="144">
        <v>0</v>
      </c>
      <c r="E257" s="865">
        <v>0</v>
      </c>
    </row>
    <row r="258" spans="1:5" ht="13.5" thickBot="1">
      <c r="A258" s="322" t="s">
        <v>216</v>
      </c>
      <c r="B258" s="200" t="s">
        <v>137</v>
      </c>
      <c r="C258" s="302"/>
      <c r="D258" s="144"/>
      <c r="E258" s="865">
        <f t="shared" si="1"/>
        <v>0</v>
      </c>
    </row>
    <row r="259" spans="1:5" ht="13.5" thickBot="1">
      <c r="A259" s="545" t="s">
        <v>217</v>
      </c>
      <c r="B259" s="546" t="s">
        <v>9</v>
      </c>
      <c r="C259" s="560">
        <f>C246+C247+C248+C249+C251+C258</f>
        <v>2998110</v>
      </c>
      <c r="D259" s="561">
        <f>D246+D247+D248+D249+D251+D258</f>
        <v>2500000</v>
      </c>
      <c r="E259" s="867">
        <f>E246+E247+E248+E249+E251+E258</f>
        <v>200000</v>
      </c>
    </row>
    <row r="260" spans="1:5" ht="13.5" thickTop="1">
      <c r="A260" s="535"/>
      <c r="B260" s="330"/>
      <c r="C260" s="774"/>
      <c r="D260" s="755"/>
      <c r="E260" s="868"/>
    </row>
    <row r="261" spans="1:5">
      <c r="A261" s="323" t="s">
        <v>218</v>
      </c>
      <c r="B261" s="332" t="s">
        <v>142</v>
      </c>
      <c r="C261" s="304"/>
      <c r="D261" s="147"/>
      <c r="E261" s="869"/>
    </row>
    <row r="262" spans="1:5">
      <c r="A262" s="322" t="s">
        <v>219</v>
      </c>
      <c r="B262" s="198" t="s">
        <v>282</v>
      </c>
      <c r="C262" s="302"/>
      <c r="D262" s="144"/>
      <c r="E262" s="865">
        <f>SUM(C262:D262)</f>
        <v>0</v>
      </c>
    </row>
    <row r="263" spans="1:5">
      <c r="A263" s="322" t="s">
        <v>218</v>
      </c>
      <c r="B263" s="198" t="s">
        <v>283</v>
      </c>
      <c r="C263" s="302"/>
      <c r="D263" s="144"/>
      <c r="E263" s="865">
        <f>SUM(C263:D263)</f>
        <v>0</v>
      </c>
    </row>
    <row r="264" spans="1:5">
      <c r="A264" s="322" t="s">
        <v>219</v>
      </c>
      <c r="B264" s="198" t="s">
        <v>138</v>
      </c>
      <c r="C264" s="302">
        <v>0</v>
      </c>
      <c r="D264" s="144">
        <v>0</v>
      </c>
      <c r="E264" s="865">
        <v>0</v>
      </c>
    </row>
    <row r="265" spans="1:5">
      <c r="A265" s="322" t="s">
        <v>220</v>
      </c>
      <c r="B265" s="331" t="s">
        <v>331</v>
      </c>
      <c r="C265" s="302">
        <f t="shared" ref="C265:C272" si="2">E206+D206+C206+E148+D148+C148+E89+D89+C89+E28+D28+C28</f>
        <v>0</v>
      </c>
      <c r="D265" s="144"/>
      <c r="E265" s="865">
        <f>SUM(C265:D265)</f>
        <v>0</v>
      </c>
    </row>
    <row r="266" spans="1:5">
      <c r="A266" s="322" t="s">
        <v>221</v>
      </c>
      <c r="B266" s="331" t="s">
        <v>333</v>
      </c>
      <c r="C266" s="302">
        <f t="shared" si="2"/>
        <v>0</v>
      </c>
      <c r="D266" s="144"/>
      <c r="E266" s="865">
        <f t="shared" ref="E266:E273" si="3">SUM(C266:D266)</f>
        <v>0</v>
      </c>
    </row>
    <row r="267" spans="1:5">
      <c r="A267" s="322" t="s">
        <v>223</v>
      </c>
      <c r="B267" s="331" t="s">
        <v>332</v>
      </c>
      <c r="C267" s="302">
        <f t="shared" si="2"/>
        <v>0</v>
      </c>
      <c r="D267" s="144"/>
      <c r="E267" s="865">
        <f t="shared" si="3"/>
        <v>0</v>
      </c>
    </row>
    <row r="268" spans="1:5">
      <c r="A268" s="322" t="s">
        <v>224</v>
      </c>
      <c r="B268" s="331" t="s">
        <v>334</v>
      </c>
      <c r="C268" s="302">
        <f t="shared" si="2"/>
        <v>0</v>
      </c>
      <c r="D268" s="144"/>
      <c r="E268" s="865">
        <f t="shared" si="3"/>
        <v>0</v>
      </c>
    </row>
    <row r="269" spans="1:5">
      <c r="A269" s="322" t="s">
        <v>225</v>
      </c>
      <c r="B269" s="728" t="s">
        <v>335</v>
      </c>
      <c r="C269" s="302">
        <v>0</v>
      </c>
      <c r="D269" s="144"/>
      <c r="E269" s="865">
        <f t="shared" si="3"/>
        <v>0</v>
      </c>
    </row>
    <row r="270" spans="1:5">
      <c r="A270" s="322" t="s">
        <v>226</v>
      </c>
      <c r="B270" s="280" t="s">
        <v>336</v>
      </c>
      <c r="C270" s="302">
        <f t="shared" si="2"/>
        <v>0</v>
      </c>
      <c r="D270" s="144"/>
      <c r="E270" s="865">
        <f t="shared" si="3"/>
        <v>0</v>
      </c>
    </row>
    <row r="271" spans="1:5" ht="11.25" customHeight="1">
      <c r="A271" s="322" t="s">
        <v>227</v>
      </c>
      <c r="B271" s="729" t="s">
        <v>353</v>
      </c>
      <c r="C271" s="302">
        <f t="shared" si="2"/>
        <v>0</v>
      </c>
      <c r="D271" s="144">
        <v>0</v>
      </c>
      <c r="E271" s="865">
        <f t="shared" si="3"/>
        <v>0</v>
      </c>
    </row>
    <row r="272" spans="1:5">
      <c r="A272" s="322" t="s">
        <v>228</v>
      </c>
      <c r="B272" s="198" t="s">
        <v>339</v>
      </c>
      <c r="C272" s="302">
        <f t="shared" si="2"/>
        <v>0</v>
      </c>
      <c r="D272" s="144"/>
      <c r="E272" s="865">
        <f t="shared" si="3"/>
        <v>0</v>
      </c>
    </row>
    <row r="273" spans="1:6" ht="13.5" thickBot="1">
      <c r="A273" s="322" t="s">
        <v>229</v>
      </c>
      <c r="B273" s="33" t="s">
        <v>140</v>
      </c>
      <c r="C273" s="302">
        <f>E214+D214+C214+E156+D156+C156+E97+D97+C97+E36+D36+C36</f>
        <v>0</v>
      </c>
      <c r="D273" s="416"/>
      <c r="E273" s="865">
        <f t="shared" si="3"/>
        <v>0</v>
      </c>
    </row>
    <row r="274" spans="1:6" ht="13.5" thickBot="1">
      <c r="A274" s="545" t="s">
        <v>230</v>
      </c>
      <c r="B274" s="752" t="s">
        <v>10</v>
      </c>
      <c r="C274" s="772">
        <f>C262+C263+C264+C272+C273</f>
        <v>0</v>
      </c>
      <c r="D274" s="772">
        <f>D262+D263+D264+D272+D273</f>
        <v>0</v>
      </c>
      <c r="E274" s="870">
        <f>E262+E263+E264+E272+E273</f>
        <v>0</v>
      </c>
      <c r="F274" s="80"/>
    </row>
    <row r="275" spans="1:6" ht="27" thickTop="1" thickBot="1">
      <c r="A275" s="545" t="s">
        <v>231</v>
      </c>
      <c r="B275" s="550" t="s">
        <v>340</v>
      </c>
      <c r="C275" s="761">
        <f>C259+C274</f>
        <v>2998110</v>
      </c>
      <c r="D275" s="761">
        <f>D259+D274</f>
        <v>2500000</v>
      </c>
      <c r="E275" s="761">
        <f>E259+E274</f>
        <v>200000</v>
      </c>
    </row>
    <row r="276" spans="1:6" ht="13.5" thickTop="1">
      <c r="A276" s="535"/>
      <c r="B276" s="744"/>
      <c r="C276" s="760"/>
      <c r="D276" s="760"/>
      <c r="E276" s="871"/>
    </row>
    <row r="277" spans="1:6">
      <c r="A277" s="323" t="s">
        <v>277</v>
      </c>
      <c r="B277" s="417" t="s">
        <v>342</v>
      </c>
      <c r="C277" s="304"/>
      <c r="D277" s="147"/>
      <c r="E277" s="869"/>
    </row>
    <row r="278" spans="1:6">
      <c r="A278" s="322" t="s">
        <v>233</v>
      </c>
      <c r="B278" s="199" t="s">
        <v>341</v>
      </c>
      <c r="C278" s="302">
        <f>E219+D219+C219+E161+D161+C161+E102+D102+C102+E41+D41+C41</f>
        <v>0</v>
      </c>
      <c r="D278" s="302"/>
      <c r="E278" s="866">
        <f>SUM(C278:D278)</f>
        <v>0</v>
      </c>
    </row>
    <row r="279" spans="1:6">
      <c r="A279" s="322" t="s">
        <v>234</v>
      </c>
      <c r="B279" s="620" t="s">
        <v>346</v>
      </c>
      <c r="C279" s="302">
        <f t="shared" ref="C279:C284" si="4">E220+D220+C220+E162+D162+C162+E103+D103+C103+E42+D42+C42</f>
        <v>0</v>
      </c>
      <c r="D279" s="147"/>
      <c r="E279" s="866">
        <f t="shared" ref="E279:E285" si="5">SUM(C279:D279)</f>
        <v>0</v>
      </c>
    </row>
    <row r="280" spans="1:6">
      <c r="A280" s="322" t="s">
        <v>235</v>
      </c>
      <c r="B280" s="620" t="s">
        <v>347</v>
      </c>
      <c r="C280" s="302"/>
      <c r="D280" s="144"/>
      <c r="E280" s="866">
        <f t="shared" si="5"/>
        <v>0</v>
      </c>
    </row>
    <row r="281" spans="1:6">
      <c r="A281" s="322" t="s">
        <v>236</v>
      </c>
      <c r="B281" s="620" t="s">
        <v>348</v>
      </c>
      <c r="C281" s="302">
        <f t="shared" si="4"/>
        <v>0</v>
      </c>
      <c r="D281" s="144"/>
      <c r="E281" s="866">
        <f t="shared" si="5"/>
        <v>0</v>
      </c>
    </row>
    <row r="282" spans="1:6">
      <c r="A282" s="322" t="s">
        <v>237</v>
      </c>
      <c r="B282" s="730" t="s">
        <v>349</v>
      </c>
      <c r="C282" s="302">
        <f t="shared" si="4"/>
        <v>0</v>
      </c>
      <c r="D282" s="144"/>
      <c r="E282" s="866">
        <f t="shared" si="5"/>
        <v>0</v>
      </c>
    </row>
    <row r="283" spans="1:6">
      <c r="A283" s="322" t="s">
        <v>238</v>
      </c>
      <c r="B283" s="731" t="s">
        <v>553</v>
      </c>
      <c r="C283" s="302">
        <v>0</v>
      </c>
      <c r="D283" s="144"/>
      <c r="E283" s="866">
        <v>0</v>
      </c>
    </row>
    <row r="284" spans="1:6">
      <c r="A284" s="322" t="s">
        <v>239</v>
      </c>
      <c r="B284" s="732" t="s">
        <v>655</v>
      </c>
      <c r="C284" s="302">
        <f t="shared" si="4"/>
        <v>0</v>
      </c>
      <c r="D284" s="302"/>
      <c r="E284" s="866">
        <v>4500000</v>
      </c>
    </row>
    <row r="285" spans="1:6" ht="13.5" thickBot="1">
      <c r="A285" s="322" t="s">
        <v>240</v>
      </c>
      <c r="B285" s="741" t="s">
        <v>352</v>
      </c>
      <c r="C285" s="302">
        <f>E226+D226+C226+E168+D168+C168+E109+D109+C109+E48+D48+C48</f>
        <v>0</v>
      </c>
      <c r="D285" s="233"/>
      <c r="E285" s="866">
        <f t="shared" si="5"/>
        <v>0</v>
      </c>
    </row>
    <row r="286" spans="1:6" ht="13.5" thickBot="1">
      <c r="A286" s="344" t="s">
        <v>241</v>
      </c>
      <c r="B286" s="283" t="s">
        <v>343</v>
      </c>
      <c r="C286" s="773">
        <f>SUM(C278:C285)</f>
        <v>0</v>
      </c>
      <c r="D286" s="773">
        <f>SUM(D278:D285)</f>
        <v>0</v>
      </c>
      <c r="E286" s="872">
        <f>SUM(E278:E285)</f>
        <v>4500000</v>
      </c>
    </row>
    <row r="287" spans="1:6">
      <c r="A287" s="535"/>
      <c r="B287" s="41"/>
      <c r="C287" s="716"/>
      <c r="D287" s="716"/>
      <c r="E287" s="873"/>
    </row>
    <row r="288" spans="1:6" ht="13.5" thickBot="1">
      <c r="A288" s="562" t="s">
        <v>242</v>
      </c>
      <c r="B288" s="742" t="s">
        <v>344</v>
      </c>
      <c r="C288" s="757">
        <f>C286+C275</f>
        <v>2998110</v>
      </c>
      <c r="D288" s="757">
        <f>D286+D275</f>
        <v>2500000</v>
      </c>
      <c r="E288" s="874">
        <f>E286+E275</f>
        <v>4700000</v>
      </c>
    </row>
    <row r="289" ht="13.5" thickTop="1"/>
  </sheetData>
  <mergeCells count="14">
    <mergeCell ref="A238:E238"/>
    <mergeCell ref="A239:E239"/>
    <mergeCell ref="B241:E241"/>
    <mergeCell ref="A1:E1"/>
    <mergeCell ref="B3:E3"/>
    <mergeCell ref="A61:E61"/>
    <mergeCell ref="A120:E120"/>
    <mergeCell ref="A179:E179"/>
    <mergeCell ref="B181:E181"/>
    <mergeCell ref="A121:E121"/>
    <mergeCell ref="B123:E123"/>
    <mergeCell ref="A178:E178"/>
    <mergeCell ref="A62:E62"/>
    <mergeCell ref="B64:E64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5"/>
  <sheetViews>
    <sheetView topLeftCell="A37" workbookViewId="0">
      <selection activeCell="G4" sqref="G4"/>
    </sheetView>
  </sheetViews>
  <sheetFormatPr defaultRowHeight="12.75"/>
  <cols>
    <col min="1" max="1" width="4" customWidth="1"/>
    <col min="2" max="2" width="38.42578125" customWidth="1"/>
    <col min="3" max="3" width="12.140625" customWidth="1"/>
    <col min="4" max="5" width="13.28515625" customWidth="1"/>
    <col min="6" max="6" width="13.5703125" customWidth="1"/>
  </cols>
  <sheetData>
    <row r="1" spans="1:9">
      <c r="A1" s="1010" t="s">
        <v>568</v>
      </c>
      <c r="B1" s="1010"/>
      <c r="C1" s="1010"/>
      <c r="D1" s="1010"/>
      <c r="E1" s="997"/>
    </row>
    <row r="2" spans="1:9">
      <c r="A2" s="335"/>
      <c r="B2" s="335"/>
      <c r="C2" s="335"/>
      <c r="D2" s="335"/>
      <c r="E2" s="997"/>
    </row>
    <row r="3" spans="1:9" ht="15.75">
      <c r="B3" s="1029" t="s">
        <v>633</v>
      </c>
      <c r="C3" s="1029"/>
      <c r="D3" s="1029"/>
      <c r="E3" s="999"/>
    </row>
    <row r="4" spans="1:9" ht="15.75">
      <c r="B4" s="18"/>
      <c r="C4" s="18"/>
      <c r="D4" s="18"/>
      <c r="E4" s="999"/>
    </row>
    <row r="5" spans="1:9" ht="13.5" thickBot="1">
      <c r="B5" s="1"/>
      <c r="C5" s="981" t="s">
        <v>572</v>
      </c>
      <c r="D5" s="1000" t="s">
        <v>573</v>
      </c>
      <c r="E5" s="1000" t="s">
        <v>629</v>
      </c>
      <c r="F5" s="992" t="s">
        <v>533</v>
      </c>
    </row>
    <row r="6" spans="1:9" ht="35.25" customHeight="1" thickBot="1">
      <c r="A6" s="345" t="s">
        <v>198</v>
      </c>
      <c r="B6" s="540" t="s">
        <v>11</v>
      </c>
      <c r="C6" s="989" t="s">
        <v>571</v>
      </c>
      <c r="D6" s="990" t="s">
        <v>623</v>
      </c>
      <c r="E6" s="990" t="s">
        <v>624</v>
      </c>
      <c r="F6" s="991" t="s">
        <v>305</v>
      </c>
    </row>
    <row r="7" spans="1:9" ht="11.25" customHeight="1">
      <c r="A7" s="541" t="s">
        <v>199</v>
      </c>
      <c r="B7" s="542" t="s">
        <v>200</v>
      </c>
      <c r="C7" s="551" t="s">
        <v>201</v>
      </c>
      <c r="D7" s="552" t="s">
        <v>202</v>
      </c>
      <c r="E7" s="1002"/>
      <c r="F7" s="692" t="s">
        <v>247</v>
      </c>
    </row>
    <row r="8" spans="1:9">
      <c r="A8" s="323" t="s">
        <v>203</v>
      </c>
      <c r="B8" s="330" t="s">
        <v>141</v>
      </c>
      <c r="C8" s="302"/>
      <c r="D8" s="144"/>
      <c r="E8" s="144"/>
      <c r="F8" s="127"/>
    </row>
    <row r="9" spans="1:9">
      <c r="A9" s="322" t="s">
        <v>204</v>
      </c>
      <c r="B9" s="185" t="s">
        <v>6</v>
      </c>
      <c r="C9" s="302">
        <v>11478000</v>
      </c>
      <c r="D9" s="144"/>
      <c r="E9" s="144"/>
      <c r="F9" s="144">
        <f>SUM(C9:D9)</f>
        <v>11478000</v>
      </c>
      <c r="I9" s="13"/>
    </row>
    <row r="10" spans="1:9">
      <c r="A10" s="322" t="s">
        <v>205</v>
      </c>
      <c r="B10" s="198" t="s">
        <v>7</v>
      </c>
      <c r="C10" s="302">
        <v>2280650</v>
      </c>
      <c r="D10" s="144"/>
      <c r="E10" s="144"/>
      <c r="F10" s="144">
        <f>SUM(C10:D10)</f>
        <v>2280650</v>
      </c>
      <c r="I10" s="13"/>
    </row>
    <row r="11" spans="1:9">
      <c r="A11" s="322" t="s">
        <v>206</v>
      </c>
      <c r="B11" s="198" t="s">
        <v>8</v>
      </c>
      <c r="C11" s="302"/>
      <c r="D11" s="144">
        <v>2180000</v>
      </c>
      <c r="E11" s="144">
        <v>889000</v>
      </c>
      <c r="F11" s="144">
        <v>3069000</v>
      </c>
    </row>
    <row r="12" spans="1:9">
      <c r="A12" s="322" t="s">
        <v>207</v>
      </c>
      <c r="B12" s="198" t="s">
        <v>281</v>
      </c>
      <c r="C12" s="302"/>
      <c r="D12" s="144"/>
      <c r="E12" s="144"/>
      <c r="F12" s="144">
        <f>SUM(C12:D12)</f>
        <v>0</v>
      </c>
      <c r="I12" s="13"/>
    </row>
    <row r="13" spans="1:9">
      <c r="A13" s="322" t="s">
        <v>208</v>
      </c>
      <c r="B13" s="198" t="s">
        <v>280</v>
      </c>
      <c r="C13" s="302"/>
      <c r="D13" s="144"/>
      <c r="E13" s="144"/>
      <c r="F13" s="144">
        <f>SUM(C13:D13)</f>
        <v>0</v>
      </c>
    </row>
    <row r="14" spans="1:9">
      <c r="A14" s="322" t="s">
        <v>209</v>
      </c>
      <c r="B14" s="198" t="s">
        <v>326</v>
      </c>
      <c r="C14" s="302"/>
      <c r="D14" s="302"/>
      <c r="E14" s="302"/>
      <c r="F14" s="144">
        <v>0</v>
      </c>
    </row>
    <row r="15" spans="1:9">
      <c r="A15" s="322" t="s">
        <v>210</v>
      </c>
      <c r="B15" s="198" t="s">
        <v>327</v>
      </c>
      <c r="C15" s="302"/>
      <c r="D15" s="144"/>
      <c r="E15" s="144"/>
      <c r="F15" s="144">
        <v>0</v>
      </c>
    </row>
    <row r="16" spans="1:9" s="15" customFormat="1">
      <c r="A16" s="322" t="s">
        <v>211</v>
      </c>
      <c r="B16" s="198" t="s">
        <v>328</v>
      </c>
      <c r="C16" s="302"/>
      <c r="D16" s="144"/>
      <c r="E16" s="144"/>
      <c r="F16" s="144">
        <v>0</v>
      </c>
    </row>
    <row r="17" spans="1:6">
      <c r="A17" s="322" t="s">
        <v>212</v>
      </c>
      <c r="B17" s="198" t="s">
        <v>329</v>
      </c>
      <c r="C17" s="302"/>
      <c r="D17" s="144"/>
      <c r="E17" s="144"/>
      <c r="F17" s="144">
        <v>0</v>
      </c>
    </row>
    <row r="18" spans="1:6">
      <c r="A18" s="322" t="s">
        <v>213</v>
      </c>
      <c r="B18" s="331" t="s">
        <v>330</v>
      </c>
      <c r="C18" s="223"/>
      <c r="D18" s="148"/>
      <c r="E18" s="148"/>
      <c r="F18" s="144">
        <v>0</v>
      </c>
    </row>
    <row r="19" spans="1:6">
      <c r="A19" s="322" t="s">
        <v>214</v>
      </c>
      <c r="B19" s="728" t="s">
        <v>345</v>
      </c>
      <c r="C19" s="305"/>
      <c r="D19" s="145"/>
      <c r="E19" s="145"/>
      <c r="F19" s="144">
        <v>0</v>
      </c>
    </row>
    <row r="20" spans="1:6">
      <c r="A20" s="322" t="s">
        <v>215</v>
      </c>
      <c r="B20" s="729" t="s">
        <v>338</v>
      </c>
      <c r="C20" s="305"/>
      <c r="D20" s="145"/>
      <c r="E20" s="145"/>
      <c r="F20" s="144">
        <v>0</v>
      </c>
    </row>
    <row r="21" spans="1:6" ht="13.5" customHeight="1" thickBot="1">
      <c r="A21" s="322" t="s">
        <v>216</v>
      </c>
      <c r="B21" s="200" t="s">
        <v>137</v>
      </c>
      <c r="C21" s="303"/>
      <c r="D21" s="149"/>
      <c r="E21" s="149"/>
      <c r="F21" s="301">
        <v>0</v>
      </c>
    </row>
    <row r="22" spans="1:6" ht="13.5" thickBot="1">
      <c r="A22" s="545" t="s">
        <v>217</v>
      </c>
      <c r="B22" s="546" t="s">
        <v>9</v>
      </c>
      <c r="C22" s="554">
        <f>C9+C10+C11+C12+C14+C21</f>
        <v>13758650</v>
      </c>
      <c r="D22" s="554">
        <f>D9+D10+D11+D12+D14+D21</f>
        <v>2180000</v>
      </c>
      <c r="E22" s="554">
        <v>889000</v>
      </c>
      <c r="F22" s="555">
        <f>F9+F10+F11+F12+F14+F21</f>
        <v>16827650</v>
      </c>
    </row>
    <row r="23" spans="1:6" ht="13.5" thickTop="1">
      <c r="A23" s="535"/>
      <c r="B23" s="330"/>
      <c r="C23" s="222"/>
      <c r="D23" s="222"/>
      <c r="E23" s="222"/>
      <c r="F23" s="152"/>
    </row>
    <row r="24" spans="1:6" s="15" customFormat="1">
      <c r="A24" s="323" t="s">
        <v>218</v>
      </c>
      <c r="B24" s="332" t="s">
        <v>142</v>
      </c>
      <c r="C24" s="304"/>
      <c r="D24" s="147"/>
      <c r="E24" s="147"/>
      <c r="F24" s="192"/>
    </row>
    <row r="25" spans="1:6">
      <c r="A25" s="322" t="s">
        <v>219</v>
      </c>
      <c r="B25" s="198" t="s">
        <v>282</v>
      </c>
      <c r="C25" s="302"/>
      <c r="D25" s="144">
        <v>63500</v>
      </c>
      <c r="E25" s="144"/>
      <c r="F25" s="144">
        <f>SUM(C25:D25)</f>
        <v>63500</v>
      </c>
    </row>
    <row r="26" spans="1:6">
      <c r="A26" s="322" t="s">
        <v>218</v>
      </c>
      <c r="B26" s="198" t="s">
        <v>283</v>
      </c>
      <c r="C26" s="302"/>
      <c r="D26" s="144"/>
      <c r="E26" s="144"/>
      <c r="F26" s="127"/>
    </row>
    <row r="27" spans="1:6">
      <c r="A27" s="322" t="s">
        <v>219</v>
      </c>
      <c r="B27" s="198" t="s">
        <v>138</v>
      </c>
      <c r="C27" s="223">
        <f>C28+C29+C30</f>
        <v>0</v>
      </c>
      <c r="D27" s="223">
        <f>D28+D29+D30</f>
        <v>0</v>
      </c>
      <c r="E27" s="223"/>
      <c r="F27" s="148">
        <f>F28+F29+F30</f>
        <v>0</v>
      </c>
    </row>
    <row r="28" spans="1:6">
      <c r="A28" s="322" t="s">
        <v>220</v>
      </c>
      <c r="B28" s="331" t="s">
        <v>331</v>
      </c>
      <c r="C28" s="302"/>
      <c r="D28" s="144"/>
      <c r="E28" s="144"/>
      <c r="F28" s="127"/>
    </row>
    <row r="29" spans="1:6" s="15" customFormat="1">
      <c r="A29" s="322" t="s">
        <v>221</v>
      </c>
      <c r="B29" s="331" t="s">
        <v>333</v>
      </c>
      <c r="C29" s="302"/>
      <c r="D29" s="144"/>
      <c r="E29" s="144"/>
      <c r="F29" s="127"/>
    </row>
    <row r="30" spans="1:6" s="15" customFormat="1">
      <c r="A30" s="322" t="s">
        <v>223</v>
      </c>
      <c r="B30" s="331" t="s">
        <v>332</v>
      </c>
      <c r="C30" s="302"/>
      <c r="D30" s="144"/>
      <c r="E30" s="144"/>
      <c r="F30" s="375"/>
    </row>
    <row r="31" spans="1:6" s="15" customFormat="1">
      <c r="A31" s="322" t="s">
        <v>224</v>
      </c>
      <c r="B31" s="331" t="s">
        <v>334</v>
      </c>
      <c r="C31" s="302"/>
      <c r="D31" s="144"/>
      <c r="E31" s="144"/>
      <c r="F31" s="375"/>
    </row>
    <row r="32" spans="1:6" s="15" customFormat="1">
      <c r="A32" s="322" t="s">
        <v>225</v>
      </c>
      <c r="B32" s="728" t="s">
        <v>335</v>
      </c>
      <c r="C32" s="302"/>
      <c r="D32" s="144"/>
      <c r="E32" s="144"/>
      <c r="F32" s="375"/>
    </row>
    <row r="33" spans="1:6" s="15" customFormat="1">
      <c r="A33" s="322" t="s">
        <v>226</v>
      </c>
      <c r="B33" s="280" t="s">
        <v>336</v>
      </c>
      <c r="C33" s="302"/>
      <c r="D33" s="144"/>
      <c r="E33" s="144"/>
      <c r="F33" s="375"/>
    </row>
    <row r="34" spans="1:6">
      <c r="A34" s="322" t="s">
        <v>227</v>
      </c>
      <c r="B34" s="729" t="s">
        <v>353</v>
      </c>
      <c r="C34" s="302"/>
      <c r="D34" s="144"/>
      <c r="E34" s="144"/>
      <c r="F34" s="375"/>
    </row>
    <row r="35" spans="1:6" ht="13.5" customHeight="1">
      <c r="A35" s="322" t="s">
        <v>228</v>
      </c>
      <c r="B35" s="198" t="s">
        <v>339</v>
      </c>
      <c r="C35" s="302"/>
      <c r="D35" s="144"/>
      <c r="E35" s="144"/>
      <c r="F35" s="127"/>
    </row>
    <row r="36" spans="1:6" ht="13.5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305"/>
      <c r="F36" s="145">
        <f>-F12</f>
        <v>0</v>
      </c>
    </row>
    <row r="37" spans="1:6" ht="27.75" customHeight="1" thickBot="1">
      <c r="A37" s="545" t="s">
        <v>230</v>
      </c>
      <c r="B37" s="546" t="s">
        <v>10</v>
      </c>
      <c r="C37" s="554">
        <f>C25+C26+C27+C35+C36</f>
        <v>0</v>
      </c>
      <c r="D37" s="554">
        <f>D25+D26+D27+D35+D36</f>
        <v>63500</v>
      </c>
      <c r="E37" s="554"/>
      <c r="F37" s="555">
        <f>F25+F26+F27+F35+F36</f>
        <v>63500</v>
      </c>
    </row>
    <row r="38" spans="1:6" s="14" customFormat="1" ht="27" thickTop="1" thickBot="1">
      <c r="A38" s="545" t="s">
        <v>231</v>
      </c>
      <c r="B38" s="550" t="s">
        <v>340</v>
      </c>
      <c r="C38" s="557">
        <f>C22+C37</f>
        <v>13758650</v>
      </c>
      <c r="D38" s="557">
        <f>D22+D37</f>
        <v>2243500</v>
      </c>
      <c r="E38" s="557">
        <v>889000</v>
      </c>
      <c r="F38" s="558">
        <f>F22+F37</f>
        <v>16891150</v>
      </c>
    </row>
    <row r="39" spans="1:6" s="14" customFormat="1" ht="13.5" thickTop="1">
      <c r="A39" s="535"/>
      <c r="B39" s="744"/>
      <c r="C39" s="233"/>
      <c r="D39" s="233"/>
      <c r="E39" s="233"/>
      <c r="F39" s="239"/>
    </row>
    <row r="40" spans="1:6" s="14" customFormat="1">
      <c r="A40" s="323" t="s">
        <v>277</v>
      </c>
      <c r="B40" s="417" t="s">
        <v>342</v>
      </c>
      <c r="C40" s="556"/>
      <c r="D40" s="147"/>
      <c r="E40" s="147"/>
      <c r="F40" s="192"/>
    </row>
    <row r="41" spans="1:6" s="14" customFormat="1">
      <c r="A41" s="322" t="s">
        <v>233</v>
      </c>
      <c r="B41" s="199" t="s">
        <v>341</v>
      </c>
      <c r="C41" s="307"/>
      <c r="D41" s="144"/>
      <c r="E41" s="144"/>
      <c r="F41" s="127"/>
    </row>
    <row r="42" spans="1:6" s="14" customFormat="1">
      <c r="A42" s="322" t="s">
        <v>234</v>
      </c>
      <c r="B42" s="620" t="s">
        <v>346</v>
      </c>
      <c r="C42" s="735"/>
      <c r="D42" s="149"/>
      <c r="E42" s="149"/>
      <c r="F42" s="300"/>
    </row>
    <row r="43" spans="1:6" s="14" customFormat="1">
      <c r="A43" s="322" t="s">
        <v>235</v>
      </c>
      <c r="B43" s="620" t="s">
        <v>347</v>
      </c>
      <c r="C43" s="735"/>
      <c r="D43" s="149"/>
      <c r="E43" s="149"/>
      <c r="F43" s="300"/>
    </row>
    <row r="44" spans="1:6" s="14" customFormat="1">
      <c r="A44" s="322" t="s">
        <v>236</v>
      </c>
      <c r="B44" s="620" t="s">
        <v>348</v>
      </c>
      <c r="C44" s="735"/>
      <c r="D44" s="149"/>
      <c r="E44" s="149"/>
      <c r="F44" s="300"/>
    </row>
    <row r="45" spans="1:6" s="14" customFormat="1">
      <c r="A45" s="322" t="s">
        <v>237</v>
      </c>
      <c r="B45" s="730" t="s">
        <v>349</v>
      </c>
      <c r="C45" s="735"/>
      <c r="D45" s="149"/>
      <c r="E45" s="149"/>
      <c r="F45" s="300"/>
    </row>
    <row r="46" spans="1:6" s="14" customFormat="1">
      <c r="A46" s="322" t="s">
        <v>238</v>
      </c>
      <c r="B46" s="731" t="s">
        <v>350</v>
      </c>
      <c r="C46" s="735"/>
      <c r="D46" s="149"/>
      <c r="E46" s="149"/>
      <c r="F46" s="300"/>
    </row>
    <row r="47" spans="1:6" s="14" customFormat="1">
      <c r="A47" s="322" t="s">
        <v>239</v>
      </c>
      <c r="B47" s="732" t="s">
        <v>351</v>
      </c>
      <c r="C47" s="735"/>
      <c r="D47" s="149"/>
      <c r="E47" s="149"/>
      <c r="F47" s="300"/>
    </row>
    <row r="48" spans="1:6" ht="15.75" customHeight="1" thickBot="1">
      <c r="A48" s="322" t="s">
        <v>240</v>
      </c>
      <c r="B48" s="333" t="s">
        <v>352</v>
      </c>
      <c r="C48" s="735"/>
      <c r="D48" s="149"/>
      <c r="E48" s="149"/>
      <c r="F48" s="300"/>
    </row>
    <row r="49" spans="1:6" ht="13.5" thickBot="1">
      <c r="A49" s="344" t="s">
        <v>241</v>
      </c>
      <c r="B49" s="283" t="s">
        <v>343</v>
      </c>
      <c r="C49" s="736"/>
      <c r="D49" s="231"/>
      <c r="E49" s="231"/>
      <c r="F49" s="592"/>
    </row>
    <row r="50" spans="1:6">
      <c r="A50" s="535"/>
      <c r="B50" s="41"/>
      <c r="C50" s="749"/>
      <c r="D50" s="751"/>
      <c r="E50" s="751"/>
      <c r="F50" s="616"/>
    </row>
    <row r="51" spans="1:6" ht="13.5" thickBot="1">
      <c r="A51" s="562" t="s">
        <v>242</v>
      </c>
      <c r="B51" s="742" t="s">
        <v>344</v>
      </c>
      <c r="C51" s="748">
        <f>C38+C49</f>
        <v>13758650</v>
      </c>
      <c r="D51" s="750">
        <f>D38+D49</f>
        <v>2243500</v>
      </c>
      <c r="E51" s="750">
        <v>889000</v>
      </c>
      <c r="F51" s="748">
        <v>16891150</v>
      </c>
    </row>
    <row r="52" spans="1:6" ht="13.5" thickTop="1"/>
    <row r="53" spans="1:6" ht="14.25" customHeight="1"/>
    <row r="54" spans="1:6" ht="25.5" customHeight="1">
      <c r="A54" s="1010" t="s">
        <v>632</v>
      </c>
      <c r="B54" s="1010"/>
      <c r="C54" s="1010"/>
      <c r="D54" s="1010"/>
      <c r="E54" s="997"/>
    </row>
    <row r="55" spans="1:6">
      <c r="A55" s="997"/>
      <c r="B55" s="997"/>
      <c r="C55" s="997"/>
      <c r="D55" s="997"/>
      <c r="E55" s="997"/>
    </row>
    <row r="56" spans="1:6" ht="15.75" customHeight="1">
      <c r="B56" s="1029" t="s">
        <v>570</v>
      </c>
      <c r="C56" s="1029"/>
      <c r="D56" s="1029"/>
      <c r="E56" s="999"/>
    </row>
    <row r="57" spans="1:6" ht="13.5" customHeight="1">
      <c r="B57" s="999"/>
      <c r="C57" s="999"/>
      <c r="D57" s="999"/>
      <c r="E57" s="999"/>
    </row>
    <row r="58" spans="1:6" ht="22.5" customHeight="1" thickBot="1">
      <c r="B58" s="1"/>
      <c r="C58" s="981" t="s">
        <v>625</v>
      </c>
      <c r="D58" s="1000" t="s">
        <v>627</v>
      </c>
      <c r="E58" s="1000" t="s">
        <v>630</v>
      </c>
      <c r="F58" s="992" t="s">
        <v>533</v>
      </c>
    </row>
    <row r="59" spans="1:6" ht="36.75" thickBot="1">
      <c r="A59" s="998" t="s">
        <v>198</v>
      </c>
      <c r="B59" s="540" t="s">
        <v>11</v>
      </c>
      <c r="C59" s="989" t="s">
        <v>626</v>
      </c>
      <c r="D59" s="990" t="s">
        <v>628</v>
      </c>
      <c r="E59" s="990" t="s">
        <v>631</v>
      </c>
      <c r="F59" s="991" t="s">
        <v>305</v>
      </c>
    </row>
    <row r="60" spans="1:6">
      <c r="A60" s="541" t="s">
        <v>199</v>
      </c>
      <c r="B60" s="542" t="s">
        <v>200</v>
      </c>
      <c r="C60" s="551" t="s">
        <v>201</v>
      </c>
      <c r="D60" s="552" t="s">
        <v>202</v>
      </c>
      <c r="E60" s="1002"/>
      <c r="F60" s="692" t="s">
        <v>247</v>
      </c>
    </row>
    <row r="61" spans="1:6">
      <c r="A61" s="323" t="s">
        <v>203</v>
      </c>
      <c r="B61" s="330" t="s">
        <v>141</v>
      </c>
      <c r="C61" s="302"/>
      <c r="D61" s="144"/>
      <c r="E61" s="144"/>
      <c r="F61" s="127"/>
    </row>
    <row r="62" spans="1:6">
      <c r="A62" s="322" t="s">
        <v>204</v>
      </c>
      <c r="B62" s="185" t="s">
        <v>6</v>
      </c>
      <c r="C62" s="302">
        <v>5550000</v>
      </c>
      <c r="D62" s="144">
        <v>550000</v>
      </c>
      <c r="E62" s="144"/>
      <c r="F62" s="144">
        <f>SUM(C62:D62)</f>
        <v>6100000</v>
      </c>
    </row>
    <row r="63" spans="1:6">
      <c r="A63" s="322" t="s">
        <v>205</v>
      </c>
      <c r="B63" s="198" t="s">
        <v>7</v>
      </c>
      <c r="C63" s="302">
        <v>1128870</v>
      </c>
      <c r="D63" s="144">
        <v>107250</v>
      </c>
      <c r="E63" s="144"/>
      <c r="F63" s="144">
        <f>SUM(C63:D63)</f>
        <v>1236120</v>
      </c>
    </row>
    <row r="64" spans="1:6">
      <c r="A64" s="322" t="s">
        <v>206</v>
      </c>
      <c r="B64" s="198" t="s">
        <v>8</v>
      </c>
      <c r="C64" s="302">
        <v>4553165</v>
      </c>
      <c r="D64" s="144">
        <v>8490000</v>
      </c>
      <c r="E64" s="144">
        <v>211500</v>
      </c>
      <c r="F64" s="144">
        <f>SUM(C64:D64)</f>
        <v>13043165</v>
      </c>
    </row>
    <row r="65" spans="1:6">
      <c r="A65" s="322" t="s">
        <v>207</v>
      </c>
      <c r="B65" s="198" t="s">
        <v>281</v>
      </c>
      <c r="C65" s="302"/>
      <c r="D65" s="144"/>
      <c r="E65" s="144"/>
      <c r="F65" s="144">
        <f>SUM(C65:D65)</f>
        <v>0</v>
      </c>
    </row>
    <row r="66" spans="1:6">
      <c r="A66" s="322" t="s">
        <v>208</v>
      </c>
      <c r="B66" s="198" t="s">
        <v>280</v>
      </c>
      <c r="C66" s="302"/>
      <c r="D66" s="144"/>
      <c r="E66" s="144"/>
      <c r="F66" s="144">
        <f>SUM(C66:D66)</f>
        <v>0</v>
      </c>
    </row>
    <row r="67" spans="1:6">
      <c r="A67" s="322" t="s">
        <v>209</v>
      </c>
      <c r="B67" s="198" t="s">
        <v>326</v>
      </c>
      <c r="C67" s="302"/>
      <c r="D67" s="302"/>
      <c r="E67" s="302"/>
      <c r="F67" s="144">
        <v>0</v>
      </c>
    </row>
    <row r="68" spans="1:6">
      <c r="A68" s="322" t="s">
        <v>210</v>
      </c>
      <c r="B68" s="198" t="s">
        <v>327</v>
      </c>
      <c r="C68" s="302"/>
      <c r="D68" s="144"/>
      <c r="E68" s="144"/>
      <c r="F68" s="144">
        <v>0</v>
      </c>
    </row>
    <row r="69" spans="1:6">
      <c r="A69" s="322" t="s">
        <v>211</v>
      </c>
      <c r="B69" s="198" t="s">
        <v>328</v>
      </c>
      <c r="C69" s="302"/>
      <c r="D69" s="144"/>
      <c r="E69" s="144"/>
      <c r="F69" s="144">
        <v>0</v>
      </c>
    </row>
    <row r="70" spans="1:6">
      <c r="A70" s="322" t="s">
        <v>212</v>
      </c>
      <c r="B70" s="198" t="s">
        <v>329</v>
      </c>
      <c r="C70" s="302"/>
      <c r="D70" s="144"/>
      <c r="E70" s="144"/>
      <c r="F70" s="144">
        <v>0</v>
      </c>
    </row>
    <row r="71" spans="1:6">
      <c r="A71" s="322" t="s">
        <v>213</v>
      </c>
      <c r="B71" s="331" t="s">
        <v>330</v>
      </c>
      <c r="C71" s="223"/>
      <c r="D71" s="148"/>
      <c r="E71" s="148"/>
      <c r="F71" s="144">
        <v>0</v>
      </c>
    </row>
    <row r="72" spans="1:6">
      <c r="A72" s="322" t="s">
        <v>214</v>
      </c>
      <c r="B72" s="728" t="s">
        <v>345</v>
      </c>
      <c r="C72" s="305"/>
      <c r="D72" s="145"/>
      <c r="E72" s="145"/>
      <c r="F72" s="144">
        <v>0</v>
      </c>
    </row>
    <row r="73" spans="1:6">
      <c r="A73" s="322" t="s">
        <v>215</v>
      </c>
      <c r="B73" s="729" t="s">
        <v>338</v>
      </c>
      <c r="C73" s="305"/>
      <c r="D73" s="145"/>
      <c r="E73" s="145"/>
      <c r="F73" s="144">
        <v>0</v>
      </c>
    </row>
    <row r="74" spans="1:6" ht="13.5" thickBot="1">
      <c r="A74" s="322" t="s">
        <v>216</v>
      </c>
      <c r="B74" s="200" t="s">
        <v>137</v>
      </c>
      <c r="C74" s="303"/>
      <c r="D74" s="149"/>
      <c r="E74" s="149"/>
      <c r="F74" s="301">
        <v>0</v>
      </c>
    </row>
    <row r="75" spans="1:6" ht="13.5" thickBot="1">
      <c r="A75" s="545" t="s">
        <v>217</v>
      </c>
      <c r="B75" s="546" t="s">
        <v>9</v>
      </c>
      <c r="C75" s="554">
        <f>C62+C63+C64+C65+C67+C74</f>
        <v>11232035</v>
      </c>
      <c r="D75" s="554">
        <f>D62+D63+D64+D65+D67+D74</f>
        <v>9147250</v>
      </c>
      <c r="E75" s="554">
        <v>211500</v>
      </c>
      <c r="F75" s="555">
        <v>20590785</v>
      </c>
    </row>
    <row r="76" spans="1:6" ht="13.5" thickTop="1">
      <c r="A76" s="535"/>
      <c r="B76" s="330"/>
      <c r="C76" s="222"/>
      <c r="D76" s="222"/>
      <c r="E76" s="222"/>
      <c r="F76" s="152"/>
    </row>
    <row r="77" spans="1:6">
      <c r="A77" s="323" t="s">
        <v>218</v>
      </c>
      <c r="B77" s="332" t="s">
        <v>142</v>
      </c>
      <c r="C77" s="304"/>
      <c r="D77" s="147"/>
      <c r="E77" s="147"/>
      <c r="F77" s="192"/>
    </row>
    <row r="78" spans="1:6">
      <c r="A78" s="322" t="s">
        <v>219</v>
      </c>
      <c r="B78" s="198" t="s">
        <v>282</v>
      </c>
      <c r="C78" s="302"/>
      <c r="D78" s="144">
        <v>0</v>
      </c>
      <c r="E78" s="144"/>
      <c r="F78" s="144">
        <f>SUM(C78:D78)</f>
        <v>0</v>
      </c>
    </row>
    <row r="79" spans="1:6">
      <c r="A79" s="322" t="s">
        <v>218</v>
      </c>
      <c r="B79" s="198" t="s">
        <v>283</v>
      </c>
      <c r="C79" s="302"/>
      <c r="D79" s="144"/>
      <c r="E79" s="144"/>
      <c r="F79" s="127"/>
    </row>
    <row r="80" spans="1:6">
      <c r="A80" s="322" t="s">
        <v>219</v>
      </c>
      <c r="B80" s="198" t="s">
        <v>138</v>
      </c>
      <c r="C80" s="223">
        <f>C81+C82+C83</f>
        <v>0</v>
      </c>
      <c r="D80" s="223">
        <f>D81+D82+D83</f>
        <v>0</v>
      </c>
      <c r="E80" s="223"/>
      <c r="F80" s="148">
        <f>F81+F82+F83</f>
        <v>0</v>
      </c>
    </row>
    <row r="81" spans="1:6">
      <c r="A81" s="322" t="s">
        <v>220</v>
      </c>
      <c r="B81" s="331" t="s">
        <v>331</v>
      </c>
      <c r="C81" s="302"/>
      <c r="D81" s="144"/>
      <c r="E81" s="144"/>
      <c r="F81" s="127"/>
    </row>
    <row r="82" spans="1:6">
      <c r="A82" s="322" t="s">
        <v>221</v>
      </c>
      <c r="B82" s="331" t="s">
        <v>333</v>
      </c>
      <c r="C82" s="302"/>
      <c r="D82" s="144"/>
      <c r="E82" s="144"/>
      <c r="F82" s="127"/>
    </row>
    <row r="83" spans="1:6">
      <c r="A83" s="322" t="s">
        <v>223</v>
      </c>
      <c r="B83" s="331" t="s">
        <v>332</v>
      </c>
      <c r="C83" s="302"/>
      <c r="D83" s="144"/>
      <c r="E83" s="144"/>
      <c r="F83" s="375"/>
    </row>
    <row r="84" spans="1:6">
      <c r="A84" s="322" t="s">
        <v>224</v>
      </c>
      <c r="B84" s="331" t="s">
        <v>334</v>
      </c>
      <c r="C84" s="302"/>
      <c r="D84" s="144"/>
      <c r="E84" s="144"/>
      <c r="F84" s="375"/>
    </row>
    <row r="85" spans="1:6">
      <c r="A85" s="322" t="s">
        <v>225</v>
      </c>
      <c r="B85" s="728" t="s">
        <v>335</v>
      </c>
      <c r="C85" s="302"/>
      <c r="D85" s="144"/>
      <c r="E85" s="144"/>
      <c r="F85" s="375"/>
    </row>
    <row r="86" spans="1:6">
      <c r="A86" s="322" t="s">
        <v>226</v>
      </c>
      <c r="B86" s="280" t="s">
        <v>336</v>
      </c>
      <c r="C86" s="302"/>
      <c r="D86" s="144"/>
      <c r="E86" s="144"/>
      <c r="F86" s="375"/>
    </row>
    <row r="87" spans="1:6">
      <c r="A87" s="322" t="s">
        <v>227</v>
      </c>
      <c r="B87" s="729" t="s">
        <v>353</v>
      </c>
      <c r="C87" s="302"/>
      <c r="D87" s="144"/>
      <c r="E87" s="144"/>
      <c r="F87" s="375"/>
    </row>
    <row r="88" spans="1:6">
      <c r="A88" s="322" t="s">
        <v>228</v>
      </c>
      <c r="B88" s="198" t="s">
        <v>339</v>
      </c>
      <c r="C88" s="302"/>
      <c r="D88" s="144"/>
      <c r="E88" s="144"/>
      <c r="F88" s="127"/>
    </row>
    <row r="89" spans="1:6" ht="13.5" thickBot="1">
      <c r="A89" s="322" t="s">
        <v>229</v>
      </c>
      <c r="B89" s="200" t="s">
        <v>140</v>
      </c>
      <c r="C89" s="305">
        <f>-C65</f>
        <v>0</v>
      </c>
      <c r="D89" s="305">
        <f>-D65</f>
        <v>0</v>
      </c>
      <c r="E89" s="305"/>
      <c r="F89" s="145">
        <f>-F65</f>
        <v>0</v>
      </c>
    </row>
    <row r="90" spans="1:6" ht="13.5" thickBot="1">
      <c r="A90" s="545" t="s">
        <v>230</v>
      </c>
      <c r="B90" s="546" t="s">
        <v>10</v>
      </c>
      <c r="C90" s="554">
        <f>C78+C79+C80+C88+C89</f>
        <v>0</v>
      </c>
      <c r="D90" s="554">
        <f>D78+D79+D80+D88+D89</f>
        <v>0</v>
      </c>
      <c r="E90" s="554"/>
      <c r="F90" s="555">
        <f>F78+F79+F80+F88+F89</f>
        <v>0</v>
      </c>
    </row>
    <row r="91" spans="1:6" ht="27" thickTop="1" thickBot="1">
      <c r="A91" s="545" t="s">
        <v>231</v>
      </c>
      <c r="B91" s="550" t="s">
        <v>340</v>
      </c>
      <c r="C91" s="557">
        <f>C75+C90</f>
        <v>11232035</v>
      </c>
      <c r="D91" s="557">
        <f>D75+D90</f>
        <v>9147250</v>
      </c>
      <c r="E91" s="557">
        <v>211500</v>
      </c>
      <c r="F91" s="558">
        <f>F75+F90</f>
        <v>20590785</v>
      </c>
    </row>
    <row r="92" spans="1:6" ht="13.5" thickTop="1">
      <c r="A92" s="535"/>
      <c r="B92" s="744"/>
      <c r="C92" s="233"/>
      <c r="D92" s="233"/>
      <c r="E92" s="233"/>
      <c r="F92" s="239"/>
    </row>
    <row r="93" spans="1:6">
      <c r="A93" s="323" t="s">
        <v>277</v>
      </c>
      <c r="B93" s="417" t="s">
        <v>342</v>
      </c>
      <c r="C93" s="556"/>
      <c r="D93" s="147"/>
      <c r="E93" s="147"/>
      <c r="F93" s="192"/>
    </row>
    <row r="94" spans="1:6">
      <c r="A94" s="322" t="s">
        <v>233</v>
      </c>
      <c r="B94" s="199" t="s">
        <v>341</v>
      </c>
      <c r="C94" s="307"/>
      <c r="D94" s="144"/>
      <c r="E94" s="144"/>
      <c r="F94" s="127"/>
    </row>
    <row r="95" spans="1:6">
      <c r="A95" s="322" t="s">
        <v>234</v>
      </c>
      <c r="B95" s="620" t="s">
        <v>346</v>
      </c>
      <c r="C95" s="735"/>
      <c r="D95" s="149"/>
      <c r="E95" s="149"/>
      <c r="F95" s="300"/>
    </row>
    <row r="96" spans="1:6">
      <c r="A96" s="322" t="s">
        <v>235</v>
      </c>
      <c r="B96" s="620" t="s">
        <v>347</v>
      </c>
      <c r="C96" s="735"/>
      <c r="D96" s="149"/>
      <c r="E96" s="149"/>
      <c r="F96" s="300"/>
    </row>
    <row r="97" spans="1:6">
      <c r="A97" s="322" t="s">
        <v>236</v>
      </c>
      <c r="B97" s="620" t="s">
        <v>348</v>
      </c>
      <c r="C97" s="735"/>
      <c r="D97" s="149"/>
      <c r="E97" s="149"/>
      <c r="F97" s="300"/>
    </row>
    <row r="98" spans="1:6">
      <c r="A98" s="322" t="s">
        <v>237</v>
      </c>
      <c r="B98" s="730" t="s">
        <v>349</v>
      </c>
      <c r="C98" s="735"/>
      <c r="D98" s="149"/>
      <c r="E98" s="149"/>
      <c r="F98" s="300"/>
    </row>
    <row r="99" spans="1:6" ht="17.25" customHeight="1">
      <c r="A99" s="322" t="s">
        <v>238</v>
      </c>
      <c r="B99" s="731" t="s">
        <v>350</v>
      </c>
      <c r="C99" s="735"/>
      <c r="D99" s="149"/>
      <c r="E99" s="149"/>
      <c r="F99" s="300"/>
    </row>
    <row r="100" spans="1:6">
      <c r="A100" s="322" t="s">
        <v>239</v>
      </c>
      <c r="B100" s="732" t="s">
        <v>351</v>
      </c>
      <c r="C100" s="735"/>
      <c r="D100" s="149"/>
      <c r="E100" s="149"/>
      <c r="F100" s="300"/>
    </row>
    <row r="101" spans="1:6" ht="13.5" thickBot="1">
      <c r="A101" s="322" t="s">
        <v>240</v>
      </c>
      <c r="B101" s="333" t="s">
        <v>352</v>
      </c>
      <c r="C101" s="735"/>
      <c r="D101" s="149"/>
      <c r="E101" s="149"/>
      <c r="F101" s="300"/>
    </row>
    <row r="102" spans="1:6" ht="13.5" thickBot="1">
      <c r="A102" s="344" t="s">
        <v>241</v>
      </c>
      <c r="B102" s="283" t="s">
        <v>343</v>
      </c>
      <c r="C102" s="736"/>
      <c r="D102" s="231"/>
      <c r="E102" s="231"/>
      <c r="F102" s="592"/>
    </row>
    <row r="103" spans="1:6" ht="16.5" customHeight="1">
      <c r="A103" s="535"/>
      <c r="B103" s="41"/>
      <c r="C103" s="749"/>
      <c r="D103" s="751"/>
      <c r="E103" s="751"/>
      <c r="F103" s="616"/>
    </row>
    <row r="104" spans="1:6" ht="23.25" customHeight="1" thickBot="1">
      <c r="A104" s="562" t="s">
        <v>242</v>
      </c>
      <c r="B104" s="742" t="s">
        <v>344</v>
      </c>
      <c r="C104" s="748">
        <f>C91+C102</f>
        <v>11232035</v>
      </c>
      <c r="D104" s="750">
        <f>D91+D102</f>
        <v>9147250</v>
      </c>
      <c r="E104" s="750">
        <v>211500</v>
      </c>
      <c r="F104" s="748">
        <f>F91+F102</f>
        <v>20590785</v>
      </c>
    </row>
    <row r="105" spans="1:6" ht="13.5" thickTop="1"/>
  </sheetData>
  <mergeCells count="4">
    <mergeCell ref="B3:D3"/>
    <mergeCell ref="A1:D1"/>
    <mergeCell ref="A54:D54"/>
    <mergeCell ref="B56:D56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142"/>
  <sheetViews>
    <sheetView topLeftCell="A3" workbookViewId="0">
      <selection activeCell="I25" sqref="I25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>
      <c r="A1" s="1010" t="s">
        <v>575</v>
      </c>
      <c r="B1" s="1010"/>
      <c r="C1" s="1010"/>
      <c r="D1" s="1010"/>
      <c r="E1" s="1010"/>
      <c r="F1" s="1010"/>
    </row>
    <row r="2" spans="1:66">
      <c r="B2" s="19"/>
      <c r="C2" s="19"/>
      <c r="D2" s="19"/>
      <c r="E2" s="19"/>
      <c r="F2" s="19"/>
    </row>
    <row r="3" spans="1:66" ht="15" customHeight="1">
      <c r="A3" s="1029" t="s">
        <v>355</v>
      </c>
      <c r="B3" s="1030"/>
      <c r="C3" s="1030"/>
      <c r="D3" s="1030"/>
      <c r="E3" s="1030"/>
      <c r="F3" s="1030"/>
    </row>
    <row r="4" spans="1:66" ht="13.5" thickBot="1">
      <c r="B4" s="1032" t="s">
        <v>521</v>
      </c>
      <c r="C4" s="1032"/>
      <c r="D4" s="1032"/>
      <c r="E4" s="1032"/>
      <c r="F4" s="1032"/>
    </row>
    <row r="5" spans="1:66" ht="39" customHeight="1" thickBot="1">
      <c r="A5" s="345" t="s">
        <v>198</v>
      </c>
      <c r="B5" s="168" t="s">
        <v>12</v>
      </c>
      <c r="C5" s="357"/>
      <c r="D5" s="358"/>
      <c r="E5" s="342" t="s">
        <v>16</v>
      </c>
      <c r="F5" s="340" t="s">
        <v>279</v>
      </c>
    </row>
    <row r="6" spans="1:66" ht="14.25" customHeight="1" thickBot="1">
      <c r="A6" s="336" t="s">
        <v>199</v>
      </c>
      <c r="B6" s="349" t="s">
        <v>200</v>
      </c>
      <c r="C6" s="350" t="s">
        <v>201</v>
      </c>
      <c r="D6" s="351" t="s">
        <v>202</v>
      </c>
      <c r="E6" s="583" t="s">
        <v>222</v>
      </c>
      <c r="F6" s="582" t="s">
        <v>247</v>
      </c>
    </row>
    <row r="7" spans="1:66" s="37" customFormat="1" ht="13.5" thickBot="1">
      <c r="A7" s="367" t="s">
        <v>203</v>
      </c>
      <c r="B7" s="163" t="s">
        <v>499</v>
      </c>
      <c r="C7" s="368"/>
      <c r="D7" s="580"/>
      <c r="E7" s="920">
        <v>200000</v>
      </c>
      <c r="F7" s="523">
        <f t="shared" ref="F7:F12" si="0">SUM(C7:E7)</f>
        <v>200000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</row>
    <row r="8" spans="1:66">
      <c r="A8" s="361" t="s">
        <v>204</v>
      </c>
      <c r="B8" s="163" t="s">
        <v>660</v>
      </c>
      <c r="C8" s="160"/>
      <c r="D8" s="161"/>
      <c r="E8" s="584">
        <v>1200000</v>
      </c>
      <c r="F8" s="523">
        <f t="shared" si="0"/>
        <v>1200000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>
      <c r="A9" s="361" t="s">
        <v>205</v>
      </c>
      <c r="B9" s="163" t="s">
        <v>659</v>
      </c>
      <c r="C9" s="5"/>
      <c r="D9" s="162"/>
      <c r="E9" s="584">
        <v>2300000</v>
      </c>
      <c r="F9" s="523">
        <f t="shared" si="0"/>
        <v>2300000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66">
      <c r="A10" s="361" t="s">
        <v>206</v>
      </c>
      <c r="B10" s="579" t="s">
        <v>658</v>
      </c>
      <c r="C10" s="5"/>
      <c r="D10" s="162"/>
      <c r="E10" s="584">
        <v>1888000</v>
      </c>
      <c r="F10" s="523">
        <f t="shared" si="0"/>
        <v>1888000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spans="1:66" ht="13.5" thickBot="1">
      <c r="A11" s="361" t="s">
        <v>207</v>
      </c>
      <c r="B11" s="579"/>
      <c r="C11" s="5"/>
      <c r="D11" s="162"/>
      <c r="E11" s="584"/>
      <c r="F11" s="523">
        <f t="shared" si="0"/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spans="1:66" s="15" customFormat="1" ht="13.5" thickBot="1">
      <c r="A12" s="353" t="s">
        <v>208</v>
      </c>
      <c r="B12" s="354" t="s">
        <v>14</v>
      </c>
      <c r="C12" s="355">
        <f>SUM(C7:C11)</f>
        <v>0</v>
      </c>
      <c r="D12" s="356">
        <f>SUM(D7:D11)</f>
        <v>0</v>
      </c>
      <c r="E12" s="285">
        <f>SUM(E7:E11)</f>
        <v>5588000</v>
      </c>
      <c r="F12" s="285">
        <f t="shared" si="0"/>
        <v>5588000</v>
      </c>
    </row>
    <row r="13" spans="1:66" s="15" customFormat="1">
      <c r="A13" s="343"/>
      <c r="B13" s="41"/>
      <c r="C13" s="360"/>
      <c r="D13" s="360"/>
      <c r="E13" s="360"/>
      <c r="F13" s="360"/>
    </row>
    <row r="14" spans="1:66">
      <c r="B14" s="1"/>
      <c r="C14" s="1"/>
      <c r="D14" s="1"/>
      <c r="E14" s="1"/>
      <c r="F14" s="1"/>
    </row>
    <row r="15" spans="1:66">
      <c r="A15" s="1010" t="s">
        <v>576</v>
      </c>
      <c r="B15" s="1010"/>
      <c r="C15" s="1010"/>
      <c r="D15" s="1010"/>
      <c r="E15" s="1010"/>
      <c r="F15" s="1010"/>
    </row>
    <row r="16" spans="1:66">
      <c r="B16" s="19"/>
      <c r="C16" s="19"/>
      <c r="D16" s="19"/>
      <c r="E16" s="19"/>
      <c r="F16" s="19"/>
    </row>
    <row r="17" spans="1:6" ht="15.75">
      <c r="B17" s="1029" t="s">
        <v>354</v>
      </c>
      <c r="C17" s="1029"/>
      <c r="D17" s="1029"/>
      <c r="E17" s="1029"/>
      <c r="F17" s="1029"/>
    </row>
    <row r="18" spans="1:6">
      <c r="B18" s="1"/>
      <c r="C18" s="1"/>
      <c r="D18" s="1"/>
      <c r="E18" s="1"/>
      <c r="F18" s="1"/>
    </row>
    <row r="19" spans="1:6" ht="13.5" thickBot="1">
      <c r="B19" s="1032" t="s">
        <v>533</v>
      </c>
      <c r="C19" s="1032"/>
      <c r="D19" s="1032"/>
      <c r="E19" s="1032"/>
      <c r="F19" s="1032"/>
    </row>
    <row r="20" spans="1:6" ht="38.25" customHeight="1" thickBot="1">
      <c r="A20" s="345" t="s">
        <v>198</v>
      </c>
      <c r="B20" s="362" t="s">
        <v>12</v>
      </c>
      <c r="C20" s="691"/>
      <c r="D20" s="358"/>
      <c r="E20" s="342" t="s">
        <v>16</v>
      </c>
      <c r="F20" s="340" t="s">
        <v>279</v>
      </c>
    </row>
    <row r="21" spans="1:6" ht="13.5" customHeight="1">
      <c r="A21" s="336" t="s">
        <v>199</v>
      </c>
      <c r="B21" s="593" t="s">
        <v>200</v>
      </c>
      <c r="C21" s="583" t="s">
        <v>201</v>
      </c>
      <c r="D21" s="327" t="s">
        <v>202</v>
      </c>
      <c r="E21" s="587" t="s">
        <v>222</v>
      </c>
      <c r="F21" s="585" t="s">
        <v>247</v>
      </c>
    </row>
    <row r="22" spans="1:6">
      <c r="A22" s="361" t="s">
        <v>203</v>
      </c>
      <c r="B22" s="663" t="s">
        <v>146</v>
      </c>
      <c r="C22" s="235"/>
      <c r="D22" s="26"/>
      <c r="E22" s="235">
        <v>320000</v>
      </c>
      <c r="F22" s="219">
        <f>SUM(C22:E22)</f>
        <v>320000</v>
      </c>
    </row>
    <row r="23" spans="1:6" ht="15" customHeight="1">
      <c r="A23" s="361" t="s">
        <v>204</v>
      </c>
      <c r="B23" s="663" t="s">
        <v>506</v>
      </c>
      <c r="C23" s="235"/>
      <c r="D23" s="26"/>
      <c r="E23" s="235">
        <v>110000</v>
      </c>
      <c r="F23" s="219">
        <f t="shared" ref="F23:F40" si="1">SUM(C23:E23)</f>
        <v>110000</v>
      </c>
    </row>
    <row r="24" spans="1:6">
      <c r="A24" s="361" t="s">
        <v>205</v>
      </c>
      <c r="B24" s="663"/>
      <c r="C24" s="235"/>
      <c r="D24" s="26"/>
      <c r="E24" s="235"/>
      <c r="F24" s="219">
        <f t="shared" si="1"/>
        <v>0</v>
      </c>
    </row>
    <row r="25" spans="1:6" ht="15.75" customHeight="1">
      <c r="A25" s="361" t="s">
        <v>206</v>
      </c>
      <c r="B25" s="663"/>
      <c r="C25" s="235"/>
      <c r="D25" s="26"/>
      <c r="E25" s="235"/>
      <c r="F25" s="219">
        <f t="shared" si="1"/>
        <v>0</v>
      </c>
    </row>
    <row r="26" spans="1:6" ht="15.75" customHeight="1">
      <c r="A26" s="361" t="s">
        <v>207</v>
      </c>
      <c r="B26" s="663"/>
      <c r="C26" s="235"/>
      <c r="D26" s="26"/>
      <c r="E26" s="235"/>
      <c r="F26" s="219">
        <f t="shared" si="1"/>
        <v>0</v>
      </c>
    </row>
    <row r="27" spans="1:6" ht="15.75" customHeight="1">
      <c r="A27" s="361" t="s">
        <v>208</v>
      </c>
      <c r="B27" s="663"/>
      <c r="C27" s="235"/>
      <c r="D27" s="26"/>
      <c r="E27" s="235"/>
      <c r="F27" s="219">
        <f t="shared" si="1"/>
        <v>0</v>
      </c>
    </row>
    <row r="28" spans="1:6">
      <c r="A28" s="361" t="s">
        <v>209</v>
      </c>
      <c r="B28" s="663"/>
      <c r="C28" s="235"/>
      <c r="D28" s="26"/>
      <c r="E28" s="235"/>
      <c r="F28" s="219">
        <f t="shared" si="1"/>
        <v>0</v>
      </c>
    </row>
    <row r="29" spans="1:6">
      <c r="A29" s="361" t="s">
        <v>210</v>
      </c>
      <c r="B29" s="663"/>
      <c r="C29" s="235"/>
      <c r="D29" s="26"/>
      <c r="E29" s="235"/>
      <c r="F29" s="219">
        <f t="shared" si="1"/>
        <v>0</v>
      </c>
    </row>
    <row r="30" spans="1:6" ht="15.75" customHeight="1">
      <c r="A30" s="361" t="s">
        <v>211</v>
      </c>
      <c r="B30" s="663"/>
      <c r="C30" s="235"/>
      <c r="D30" s="26"/>
      <c r="E30" s="235"/>
      <c r="F30" s="219">
        <f t="shared" si="1"/>
        <v>0</v>
      </c>
    </row>
    <row r="31" spans="1:6" ht="13.5" customHeight="1">
      <c r="A31" s="361" t="s">
        <v>212</v>
      </c>
      <c r="B31" s="663"/>
      <c r="C31" s="235"/>
      <c r="D31" s="26"/>
      <c r="E31" s="235"/>
      <c r="F31" s="219">
        <f t="shared" si="1"/>
        <v>0</v>
      </c>
    </row>
    <row r="32" spans="1:6">
      <c r="A32" s="361" t="s">
        <v>213</v>
      </c>
      <c r="B32" s="664"/>
      <c r="C32" s="173"/>
      <c r="D32" s="28"/>
      <c r="E32" s="173"/>
      <c r="F32" s="219">
        <f t="shared" si="1"/>
        <v>0</v>
      </c>
    </row>
    <row r="33" spans="1:6">
      <c r="A33" s="361" t="s">
        <v>214</v>
      </c>
      <c r="B33" s="664"/>
      <c r="C33" s="173"/>
      <c r="D33" s="28"/>
      <c r="E33" s="173"/>
      <c r="F33" s="219">
        <f t="shared" si="1"/>
        <v>0</v>
      </c>
    </row>
    <row r="34" spans="1:6" ht="13.5" customHeight="1">
      <c r="A34" s="361" t="s">
        <v>215</v>
      </c>
      <c r="B34" s="663"/>
      <c r="C34" s="235"/>
      <c r="D34" s="26"/>
      <c r="E34" s="235"/>
      <c r="F34" s="219">
        <f t="shared" si="1"/>
        <v>0</v>
      </c>
    </row>
    <row r="35" spans="1:6" ht="15" customHeight="1">
      <c r="A35" s="361" t="s">
        <v>216</v>
      </c>
      <c r="B35" s="664"/>
      <c r="C35" s="173"/>
      <c r="D35" s="28"/>
      <c r="E35" s="173"/>
      <c r="F35" s="219">
        <f t="shared" si="1"/>
        <v>0</v>
      </c>
    </row>
    <row r="36" spans="1:6" ht="13.5" customHeight="1">
      <c r="A36" s="361" t="s">
        <v>217</v>
      </c>
      <c r="B36" s="664"/>
      <c r="C36" s="173"/>
      <c r="D36" s="28"/>
      <c r="E36" s="173"/>
      <c r="F36" s="219">
        <f t="shared" si="1"/>
        <v>0</v>
      </c>
    </row>
    <row r="37" spans="1:6">
      <c r="A37" s="361" t="s">
        <v>218</v>
      </c>
      <c r="B37" s="664"/>
      <c r="C37" s="173"/>
      <c r="D37" s="28"/>
      <c r="E37" s="173"/>
      <c r="F37" s="219">
        <f t="shared" si="1"/>
        <v>0</v>
      </c>
    </row>
    <row r="38" spans="1:6">
      <c r="A38" s="361" t="s">
        <v>219</v>
      </c>
      <c r="B38" s="665"/>
      <c r="C38" s="174"/>
      <c r="D38" s="610"/>
      <c r="E38" s="174"/>
      <c r="F38" s="372">
        <f t="shared" si="1"/>
        <v>0</v>
      </c>
    </row>
    <row r="39" spans="1:6">
      <c r="A39" s="361" t="s">
        <v>220</v>
      </c>
      <c r="B39" s="633"/>
      <c r="C39" s="144"/>
      <c r="D39" s="109"/>
      <c r="E39" s="144"/>
      <c r="F39" s="138">
        <f t="shared" si="1"/>
        <v>0</v>
      </c>
    </row>
    <row r="40" spans="1:6" ht="13.5" thickBot="1">
      <c r="A40" s="361" t="s">
        <v>221</v>
      </c>
      <c r="B40" s="662"/>
      <c r="C40" s="416"/>
      <c r="D40" s="27"/>
      <c r="E40" s="715"/>
      <c r="F40" s="143">
        <f t="shared" si="1"/>
        <v>0</v>
      </c>
    </row>
    <row r="41" spans="1:6" ht="13.5" thickBot="1">
      <c r="A41" s="366" t="s">
        <v>223</v>
      </c>
      <c r="B41" s="364" t="s">
        <v>14</v>
      </c>
      <c r="C41" s="622">
        <f>SUM(C22:C38)</f>
        <v>0</v>
      </c>
      <c r="D41" s="581">
        <f>SUM(D22:D38)</f>
        <v>0</v>
      </c>
      <c r="E41" s="151">
        <f>SUM(E22:E40)</f>
        <v>430000</v>
      </c>
      <c r="F41" s="586">
        <f>SUM(F22:F40)</f>
        <v>430000</v>
      </c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  <row r="44" spans="1:6">
      <c r="B44" s="1"/>
      <c r="C44" s="1"/>
      <c r="D44" s="1"/>
      <c r="E44" s="1"/>
      <c r="F44" s="1"/>
    </row>
    <row r="45" spans="1:6">
      <c r="B45" s="1"/>
      <c r="C45" s="1"/>
      <c r="D45" s="1"/>
      <c r="E45" s="1"/>
      <c r="F45" s="1"/>
    </row>
    <row r="46" spans="1:6">
      <c r="B46" s="1"/>
      <c r="C46" s="1"/>
      <c r="D46" s="1"/>
      <c r="E46" s="1"/>
      <c r="F46" s="1"/>
    </row>
    <row r="47" spans="1:6"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s="15" customForma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  <row r="142" spans="2:6">
      <c r="B142" s="1"/>
      <c r="C142" s="1"/>
      <c r="D142" s="1"/>
      <c r="E142" s="1"/>
      <c r="F142" s="1"/>
    </row>
  </sheetData>
  <mergeCells count="6">
    <mergeCell ref="B19:F19"/>
    <mergeCell ref="A3:F3"/>
    <mergeCell ref="A1:F1"/>
    <mergeCell ref="A15:F15"/>
    <mergeCell ref="B4:F4"/>
    <mergeCell ref="B17:F17"/>
  </mergeCells>
  <pageMargins left="0.55118110236220474" right="0.55118110236220474" top="0.98425196850393704" bottom="0.78740157480314965" header="0.51181102362204722" footer="0.51181102362204722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J22" sqref="J22"/>
    </sheetView>
  </sheetViews>
  <sheetFormatPr defaultRowHeight="12.75"/>
  <cols>
    <col min="1" max="1" width="4.28515625" customWidth="1"/>
    <col min="2" max="2" width="38" customWidth="1"/>
    <col min="3" max="3" width="11.28515625" customWidth="1"/>
    <col min="4" max="5" width="10.28515625" customWidth="1"/>
    <col min="6" max="6" width="11.42578125" customWidth="1"/>
  </cols>
  <sheetData>
    <row r="1" spans="1:6">
      <c r="A1" s="1010" t="s">
        <v>577</v>
      </c>
      <c r="B1" s="1010"/>
      <c r="C1" s="1010"/>
      <c r="D1" s="1010"/>
      <c r="E1" s="1010"/>
      <c r="F1" s="1010"/>
    </row>
    <row r="2" spans="1:6" ht="15.75">
      <c r="B2" s="1029" t="s">
        <v>337</v>
      </c>
      <c r="C2" s="1029"/>
      <c r="D2" s="1029"/>
      <c r="E2" s="1029"/>
      <c r="F2" s="1029"/>
    </row>
    <row r="3" spans="1:6" ht="13.5" thickBot="1">
      <c r="B3" s="1032" t="s">
        <v>521</v>
      </c>
      <c r="C3" s="1032"/>
      <c r="D3" s="1032"/>
      <c r="E3" s="1032"/>
      <c r="F3" s="1032"/>
    </row>
    <row r="4" spans="1:6" ht="26.25" thickBot="1">
      <c r="A4" s="341" t="s">
        <v>198</v>
      </c>
      <c r="B4" s="131" t="s">
        <v>3</v>
      </c>
      <c r="C4" s="369"/>
      <c r="D4" s="358"/>
      <c r="E4" s="342" t="s">
        <v>16</v>
      </c>
      <c r="F4" s="340" t="s">
        <v>279</v>
      </c>
    </row>
    <row r="5" spans="1:6">
      <c r="A5" s="348" t="s">
        <v>199</v>
      </c>
      <c r="B5" s="593" t="s">
        <v>200</v>
      </c>
      <c r="C5" s="583" t="s">
        <v>201</v>
      </c>
      <c r="D5" s="327" t="s">
        <v>202</v>
      </c>
      <c r="E5" s="583"/>
      <c r="F5" s="585" t="s">
        <v>222</v>
      </c>
    </row>
    <row r="6" spans="1:6">
      <c r="A6" s="361">
        <v>1</v>
      </c>
      <c r="B6" s="154" t="s">
        <v>512</v>
      </c>
      <c r="C6" s="127" t="s">
        <v>325</v>
      </c>
      <c r="D6" s="154" t="s">
        <v>325</v>
      </c>
      <c r="E6" s="144">
        <v>4000000</v>
      </c>
      <c r="F6" s="138">
        <f t="shared" ref="F6:F12" si="0">SUM(C6:E6)</f>
        <v>4000000</v>
      </c>
    </row>
    <row r="7" spans="1:6">
      <c r="A7" s="361">
        <v>2</v>
      </c>
      <c r="B7" s="666" t="s">
        <v>554</v>
      </c>
      <c r="C7" s="127" t="s">
        <v>325</v>
      </c>
      <c r="D7" s="154" t="s">
        <v>325</v>
      </c>
      <c r="E7" s="144">
        <v>2200000</v>
      </c>
      <c r="F7" s="138">
        <f t="shared" si="0"/>
        <v>2200000</v>
      </c>
    </row>
    <row r="8" spans="1:6">
      <c r="A8" s="361">
        <v>3</v>
      </c>
      <c r="B8" s="154" t="s">
        <v>144</v>
      </c>
      <c r="C8" s="127" t="s">
        <v>325</v>
      </c>
      <c r="D8" s="159" t="s">
        <v>176</v>
      </c>
      <c r="E8" s="144">
        <v>150000</v>
      </c>
      <c r="F8" s="138">
        <f t="shared" si="0"/>
        <v>150000</v>
      </c>
    </row>
    <row r="9" spans="1:6">
      <c r="A9" s="361">
        <v>4</v>
      </c>
      <c r="B9" s="154" t="s">
        <v>555</v>
      </c>
      <c r="C9" s="127" t="s">
        <v>325</v>
      </c>
      <c r="D9" s="154" t="s">
        <v>325</v>
      </c>
      <c r="E9" s="144">
        <v>557500</v>
      </c>
      <c r="F9" s="138">
        <f t="shared" si="0"/>
        <v>557500</v>
      </c>
    </row>
    <row r="10" spans="1:6">
      <c r="A10" s="361">
        <v>5</v>
      </c>
      <c r="B10" s="154" t="s">
        <v>249</v>
      </c>
      <c r="C10" s="127" t="s">
        <v>325</v>
      </c>
      <c r="D10" s="154" t="s">
        <v>325</v>
      </c>
      <c r="E10" s="144">
        <v>0</v>
      </c>
      <c r="F10" s="138">
        <f t="shared" si="0"/>
        <v>0</v>
      </c>
    </row>
    <row r="11" spans="1:6">
      <c r="A11" s="361">
        <v>6</v>
      </c>
      <c r="B11" s="154" t="s">
        <v>145</v>
      </c>
      <c r="C11" s="127" t="s">
        <v>325</v>
      </c>
      <c r="D11" s="159" t="s">
        <v>325</v>
      </c>
      <c r="E11" s="144">
        <v>0</v>
      </c>
      <c r="F11" s="138">
        <f t="shared" si="0"/>
        <v>0</v>
      </c>
    </row>
    <row r="12" spans="1:6" ht="13.5" thickBot="1">
      <c r="A12" s="322">
        <v>7</v>
      </c>
      <c r="B12" s="154" t="s">
        <v>147</v>
      </c>
      <c r="C12" s="127" t="s">
        <v>325</v>
      </c>
      <c r="D12" s="159" t="s">
        <v>325</v>
      </c>
      <c r="E12" s="144">
        <v>0</v>
      </c>
      <c r="F12" s="138">
        <f t="shared" si="0"/>
        <v>0</v>
      </c>
    </row>
    <row r="13" spans="1:6" ht="13.5" thickBot="1">
      <c r="A13" s="344">
        <v>8</v>
      </c>
      <c r="B13" s="596" t="s">
        <v>148</v>
      </c>
      <c r="C13" s="285">
        <f>SUM(C6:C12)</f>
        <v>0</v>
      </c>
      <c r="D13" s="356">
        <f>SUM(D6:D12)</f>
        <v>0</v>
      </c>
      <c r="E13" s="285">
        <f>SUM(E6:E12)</f>
        <v>6907500</v>
      </c>
      <c r="F13" s="285">
        <f>SUM(F6:F12)</f>
        <v>6907500</v>
      </c>
    </row>
    <row r="14" spans="1:6" ht="11.25" customHeight="1">
      <c r="B14" s="165"/>
      <c r="C14" s="18"/>
      <c r="D14" s="18"/>
      <c r="E14" s="18"/>
      <c r="F14" s="18"/>
    </row>
    <row r="15" spans="1:6">
      <c r="A15" s="1010" t="s">
        <v>578</v>
      </c>
      <c r="B15" s="1010"/>
      <c r="C15" s="1010"/>
      <c r="D15" s="1010"/>
      <c r="E15" s="1010"/>
      <c r="F15" s="1010"/>
    </row>
    <row r="16" spans="1:6" ht="15.75">
      <c r="B16" s="1029" t="s">
        <v>356</v>
      </c>
      <c r="C16" s="1029"/>
      <c r="D16" s="1029"/>
      <c r="E16" s="1029"/>
      <c r="F16" s="1029"/>
    </row>
    <row r="17" spans="1:6" ht="13.5" thickBot="1">
      <c r="B17" s="1032" t="s">
        <v>521</v>
      </c>
      <c r="C17" s="1032"/>
      <c r="D17" s="1032"/>
      <c r="E17" s="1032"/>
      <c r="F17" s="1032"/>
    </row>
    <row r="18" spans="1:6" ht="26.25" thickBot="1">
      <c r="A18" s="341" t="s">
        <v>198</v>
      </c>
      <c r="B18" s="131" t="s">
        <v>12</v>
      </c>
      <c r="C18" s="369"/>
      <c r="D18" s="358"/>
      <c r="E18" s="342" t="s">
        <v>16</v>
      </c>
      <c r="F18" s="340" t="s">
        <v>279</v>
      </c>
    </row>
    <row r="19" spans="1:6">
      <c r="A19" s="348" t="s">
        <v>199</v>
      </c>
      <c r="B19" s="593" t="s">
        <v>200</v>
      </c>
      <c r="C19" s="583" t="s">
        <v>201</v>
      </c>
      <c r="D19" s="327" t="s">
        <v>202</v>
      </c>
      <c r="E19" s="587" t="s">
        <v>222</v>
      </c>
      <c r="F19" s="585" t="s">
        <v>247</v>
      </c>
    </row>
    <row r="20" spans="1:6">
      <c r="A20" s="361" t="s">
        <v>203</v>
      </c>
      <c r="B20" s="154"/>
      <c r="C20" s="144"/>
      <c r="D20" s="109"/>
      <c r="E20" s="144"/>
      <c r="F20" s="138"/>
    </row>
    <row r="21" spans="1:6">
      <c r="A21" s="361" t="s">
        <v>204</v>
      </c>
      <c r="B21" s="154"/>
      <c r="C21" s="127"/>
      <c r="D21" s="159"/>
      <c r="E21" s="127"/>
      <c r="F21" s="138"/>
    </row>
    <row r="22" spans="1:6">
      <c r="A22" s="361" t="s">
        <v>205</v>
      </c>
      <c r="B22" s="154"/>
      <c r="C22" s="127"/>
      <c r="D22" s="159"/>
      <c r="E22" s="127"/>
      <c r="F22" s="138"/>
    </row>
    <row r="23" spans="1:6" ht="13.5" thickBot="1">
      <c r="A23" s="361" t="s">
        <v>206</v>
      </c>
      <c r="B23" s="154"/>
      <c r="C23" s="127"/>
      <c r="D23" s="159"/>
      <c r="E23" s="127"/>
      <c r="F23" s="138"/>
    </row>
    <row r="24" spans="1:6" ht="13.5" thickBot="1">
      <c r="A24" s="344" t="s">
        <v>207</v>
      </c>
      <c r="B24" s="131" t="s">
        <v>149</v>
      </c>
      <c r="C24" s="592">
        <f>SUM(C20:C23)</f>
        <v>0</v>
      </c>
      <c r="D24" s="594">
        <f>SUM(D20:D23)</f>
        <v>0</v>
      </c>
      <c r="E24" s="592">
        <f>SUM(E20:E23)</f>
        <v>0</v>
      </c>
      <c r="F24" s="591">
        <v>0</v>
      </c>
    </row>
    <row r="25" spans="1:6">
      <c r="A25" s="343"/>
      <c r="B25" s="41"/>
      <c r="C25" s="33"/>
      <c r="D25" s="41"/>
      <c r="E25" s="41"/>
      <c r="F25" s="41"/>
    </row>
    <row r="26" spans="1:6">
      <c r="A26" s="1010" t="s">
        <v>661</v>
      </c>
      <c r="B26" s="1010"/>
      <c r="C26" s="1010"/>
      <c r="D26" s="1010"/>
      <c r="E26" s="1010"/>
      <c r="F26" s="1010"/>
    </row>
    <row r="27" spans="1:6" ht="15.75">
      <c r="B27" s="1029" t="s">
        <v>357</v>
      </c>
      <c r="C27" s="1029"/>
      <c r="D27" s="1029"/>
      <c r="E27" s="1029"/>
      <c r="F27" s="1029"/>
    </row>
    <row r="28" spans="1:6" ht="13.5" thickBot="1">
      <c r="B28" s="1032" t="s">
        <v>521</v>
      </c>
      <c r="C28" s="1032"/>
      <c r="D28" s="1032"/>
      <c r="E28" s="1032"/>
      <c r="F28" s="1032"/>
    </row>
    <row r="29" spans="1:6" ht="26.25" thickBot="1">
      <c r="A29" s="341" t="s">
        <v>198</v>
      </c>
      <c r="B29" s="168" t="s">
        <v>12</v>
      </c>
      <c r="C29" s="357"/>
      <c r="D29" s="358"/>
      <c r="E29" s="342" t="s">
        <v>16</v>
      </c>
      <c r="F29" s="320" t="s">
        <v>279</v>
      </c>
    </row>
    <row r="30" spans="1:6" ht="13.5" thickBot="1">
      <c r="A30" s="348" t="s">
        <v>199</v>
      </c>
      <c r="B30" s="329" t="s">
        <v>200</v>
      </c>
      <c r="C30" s="326" t="s">
        <v>201</v>
      </c>
      <c r="D30" s="327" t="s">
        <v>202</v>
      </c>
      <c r="E30" s="587" t="s">
        <v>222</v>
      </c>
      <c r="F30" s="328" t="s">
        <v>247</v>
      </c>
    </row>
    <row r="31" spans="1:6">
      <c r="A31" s="361" t="s">
        <v>203</v>
      </c>
      <c r="B31" s="317" t="s">
        <v>662</v>
      </c>
      <c r="C31" s="167"/>
      <c r="D31" s="595"/>
      <c r="E31" s="568">
        <v>1800000</v>
      </c>
      <c r="F31" s="568">
        <f t="shared" ref="F31:F36" si="1">SUM(C31:E31)</f>
        <v>1800000</v>
      </c>
    </row>
    <row r="32" spans="1:6">
      <c r="A32" s="361" t="s">
        <v>204</v>
      </c>
      <c r="B32" s="114"/>
      <c r="C32" s="315"/>
      <c r="D32" s="589"/>
      <c r="E32" s="147"/>
      <c r="F32" s="144">
        <f t="shared" si="1"/>
        <v>0</v>
      </c>
    </row>
    <row r="33" spans="1:6">
      <c r="A33" s="361" t="s">
        <v>205</v>
      </c>
      <c r="B33" s="114"/>
      <c r="C33" s="120"/>
      <c r="D33" s="588"/>
      <c r="E33" s="714"/>
      <c r="F33" s="144">
        <f t="shared" si="1"/>
        <v>0</v>
      </c>
    </row>
    <row r="34" spans="1:6">
      <c r="A34" s="361" t="s">
        <v>206</v>
      </c>
      <c r="B34" s="244"/>
      <c r="C34" s="120"/>
      <c r="D34" s="588"/>
      <c r="E34" s="144"/>
      <c r="F34" s="144">
        <f t="shared" si="1"/>
        <v>0</v>
      </c>
    </row>
    <row r="35" spans="1:6">
      <c r="A35" s="361" t="s">
        <v>207</v>
      </c>
      <c r="B35" s="244"/>
      <c r="C35" s="120"/>
      <c r="D35" s="588"/>
      <c r="E35" s="714"/>
      <c r="F35" s="144">
        <f t="shared" si="1"/>
        <v>0</v>
      </c>
    </row>
    <row r="36" spans="1:6" ht="13.5" thickBot="1">
      <c r="A36" s="363" t="s">
        <v>208</v>
      </c>
      <c r="B36" s="318"/>
      <c r="C36" s="316"/>
      <c r="D36" s="590"/>
      <c r="E36" s="951"/>
      <c r="F36" s="143">
        <f t="shared" si="1"/>
        <v>0</v>
      </c>
    </row>
    <row r="37" spans="1:6" ht="13.5" thickBot="1">
      <c r="A37" s="344" t="s">
        <v>209</v>
      </c>
      <c r="B37" s="125" t="s">
        <v>150</v>
      </c>
      <c r="C37" s="282">
        <f>SUM(C31:C36)</f>
        <v>0</v>
      </c>
      <c r="D37" s="282">
        <f>SUM(D31:D36)</f>
        <v>0</v>
      </c>
      <c r="E37" s="151">
        <f>SUM(E31:E36)</f>
        <v>1800000</v>
      </c>
      <c r="F37" s="216">
        <f>SUM(F31:F36)</f>
        <v>1800000</v>
      </c>
    </row>
  </sheetData>
  <mergeCells count="9">
    <mergeCell ref="A1:F1"/>
    <mergeCell ref="A15:F15"/>
    <mergeCell ref="A26:F26"/>
    <mergeCell ref="B27:F27"/>
    <mergeCell ref="B28:F28"/>
    <mergeCell ref="B2:F2"/>
    <mergeCell ref="B3:F3"/>
    <mergeCell ref="B16:F16"/>
    <mergeCell ref="B17:F17"/>
  </mergeCells>
  <pageMargins left="0.51181102362204722" right="0.31496062992125984" top="0.15748031496062992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4"/>
  <sheetViews>
    <sheetView topLeftCell="A25" workbookViewId="0">
      <selection activeCell="M19" sqref="M19"/>
    </sheetView>
  </sheetViews>
  <sheetFormatPr defaultRowHeight="12.75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2.7109375" customWidth="1"/>
  </cols>
  <sheetData>
    <row r="1" spans="1:5" ht="12.75" customHeight="1">
      <c r="A1" s="1010" t="s">
        <v>579</v>
      </c>
      <c r="B1" s="1010"/>
      <c r="C1" s="1010"/>
      <c r="D1" s="1010"/>
    </row>
    <row r="2" spans="1:5" ht="12.75" customHeight="1">
      <c r="A2" s="335"/>
      <c r="B2" s="335"/>
      <c r="C2" s="335"/>
      <c r="D2" s="335"/>
    </row>
    <row r="3" spans="1:5" ht="15.75">
      <c r="B3" s="1029" t="s">
        <v>580</v>
      </c>
      <c r="C3" s="1029"/>
      <c r="D3" s="1029"/>
      <c r="E3" s="1033"/>
    </row>
    <row r="4" spans="1:5" ht="12.75" customHeight="1" thickBot="1">
      <c r="B4" s="1"/>
      <c r="C4" s="1"/>
      <c r="D4" s="1"/>
      <c r="E4" s="19" t="s">
        <v>521</v>
      </c>
    </row>
    <row r="5" spans="1:5" ht="15.75" customHeight="1" thickBot="1">
      <c r="A5" s="1034" t="s">
        <v>198</v>
      </c>
      <c r="B5" s="247" t="s">
        <v>17</v>
      </c>
      <c r="C5" s="1023" t="s">
        <v>28</v>
      </c>
      <c r="D5" s="1025" t="s">
        <v>16</v>
      </c>
      <c r="E5" s="1019" t="s">
        <v>279</v>
      </c>
    </row>
    <row r="6" spans="1:5" ht="24" customHeight="1" thickBot="1">
      <c r="A6" s="1034"/>
      <c r="B6" s="250"/>
      <c r="C6" s="1024"/>
      <c r="D6" s="1026"/>
      <c r="E6" s="1020"/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>
        <v>10698600</v>
      </c>
      <c r="D8" s="66">
        <v>91342905</v>
      </c>
      <c r="E8" s="116">
        <f>E9+E10+E17+E22</f>
        <v>102626705</v>
      </c>
    </row>
    <row r="9" spans="1:5" ht="13.5" thickBot="1">
      <c r="A9" s="467" t="s">
        <v>204</v>
      </c>
      <c r="B9" s="252" t="s">
        <v>516</v>
      </c>
      <c r="C9" s="32">
        <v>10698600</v>
      </c>
      <c r="D9" s="603">
        <v>3215000</v>
      </c>
      <c r="E9" s="826">
        <f>SUM(C9:D9)</f>
        <v>13913600</v>
      </c>
    </row>
    <row r="10" spans="1:5" s="14" customFormat="1" ht="13.5" thickBot="1">
      <c r="A10" s="467" t="s">
        <v>205</v>
      </c>
      <c r="B10" s="253" t="s">
        <v>387</v>
      </c>
      <c r="C10" s="258">
        <v>0</v>
      </c>
      <c r="D10" s="604">
        <v>13500000</v>
      </c>
      <c r="E10" s="827">
        <f>E11+E12+E13+E14+E15+E16</f>
        <v>13500000</v>
      </c>
    </row>
    <row r="11" spans="1:5" s="14" customFormat="1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 s="14" customFormat="1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 s="14" customFormat="1">
      <c r="A13" s="172" t="s">
        <v>208</v>
      </c>
      <c r="B13" s="254" t="s">
        <v>368</v>
      </c>
      <c r="C13" s="777"/>
      <c r="D13" s="771">
        <v>2600000</v>
      </c>
      <c r="E13" s="259">
        <f t="shared" si="0"/>
        <v>2600000</v>
      </c>
    </row>
    <row r="14" spans="1:5" ht="12.75" customHeight="1">
      <c r="A14" s="762" t="s">
        <v>209</v>
      </c>
      <c r="B14" s="776" t="s">
        <v>369</v>
      </c>
      <c r="C14" s="21"/>
      <c r="D14" s="205">
        <v>10000000</v>
      </c>
      <c r="E14" s="259">
        <f t="shared" si="0"/>
        <v>10000000</v>
      </c>
    </row>
    <row r="15" spans="1:5" ht="12.75" customHeight="1">
      <c r="A15" s="172" t="s">
        <v>210</v>
      </c>
      <c r="B15" s="254" t="s">
        <v>370</v>
      </c>
      <c r="C15" s="21"/>
      <c r="D15" s="30">
        <v>400000</v>
      </c>
      <c r="E15" s="259">
        <f t="shared" si="0"/>
        <v>400000</v>
      </c>
    </row>
    <row r="16" spans="1:5" ht="12.75" customHeight="1" thickBot="1">
      <c r="A16" s="606" t="s">
        <v>211</v>
      </c>
      <c r="B16" s="255" t="s">
        <v>371</v>
      </c>
      <c r="C16" s="10"/>
      <c r="D16" s="209">
        <v>500000</v>
      </c>
      <c r="E16" s="259">
        <f t="shared" si="0"/>
        <v>500000</v>
      </c>
    </row>
    <row r="17" spans="1:7" ht="13.5" thickBot="1">
      <c r="A17" s="467" t="s">
        <v>212</v>
      </c>
      <c r="B17" s="251" t="s">
        <v>505</v>
      </c>
      <c r="C17" s="607">
        <f>C18+C23+C24+C25+C26+C27</f>
        <v>0</v>
      </c>
      <c r="D17" s="607">
        <v>75213105</v>
      </c>
      <c r="E17" s="607">
        <f>E18</f>
        <v>75213105</v>
      </c>
    </row>
    <row r="18" spans="1:7" ht="12.75" customHeight="1">
      <c r="A18" s="605" t="s">
        <v>213</v>
      </c>
      <c r="B18" s="782" t="s">
        <v>388</v>
      </c>
      <c r="C18" s="21">
        <f>C19+C20+C21+C22</f>
        <v>0</v>
      </c>
      <c r="D18" s="21">
        <v>75213105</v>
      </c>
      <c r="E18" s="21">
        <f>E19+E20+E21</f>
        <v>75213105</v>
      </c>
      <c r="G18" s="80"/>
    </row>
    <row r="19" spans="1:7" ht="12.75" customHeight="1">
      <c r="A19" s="762" t="s">
        <v>214</v>
      </c>
      <c r="B19" s="799" t="s">
        <v>419</v>
      </c>
      <c r="C19" s="21"/>
      <c r="D19" s="798">
        <v>66907505</v>
      </c>
      <c r="E19" s="113">
        <f t="shared" ref="E19:E27" si="1">SUM(C19:D19)</f>
        <v>66907505</v>
      </c>
      <c r="G19" s="80"/>
    </row>
    <row r="20" spans="1:7" ht="12.75" customHeight="1">
      <c r="A20" s="762" t="s">
        <v>215</v>
      </c>
      <c r="B20" s="800" t="s">
        <v>421</v>
      </c>
      <c r="C20" s="21"/>
      <c r="D20" s="214">
        <v>4205600</v>
      </c>
      <c r="E20" s="113">
        <f t="shared" si="1"/>
        <v>4205600</v>
      </c>
      <c r="G20" s="80"/>
    </row>
    <row r="21" spans="1:7" ht="12.75" customHeight="1" thickBot="1">
      <c r="A21" s="171" t="s">
        <v>216</v>
      </c>
      <c r="B21" s="970" t="s">
        <v>663</v>
      </c>
      <c r="C21" s="25"/>
      <c r="D21" s="619">
        <v>4100000</v>
      </c>
      <c r="E21" s="115">
        <f t="shared" si="1"/>
        <v>4100000</v>
      </c>
      <c r="G21" s="80"/>
    </row>
    <row r="22" spans="1:7" s="15" customFormat="1" ht="12.75" customHeight="1" thickBot="1">
      <c r="A22" s="467" t="s">
        <v>217</v>
      </c>
      <c r="B22" s="971" t="s">
        <v>171</v>
      </c>
      <c r="C22" s="107"/>
      <c r="D22" s="972">
        <f>D23+D24+D25+D26+D27</f>
        <v>0</v>
      </c>
      <c r="E22" s="796">
        <f t="shared" si="1"/>
        <v>0</v>
      </c>
      <c r="G22" s="973"/>
    </row>
    <row r="23" spans="1:7" ht="12.75" customHeight="1">
      <c r="A23" s="762" t="s">
        <v>218</v>
      </c>
      <c r="B23" s="612" t="s">
        <v>389</v>
      </c>
      <c r="C23" s="21"/>
      <c r="D23" s="205"/>
      <c r="E23" s="113">
        <f t="shared" si="1"/>
        <v>0</v>
      </c>
    </row>
    <row r="24" spans="1:7" ht="12.75" customHeight="1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7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7">
      <c r="A26" s="762" t="s">
        <v>221</v>
      </c>
      <c r="B26" s="784" t="s">
        <v>392</v>
      </c>
      <c r="C26" s="21"/>
      <c r="D26" s="207">
        <f>'27. kölcsön visszatérülés'!C13</f>
        <v>0</v>
      </c>
      <c r="E26" s="113">
        <f t="shared" si="1"/>
        <v>0</v>
      </c>
    </row>
    <row r="27" spans="1:7" ht="13.5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7" ht="5.25" customHeight="1" thickBot="1">
      <c r="A28" s="467"/>
      <c r="B28" s="257"/>
      <c r="C28" s="25"/>
      <c r="D28" s="205"/>
      <c r="E28" s="115"/>
    </row>
    <row r="29" spans="1:7" ht="15" customHeight="1" thickBot="1">
      <c r="A29" s="467" t="s">
        <v>224</v>
      </c>
      <c r="B29" s="217" t="s">
        <v>469</v>
      </c>
      <c r="C29" s="151">
        <f>C30+C35+C38</f>
        <v>0</v>
      </c>
      <c r="D29" s="818">
        <v>0</v>
      </c>
      <c r="E29" s="796">
        <v>0</v>
      </c>
    </row>
    <row r="30" spans="1:7" ht="12.75" customHeight="1">
      <c r="A30" s="605" t="s">
        <v>225</v>
      </c>
      <c r="B30" s="132" t="s">
        <v>395</v>
      </c>
      <c r="C30" s="235">
        <f>C31+C33+C34+C32</f>
        <v>0</v>
      </c>
      <c r="D30" s="609">
        <v>0</v>
      </c>
      <c r="E30" s="608">
        <v>0</v>
      </c>
    </row>
    <row r="31" spans="1:7" ht="12.75" customHeight="1">
      <c r="A31" s="172" t="s">
        <v>226</v>
      </c>
      <c r="B31" s="129" t="s">
        <v>173</v>
      </c>
      <c r="C31" s="174">
        <f>'19. intézményi bev'!E29</f>
        <v>0</v>
      </c>
      <c r="D31" s="372">
        <v>0</v>
      </c>
      <c r="E31" s="372">
        <f>SUM(C31:D31)</f>
        <v>0</v>
      </c>
    </row>
    <row r="32" spans="1:7" ht="12.75" customHeight="1">
      <c r="A32" s="172" t="s">
        <v>227</v>
      </c>
      <c r="B32" s="244" t="s">
        <v>396</v>
      </c>
      <c r="C32" s="147"/>
      <c r="D32" s="140">
        <v>0</v>
      </c>
      <c r="E32" s="372">
        <f>SUM(C32:D32)</f>
        <v>0</v>
      </c>
    </row>
    <row r="33" spans="1:5" ht="22.5" customHeight="1">
      <c r="A33" s="172" t="s">
        <v>228</v>
      </c>
      <c r="B33" s="611" t="s">
        <v>397</v>
      </c>
      <c r="C33" s="144"/>
      <c r="D33" s="138">
        <v>0</v>
      </c>
      <c r="E33" s="372">
        <f>SUM(C33:D33)</f>
        <v>0</v>
      </c>
    </row>
    <row r="34" spans="1:5" s="14" customFormat="1" ht="12.75" customHeight="1">
      <c r="A34" s="172" t="s">
        <v>229</v>
      </c>
      <c r="B34" s="244" t="s">
        <v>398</v>
      </c>
      <c r="C34" s="152">
        <f>'19. intézményi bev'!E32</f>
        <v>0</v>
      </c>
      <c r="D34" s="143">
        <v>0</v>
      </c>
      <c r="E34" s="372">
        <v>0</v>
      </c>
    </row>
    <row r="35" spans="1:5" s="15" customFormat="1" ht="12.75" customHeight="1">
      <c r="A35" s="172" t="s">
        <v>230</v>
      </c>
      <c r="B35" s="787" t="s">
        <v>401</v>
      </c>
      <c r="C35" s="155">
        <f>C36+C37+C38+C39+C40+C41</f>
        <v>0</v>
      </c>
      <c r="D35" s="819">
        <f>D36+D37+D38+D39+D40+D41</f>
        <v>0</v>
      </c>
      <c r="E35" s="155">
        <f>E36+E37+E38+E39+E40+E41</f>
        <v>0</v>
      </c>
    </row>
    <row r="36" spans="1:5" ht="12.75" customHeight="1">
      <c r="A36" s="172" t="s">
        <v>231</v>
      </c>
      <c r="B36" s="612" t="s">
        <v>399</v>
      </c>
      <c r="C36" s="152"/>
      <c r="D36" s="143">
        <f>'20-21.m.kp.fejl.tám.bev'!C17</f>
        <v>0</v>
      </c>
      <c r="E36" s="372">
        <f t="shared" ref="E36:E41" si="2">SUM(C36:D36)</f>
        <v>0</v>
      </c>
    </row>
    <row r="37" spans="1:5" ht="12.75" customHeight="1">
      <c r="A37" s="172" t="s">
        <v>232</v>
      </c>
      <c r="B37" s="786" t="s">
        <v>400</v>
      </c>
      <c r="C37" s="613"/>
      <c r="D37" s="820">
        <f>'20-21.m.kp.fejl.tám.bev'!C35</f>
        <v>0</v>
      </c>
      <c r="E37" s="372">
        <f t="shared" si="2"/>
        <v>0</v>
      </c>
    </row>
    <row r="38" spans="1:5" ht="12.75" customHeight="1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 ht="12.75" customHeight="1">
      <c r="A39" s="172" t="s">
        <v>234</v>
      </c>
      <c r="B39" s="129" t="s">
        <v>403</v>
      </c>
      <c r="C39" s="174">
        <f>'22-23.m.felh bev'!C18</f>
        <v>0</v>
      </c>
      <c r="D39" s="221">
        <f>'22-23.m.felh bev'!E18</f>
        <v>0</v>
      </c>
      <c r="E39" s="372">
        <f t="shared" si="2"/>
        <v>0</v>
      </c>
    </row>
    <row r="40" spans="1:5" ht="12.75" customHeight="1">
      <c r="A40" s="172" t="s">
        <v>235</v>
      </c>
      <c r="B40" s="788" t="s">
        <v>404</v>
      </c>
      <c r="C40" s="174"/>
      <c r="D40" s="230">
        <f>'27. kölcsön visszatérülés'!C28</f>
        <v>0</v>
      </c>
      <c r="E40" s="372">
        <f t="shared" si="2"/>
        <v>0</v>
      </c>
    </row>
    <row r="41" spans="1:5" ht="12.75" customHeight="1" thickBot="1">
      <c r="A41" s="172" t="s">
        <v>236</v>
      </c>
      <c r="B41" s="129" t="s">
        <v>405</v>
      </c>
      <c r="C41" s="646">
        <f>'22-23.m.felh bev'!C32</f>
        <v>0</v>
      </c>
      <c r="D41" s="822">
        <f>'22-23.m.felh bev'!D32</f>
        <v>0</v>
      </c>
      <c r="E41" s="372">
        <f t="shared" si="2"/>
        <v>0</v>
      </c>
    </row>
    <row r="42" spans="1:5" s="15" customFormat="1" ht="26.25" customHeight="1" thickBot="1">
      <c r="A42" s="467" t="s">
        <v>237</v>
      </c>
      <c r="B42" s="134" t="s">
        <v>406</v>
      </c>
      <c r="C42" s="615">
        <f>C8+C29</f>
        <v>10698600</v>
      </c>
      <c r="D42" s="615">
        <v>91342905</v>
      </c>
      <c r="E42" s="615">
        <f>E8+E29</f>
        <v>102626705</v>
      </c>
    </row>
    <row r="43" spans="1:5" ht="6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2.7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>
        <v>10683089</v>
      </c>
      <c r="E46" s="789">
        <v>13461636</v>
      </c>
    </row>
    <row r="47" spans="1:5" ht="12.75" customHeight="1">
      <c r="A47" s="172" t="s">
        <v>241</v>
      </c>
      <c r="B47" s="533" t="s">
        <v>410</v>
      </c>
      <c r="C47" s="108"/>
      <c r="D47" s="214">
        <v>119751753</v>
      </c>
      <c r="E47" s="789">
        <v>119751753</v>
      </c>
    </row>
    <row r="48" spans="1:5" ht="12.75" customHeight="1">
      <c r="A48" s="172" t="s">
        <v>242</v>
      </c>
      <c r="B48" s="533" t="s">
        <v>408</v>
      </c>
      <c r="C48" s="108">
        <v>24004788</v>
      </c>
      <c r="D48" s="214">
        <v>0</v>
      </c>
      <c r="E48" s="789">
        <f>SUM(C48:D48)</f>
        <v>24004788</v>
      </c>
    </row>
    <row r="49" spans="1:5" ht="12.75" customHeight="1">
      <c r="A49" s="172" t="s">
        <v>243</v>
      </c>
      <c r="B49" s="730" t="s">
        <v>414</v>
      </c>
      <c r="C49" s="108"/>
      <c r="D49" s="214"/>
      <c r="E49" s="789"/>
    </row>
    <row r="50" spans="1:5" ht="12.75" customHeight="1">
      <c r="A50" s="172" t="s">
        <v>244</v>
      </c>
      <c r="B50" s="731" t="s">
        <v>413</v>
      </c>
      <c r="C50" s="108"/>
      <c r="D50" s="214"/>
      <c r="E50" s="789"/>
    </row>
    <row r="51" spans="1:5" ht="12.75" customHeight="1">
      <c r="A51" s="172" t="s">
        <v>245</v>
      </c>
      <c r="B51" s="732" t="s">
        <v>634</v>
      </c>
      <c r="C51" s="108"/>
      <c r="D51" s="214">
        <v>4500000</v>
      </c>
      <c r="E51" s="789">
        <f>SUM(C51:D51)</f>
        <v>4500000</v>
      </c>
    </row>
    <row r="52" spans="1:5" ht="12.75" customHeight="1" thickBot="1">
      <c r="A52" s="172" t="s">
        <v>246</v>
      </c>
      <c r="B52" s="793" t="s">
        <v>412</v>
      </c>
      <c r="C52" s="794"/>
      <c r="D52" s="619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E52" s="795">
        <f>SUM(C52:D52)</f>
        <v>0</v>
      </c>
    </row>
    <row r="53" spans="1:5" ht="12.75" customHeight="1" thickBot="1">
      <c r="A53" s="640" t="s">
        <v>250</v>
      </c>
      <c r="B53" s="785" t="s">
        <v>416</v>
      </c>
      <c r="C53" s="107">
        <f>SUM(C45:C52)</f>
        <v>26783335</v>
      </c>
      <c r="D53" s="107">
        <f>SUM(D45:D52)</f>
        <v>134934842</v>
      </c>
      <c r="E53" s="796">
        <f>SUM(E45:E52)</f>
        <v>161718177</v>
      </c>
    </row>
    <row r="54" spans="1:5" ht="29.25" customHeight="1" thickBot="1">
      <c r="A54" s="467" t="s">
        <v>241</v>
      </c>
      <c r="B54" s="790" t="s">
        <v>415</v>
      </c>
      <c r="C54" s="791">
        <v>37481935</v>
      </c>
      <c r="D54" s="791">
        <v>226277747</v>
      </c>
      <c r="E54" s="792">
        <f>E42+E53</f>
        <v>264344882</v>
      </c>
    </row>
    <row r="55" spans="1:5" ht="27" customHeight="1"/>
    <row r="56" spans="1:5" ht="38.25" customHeight="1">
      <c r="A56" s="34"/>
      <c r="B56" s="321"/>
      <c r="C56" s="27"/>
      <c r="D56" s="27"/>
      <c r="E56" s="27"/>
    </row>
    <row r="57" spans="1:5" ht="17.25" customHeight="1"/>
    <row r="58" spans="1:5" ht="18.75" customHeight="1"/>
    <row r="62" spans="1:5" ht="16.5" customHeight="1"/>
    <row r="63" spans="1:5" ht="22.5" customHeight="1"/>
    <row r="64" spans="1:5" ht="17.25" customHeight="1"/>
  </sheetData>
  <mergeCells count="6">
    <mergeCell ref="A1:D1"/>
    <mergeCell ref="C5:C6"/>
    <mergeCell ref="D5:D6"/>
    <mergeCell ref="B3:E3"/>
    <mergeCell ref="E5:E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selection activeCell="K5" sqref="K5"/>
    </sheetView>
  </sheetViews>
  <sheetFormatPr defaultRowHeight="12.75"/>
  <cols>
    <col min="1" max="1" width="4" customWidth="1"/>
    <col min="2" max="2" width="39.7109375" customWidth="1"/>
    <col min="3" max="3" width="9.42578125" customWidth="1"/>
    <col min="4" max="4" width="8.85546875" customWidth="1"/>
    <col min="5" max="5" width="10.7109375" customWidth="1"/>
    <col min="6" max="6" width="11.42578125" customWidth="1"/>
  </cols>
  <sheetData>
    <row r="1" spans="1:6">
      <c r="A1" s="1010" t="s">
        <v>581</v>
      </c>
      <c r="B1" s="1010"/>
      <c r="C1" s="1010"/>
      <c r="D1" s="1010"/>
      <c r="E1" s="1010"/>
      <c r="F1" s="1010"/>
    </row>
    <row r="2" spans="1:6" ht="9.75" customHeight="1">
      <c r="B2" s="1"/>
      <c r="C2" s="1"/>
      <c r="D2" s="17"/>
      <c r="E2" s="17"/>
      <c r="F2" s="266" t="s">
        <v>18</v>
      </c>
    </row>
    <row r="3" spans="1:6" ht="15.75">
      <c r="B3" s="1029" t="s">
        <v>19</v>
      </c>
      <c r="C3" s="1029"/>
      <c r="D3" s="1029"/>
      <c r="E3" s="1029"/>
      <c r="F3" s="1029"/>
    </row>
    <row r="4" spans="1:6" ht="13.5" thickBot="1">
      <c r="B4" s="1"/>
      <c r="C4" s="1"/>
      <c r="D4" s="1"/>
      <c r="E4" s="1"/>
      <c r="F4" s="19" t="s">
        <v>533</v>
      </c>
    </row>
    <row r="5" spans="1:6" ht="41.25" customHeight="1" thickBot="1">
      <c r="A5" s="341" t="s">
        <v>198</v>
      </c>
      <c r="B5" s="271" t="s">
        <v>17</v>
      </c>
      <c r="C5" s="342"/>
      <c r="D5" s="358" t="s">
        <v>28</v>
      </c>
      <c r="E5" s="342" t="s">
        <v>16</v>
      </c>
      <c r="F5" s="387" t="s">
        <v>279</v>
      </c>
    </row>
    <row r="6" spans="1:6">
      <c r="A6" s="348" t="s">
        <v>199</v>
      </c>
      <c r="B6" s="329" t="s">
        <v>200</v>
      </c>
      <c r="C6" s="326"/>
      <c r="D6" s="327" t="s">
        <v>202</v>
      </c>
      <c r="E6" s="326" t="s">
        <v>201</v>
      </c>
      <c r="F6" s="319" t="s">
        <v>247</v>
      </c>
    </row>
    <row r="7" spans="1:6">
      <c r="A7" s="322" t="s">
        <v>204</v>
      </c>
      <c r="B7" s="129" t="s">
        <v>363</v>
      </c>
      <c r="C7" s="699"/>
      <c r="D7" s="916"/>
      <c r="E7" s="699"/>
      <c r="F7" s="621">
        <f>SUM(C7:E7)</f>
        <v>0</v>
      </c>
    </row>
    <row r="8" spans="1:6">
      <c r="A8" s="322" t="s">
        <v>205</v>
      </c>
      <c r="B8" s="129" t="s">
        <v>364</v>
      </c>
      <c r="C8" s="699"/>
      <c r="D8" s="916"/>
      <c r="E8" s="699"/>
      <c r="F8" s="621">
        <f>SUM(C8:E8)</f>
        <v>0</v>
      </c>
    </row>
    <row r="9" spans="1:6" ht="13.5" thickBot="1">
      <c r="A9" s="370" t="s">
        <v>206</v>
      </c>
      <c r="B9" s="242" t="s">
        <v>365</v>
      </c>
      <c r="C9" s="699"/>
      <c r="D9" s="916"/>
      <c r="E9" s="699"/>
      <c r="F9" s="621">
        <f>SUM(C9:E9)</f>
        <v>0</v>
      </c>
    </row>
    <row r="10" spans="1:6" ht="13.5" thickBot="1">
      <c r="A10" s="344" t="s">
        <v>207</v>
      </c>
      <c r="B10" s="364" t="s">
        <v>20</v>
      </c>
      <c r="C10" s="117">
        <f>SUM(C7:C9)</f>
        <v>0</v>
      </c>
      <c r="D10" s="388">
        <f>SUM(D7:D9)</f>
        <v>0</v>
      </c>
      <c r="E10" s="151">
        <f>SUM(E7:E9)</f>
        <v>0</v>
      </c>
      <c r="F10" s="586">
        <f>SUM(F7:F9)</f>
        <v>0</v>
      </c>
    </row>
    <row r="11" spans="1:6" ht="5.25" customHeight="1">
      <c r="B11" s="41"/>
      <c r="C11" s="267"/>
      <c r="D11" s="41"/>
      <c r="E11" s="41"/>
      <c r="F11" s="41"/>
    </row>
    <row r="12" spans="1:6" ht="15">
      <c r="B12" s="41"/>
      <c r="C12" s="33"/>
      <c r="D12" s="16"/>
      <c r="E12" s="16"/>
      <c r="F12" s="16"/>
    </row>
    <row r="13" spans="1:6">
      <c r="A13" s="1010" t="s">
        <v>582</v>
      </c>
      <c r="B13" s="1010"/>
      <c r="C13" s="1010"/>
      <c r="D13" s="1010"/>
      <c r="E13" s="1010"/>
      <c r="F13" s="1010"/>
    </row>
    <row r="14" spans="1:6">
      <c r="A14" s="335"/>
      <c r="B14" s="335"/>
      <c r="C14" s="335"/>
      <c r="D14" s="335"/>
      <c r="E14" s="335"/>
      <c r="F14" s="335"/>
    </row>
    <row r="15" spans="1:6" ht="15.75">
      <c r="A15" s="1029" t="s">
        <v>373</v>
      </c>
      <c r="B15" s="1030"/>
      <c r="C15" s="1030"/>
      <c r="D15" s="1030"/>
      <c r="E15" s="186"/>
      <c r="F15" s="186"/>
    </row>
    <row r="16" spans="1:6" ht="15.75" thickBot="1">
      <c r="B16" s="41"/>
      <c r="C16" s="976" t="s">
        <v>532</v>
      </c>
      <c r="D16" s="186"/>
      <c r="E16" s="186"/>
      <c r="F16" s="186"/>
    </row>
    <row r="17" spans="1:6" s="14" customFormat="1" ht="15.75">
      <c r="A17" s="1021" t="s">
        <v>198</v>
      </c>
      <c r="B17" s="392" t="s">
        <v>17</v>
      </c>
      <c r="C17" s="393" t="s">
        <v>16</v>
      </c>
      <c r="D17" s="41"/>
      <c r="E17" s="41"/>
      <c r="F17" s="41"/>
    </row>
    <row r="18" spans="1:6" s="14" customFormat="1" ht="21.75" customHeight="1" thickBot="1">
      <c r="A18" s="1035"/>
      <c r="B18" s="184"/>
      <c r="C18" s="394" t="s">
        <v>21</v>
      </c>
      <c r="D18" s="41"/>
      <c r="E18" s="41"/>
      <c r="F18" s="41"/>
    </row>
    <row r="19" spans="1:6" s="14" customFormat="1">
      <c r="A19" s="336" t="s">
        <v>199</v>
      </c>
      <c r="B19" s="329" t="s">
        <v>200</v>
      </c>
      <c r="C19" s="328" t="s">
        <v>201</v>
      </c>
      <c r="D19" s="41"/>
      <c r="E19" s="41"/>
      <c r="F19" s="41"/>
    </row>
    <row r="20" spans="1:6">
      <c r="A20" s="323" t="s">
        <v>203</v>
      </c>
      <c r="B20" s="31" t="s">
        <v>374</v>
      </c>
      <c r="C20" s="113"/>
      <c r="D20" s="33"/>
      <c r="E20" s="33"/>
      <c r="F20" s="33"/>
    </row>
    <row r="21" spans="1:6">
      <c r="A21" s="322" t="s">
        <v>204</v>
      </c>
      <c r="B21" s="31" t="s">
        <v>375</v>
      </c>
      <c r="C21" s="113">
        <v>800000</v>
      </c>
      <c r="D21" s="33"/>
      <c r="E21" s="33"/>
      <c r="F21" s="33"/>
    </row>
    <row r="22" spans="1:6" ht="13.5" customHeight="1">
      <c r="A22" s="322" t="s">
        <v>205</v>
      </c>
      <c r="B22" s="6" t="s">
        <v>376</v>
      </c>
      <c r="C22" s="113"/>
      <c r="D22" s="33"/>
      <c r="E22" s="33"/>
      <c r="F22" s="33"/>
    </row>
    <row r="23" spans="1:6" ht="25.5">
      <c r="A23" s="361" t="s">
        <v>206</v>
      </c>
      <c r="B23" s="268" t="s">
        <v>377</v>
      </c>
      <c r="C23" s="111">
        <v>9200000</v>
      </c>
      <c r="D23" s="33"/>
      <c r="E23" s="33"/>
      <c r="F23" s="33"/>
    </row>
    <row r="24" spans="1:6" ht="25.5">
      <c r="A24" s="361" t="s">
        <v>207</v>
      </c>
      <c r="B24" s="268" t="s">
        <v>378</v>
      </c>
      <c r="C24" s="111"/>
      <c r="D24" s="269"/>
      <c r="E24" s="269"/>
      <c r="F24" s="269"/>
    </row>
    <row r="25" spans="1:6" ht="13.5" thickBot="1">
      <c r="A25" s="389" t="s">
        <v>208</v>
      </c>
      <c r="B25" s="268" t="s">
        <v>379</v>
      </c>
      <c r="C25" s="115">
        <v>500000</v>
      </c>
      <c r="D25" s="269"/>
      <c r="E25" s="269"/>
      <c r="F25" s="269"/>
    </row>
    <row r="26" spans="1:6" ht="13.5" thickBot="1">
      <c r="A26" s="344" t="s">
        <v>209</v>
      </c>
      <c r="B26" s="780" t="s">
        <v>380</v>
      </c>
      <c r="C26" s="395">
        <f>SUM(C20:C25)</f>
        <v>10500000</v>
      </c>
      <c r="D26" s="269"/>
      <c r="E26" s="269"/>
      <c r="F26" s="269"/>
    </row>
    <row r="27" spans="1:6" ht="13.5" thickBot="1">
      <c r="A27" s="439" t="s">
        <v>210</v>
      </c>
      <c r="B27" s="823" t="s">
        <v>381</v>
      </c>
      <c r="C27" s="395">
        <v>400000</v>
      </c>
      <c r="D27" s="33"/>
      <c r="E27" s="33"/>
      <c r="F27" s="33"/>
    </row>
    <row r="28" spans="1:6" ht="13.5" thickBot="1">
      <c r="A28" s="344" t="s">
        <v>211</v>
      </c>
      <c r="B28" s="824" t="s">
        <v>382</v>
      </c>
      <c r="C28" s="825">
        <v>10900000</v>
      </c>
      <c r="D28" s="33"/>
      <c r="E28" s="33"/>
      <c r="F28" s="33"/>
    </row>
    <row r="29" spans="1:6">
      <c r="B29" s="272"/>
      <c r="C29" s="33"/>
      <c r="D29" s="33"/>
      <c r="E29" s="33"/>
      <c r="F29" s="33"/>
    </row>
    <row r="30" spans="1:6">
      <c r="A30" s="1010" t="s">
        <v>583</v>
      </c>
      <c r="B30" s="1010"/>
      <c r="C30" s="1010"/>
      <c r="D30" s="1010"/>
      <c r="E30" s="1010"/>
      <c r="F30" s="1010"/>
    </row>
    <row r="31" spans="1:6">
      <c r="A31" s="335"/>
      <c r="B31" s="335"/>
      <c r="C31" s="335"/>
      <c r="D31" s="335"/>
      <c r="E31" s="335"/>
      <c r="F31" s="335"/>
    </row>
    <row r="32" spans="1:6" ht="15.75">
      <c r="A32" s="1029" t="s">
        <v>372</v>
      </c>
      <c r="B32" s="1030"/>
      <c r="C32" s="1030"/>
      <c r="D32" s="1030"/>
      <c r="E32" s="1"/>
      <c r="F32" s="1"/>
    </row>
    <row r="33" spans="1:6" ht="13.5" customHeight="1">
      <c r="B33" s="41"/>
      <c r="C33" s="33"/>
      <c r="D33" s="186"/>
      <c r="E33" s="186"/>
      <c r="F33" s="186"/>
    </row>
    <row r="34" spans="1:6" ht="15.75" customHeight="1" thickBot="1">
      <c r="B34" s="41"/>
      <c r="C34" s="976" t="s">
        <v>522</v>
      </c>
      <c r="D34" s="186"/>
      <c r="E34" s="186"/>
      <c r="F34" s="186"/>
    </row>
    <row r="35" spans="1:6" ht="30.75" customHeight="1" thickBot="1">
      <c r="A35" s="341" t="s">
        <v>198</v>
      </c>
      <c r="B35" s="337" t="s">
        <v>17</v>
      </c>
      <c r="C35" s="391" t="s">
        <v>13</v>
      </c>
      <c r="D35" s="186"/>
      <c r="E35" s="683"/>
      <c r="F35" s="186"/>
    </row>
    <row r="36" spans="1:6" ht="12" customHeight="1" thickBot="1">
      <c r="A36" s="390" t="s">
        <v>199</v>
      </c>
      <c r="B36" s="329" t="s">
        <v>200</v>
      </c>
      <c r="C36" s="328" t="s">
        <v>201</v>
      </c>
      <c r="D36" s="186"/>
      <c r="E36" s="186"/>
      <c r="F36" s="186"/>
    </row>
    <row r="37" spans="1:6">
      <c r="A37" s="361" t="s">
        <v>206</v>
      </c>
      <c r="B37" s="31" t="s">
        <v>384</v>
      </c>
      <c r="C37" s="113">
        <v>2600000</v>
      </c>
      <c r="D37" s="33"/>
      <c r="E37" s="33"/>
      <c r="F37" s="33"/>
    </row>
    <row r="38" spans="1:6">
      <c r="A38" s="361" t="s">
        <v>207</v>
      </c>
      <c r="B38" s="6" t="s">
        <v>385</v>
      </c>
      <c r="C38" s="111">
        <v>0</v>
      </c>
      <c r="D38" s="33"/>
      <c r="E38" s="33"/>
      <c r="F38" s="33"/>
    </row>
    <row r="39" spans="1:6" ht="13.5" thickBot="1">
      <c r="A39" s="389" t="s">
        <v>208</v>
      </c>
      <c r="B39" s="270" t="s">
        <v>386</v>
      </c>
      <c r="C39" s="112">
        <v>0</v>
      </c>
      <c r="D39" s="33"/>
      <c r="E39" s="33"/>
      <c r="F39" s="33"/>
    </row>
    <row r="40" spans="1:6" ht="13.5" thickBot="1">
      <c r="A40" s="344" t="s">
        <v>209</v>
      </c>
      <c r="B40" s="781" t="s">
        <v>383</v>
      </c>
      <c r="C40" s="365">
        <f>SUM(C37:C39)</f>
        <v>2600000</v>
      </c>
      <c r="D40" s="269"/>
      <c r="E40" s="269"/>
      <c r="F40" s="269"/>
    </row>
    <row r="41" spans="1:6">
      <c r="B41" s="1"/>
      <c r="C41" s="1"/>
      <c r="D41" s="33"/>
      <c r="E41" s="33"/>
      <c r="F41" s="33"/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</sheetData>
  <mergeCells count="7">
    <mergeCell ref="A32:D32"/>
    <mergeCell ref="A15:D15"/>
    <mergeCell ref="B3:F3"/>
    <mergeCell ref="A1:F1"/>
    <mergeCell ref="A13:F13"/>
    <mergeCell ref="A30:F30"/>
    <mergeCell ref="A17:A18"/>
  </mergeCells>
  <pageMargins left="0.59055118110236227" right="0.39370078740157483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77"/>
  <sheetViews>
    <sheetView zoomScale="120" zoomScaleNormal="120" workbookViewId="0">
      <selection activeCell="G51" sqref="G51"/>
    </sheetView>
  </sheetViews>
  <sheetFormatPr defaultRowHeight="12.75"/>
  <cols>
    <col min="1" max="1" width="5.42578125" customWidth="1"/>
    <col min="2" max="2" width="64.85546875" customWidth="1"/>
    <col min="3" max="3" width="13" customWidth="1"/>
    <col min="4" max="4" width="9.5703125" bestFit="1" customWidth="1"/>
  </cols>
  <sheetData>
    <row r="1" spans="1:5">
      <c r="A1" s="974"/>
      <c r="B1" s="995" t="s">
        <v>585</v>
      </c>
      <c r="C1" s="335"/>
      <c r="D1" s="335"/>
      <c r="E1" s="335"/>
    </row>
    <row r="2" spans="1:5" ht="8.25" customHeight="1">
      <c r="B2" s="1"/>
      <c r="C2" s="38"/>
    </row>
    <row r="3" spans="1:5" ht="15.75">
      <c r="B3" s="1029" t="s">
        <v>418</v>
      </c>
      <c r="C3" s="1029"/>
    </row>
    <row r="4" spans="1:5" ht="7.5" customHeight="1">
      <c r="B4" s="39"/>
      <c r="C4" s="39"/>
    </row>
    <row r="5" spans="1:5" ht="13.5" thickBot="1">
      <c r="B5" s="1"/>
      <c r="C5" s="977" t="s">
        <v>521</v>
      </c>
    </row>
    <row r="6" spans="1:5" ht="27" customHeight="1" thickBot="1">
      <c r="A6" s="341" t="s">
        <v>198</v>
      </c>
      <c r="B6" s="897" t="s">
        <v>22</v>
      </c>
      <c r="C6" s="397" t="s">
        <v>13</v>
      </c>
    </row>
    <row r="7" spans="1:5" ht="12.75" customHeight="1" thickBot="1">
      <c r="A7" s="390" t="s">
        <v>199</v>
      </c>
      <c r="B7" s="347" t="s">
        <v>200</v>
      </c>
      <c r="C7" s="347" t="s">
        <v>201</v>
      </c>
    </row>
    <row r="8" spans="1:5" ht="12.75" customHeight="1">
      <c r="A8" s="598" t="s">
        <v>203</v>
      </c>
      <c r="B8" s="898" t="s">
        <v>504</v>
      </c>
      <c r="C8" s="959"/>
    </row>
    <row r="9" spans="1:5" ht="12.75" customHeight="1">
      <c r="A9" s="597" t="s">
        <v>204</v>
      </c>
      <c r="B9" s="895" t="s">
        <v>308</v>
      </c>
      <c r="C9" s="722"/>
    </row>
    <row r="10" spans="1:5" ht="12.75" customHeight="1">
      <c r="A10" s="597" t="s">
        <v>205</v>
      </c>
      <c r="B10" s="895" t="s">
        <v>307</v>
      </c>
      <c r="C10" s="960"/>
    </row>
    <row r="11" spans="1:5" ht="12.75" customHeight="1">
      <c r="A11" s="597" t="s">
        <v>206</v>
      </c>
      <c r="B11" s="895" t="s">
        <v>309</v>
      </c>
      <c r="C11" s="722">
        <v>4957290</v>
      </c>
    </row>
    <row r="12" spans="1:5" ht="12.75" customHeight="1">
      <c r="A12" s="597" t="s">
        <v>207</v>
      </c>
      <c r="B12" s="895" t="s">
        <v>310</v>
      </c>
      <c r="C12" s="722">
        <v>4864000</v>
      </c>
    </row>
    <row r="13" spans="1:5" ht="12.75" customHeight="1">
      <c r="A13" s="597" t="s">
        <v>208</v>
      </c>
      <c r="B13" s="895" t="s">
        <v>311</v>
      </c>
      <c r="C13" s="722">
        <v>100000</v>
      </c>
    </row>
    <row r="14" spans="1:5" ht="12.75" customHeight="1">
      <c r="A14" s="597" t="s">
        <v>209</v>
      </c>
      <c r="B14" s="895" t="s">
        <v>312</v>
      </c>
      <c r="C14" s="722">
        <v>4406070</v>
      </c>
    </row>
    <row r="15" spans="1:5" ht="12.75" customHeight="1">
      <c r="A15" s="597" t="s">
        <v>210</v>
      </c>
      <c r="B15" s="895" t="s">
        <v>534</v>
      </c>
      <c r="C15" s="722">
        <v>6000000</v>
      </c>
    </row>
    <row r="16" spans="1:5" ht="12.75" customHeight="1">
      <c r="A16" s="597" t="s">
        <v>211</v>
      </c>
      <c r="B16" s="895" t="s">
        <v>535</v>
      </c>
      <c r="C16" s="722">
        <v>25500</v>
      </c>
    </row>
    <row r="17" spans="1:4" ht="12.75" customHeight="1">
      <c r="A17" s="597" t="s">
        <v>212</v>
      </c>
      <c r="B17" s="895" t="s">
        <v>536</v>
      </c>
      <c r="C17" s="722"/>
    </row>
    <row r="18" spans="1:4" ht="12.75" customHeight="1">
      <c r="A18" s="597" t="s">
        <v>213</v>
      </c>
      <c r="B18" s="895" t="s">
        <v>537</v>
      </c>
      <c r="C18" s="722"/>
    </row>
    <row r="19" spans="1:4" ht="12.75" customHeight="1">
      <c r="A19" s="597" t="s">
        <v>214</v>
      </c>
      <c r="B19" s="895" t="s">
        <v>700</v>
      </c>
      <c r="C19" s="722">
        <v>585200</v>
      </c>
    </row>
    <row r="20" spans="1:4" ht="12.75" customHeight="1">
      <c r="A20" s="597"/>
      <c r="B20" s="895" t="s">
        <v>538</v>
      </c>
      <c r="C20" s="722">
        <v>9158787</v>
      </c>
    </row>
    <row r="21" spans="1:4" ht="12.75" customHeight="1">
      <c r="A21" s="597" t="s">
        <v>215</v>
      </c>
      <c r="B21" s="903" t="s">
        <v>539</v>
      </c>
      <c r="C21" s="960">
        <v>30096847</v>
      </c>
      <c r="D21" s="80"/>
    </row>
    <row r="22" spans="1:4" ht="17.25" customHeight="1">
      <c r="A22" s="597" t="s">
        <v>216</v>
      </c>
      <c r="B22" s="899" t="s">
        <v>487</v>
      </c>
      <c r="C22" s="726"/>
    </row>
    <row r="23" spans="1:4" ht="12.75" customHeight="1">
      <c r="A23" s="597" t="s">
        <v>217</v>
      </c>
      <c r="B23" s="900" t="s">
        <v>313</v>
      </c>
      <c r="C23" s="722">
        <v>7365000</v>
      </c>
    </row>
    <row r="24" spans="1:4" ht="12.75" customHeight="1">
      <c r="A24" s="597" t="s">
        <v>218</v>
      </c>
      <c r="B24" s="901" t="s">
        <v>314</v>
      </c>
      <c r="C24" s="722">
        <v>1470000</v>
      </c>
    </row>
    <row r="25" spans="1:4" ht="12.75" customHeight="1">
      <c r="A25" s="597" t="s">
        <v>219</v>
      </c>
      <c r="B25" s="900" t="s">
        <v>315</v>
      </c>
      <c r="C25" s="722">
        <v>3682500</v>
      </c>
    </row>
    <row r="26" spans="1:4" ht="12.75" customHeight="1">
      <c r="A26" s="597" t="s">
        <v>220</v>
      </c>
      <c r="B26" s="900" t="s">
        <v>473</v>
      </c>
      <c r="C26" s="722"/>
    </row>
    <row r="27" spans="1:4" ht="12.75" customHeight="1">
      <c r="A27" s="597" t="s">
        <v>221</v>
      </c>
      <c r="B27" s="901" t="s">
        <v>316</v>
      </c>
      <c r="C27" s="722">
        <v>735000</v>
      </c>
    </row>
    <row r="28" spans="1:4" ht="12.75" customHeight="1">
      <c r="A28" s="597" t="s">
        <v>223</v>
      </c>
      <c r="B28" s="895" t="s">
        <v>317</v>
      </c>
      <c r="C28" s="722">
        <v>1252733</v>
      </c>
    </row>
    <row r="29" spans="1:4" ht="12.75" customHeight="1">
      <c r="A29" s="597" t="s">
        <v>224</v>
      </c>
      <c r="B29" s="895" t="s">
        <v>318</v>
      </c>
      <c r="C29" s="722">
        <v>626367</v>
      </c>
      <c r="D29" s="80"/>
    </row>
    <row r="30" spans="1:4" ht="12.75" customHeight="1">
      <c r="A30" s="597"/>
      <c r="B30" s="903" t="s">
        <v>622</v>
      </c>
      <c r="C30" s="960">
        <v>15131600</v>
      </c>
      <c r="D30" s="80"/>
    </row>
    <row r="31" spans="1:4" ht="25.5" customHeight="1">
      <c r="A31" s="597" t="s">
        <v>228</v>
      </c>
      <c r="B31" s="902" t="s">
        <v>488</v>
      </c>
      <c r="C31" s="960">
        <v>19879058</v>
      </c>
    </row>
    <row r="32" spans="1:4" ht="12.75" customHeight="1">
      <c r="A32" s="597" t="s">
        <v>229</v>
      </c>
      <c r="B32" s="895" t="s">
        <v>540</v>
      </c>
      <c r="C32" s="722">
        <v>8580000</v>
      </c>
    </row>
    <row r="33" spans="1:4" ht="12.75" customHeight="1">
      <c r="A33" s="597" t="s">
        <v>230</v>
      </c>
      <c r="B33" s="895" t="s">
        <v>477</v>
      </c>
      <c r="C33" s="722"/>
    </row>
    <row r="34" spans="1:4" ht="12.75" customHeight="1">
      <c r="A34" s="597" t="s">
        <v>231</v>
      </c>
      <c r="B34" s="895" t="s">
        <v>478</v>
      </c>
      <c r="C34" s="722"/>
    </row>
    <row r="35" spans="1:4" ht="12.75" customHeight="1">
      <c r="A35" s="597" t="s">
        <v>232</v>
      </c>
      <c r="B35" s="895" t="s">
        <v>479</v>
      </c>
      <c r="C35" s="722"/>
    </row>
    <row r="36" spans="1:4" ht="12.75" customHeight="1">
      <c r="A36" s="597" t="s">
        <v>233</v>
      </c>
      <c r="B36" s="895" t="s">
        <v>480</v>
      </c>
      <c r="C36" s="722"/>
    </row>
    <row r="37" spans="1:4" ht="12.75" customHeight="1">
      <c r="A37" s="597" t="s">
        <v>234</v>
      </c>
      <c r="B37" s="895" t="s">
        <v>319</v>
      </c>
      <c r="C37" s="722">
        <v>2214400</v>
      </c>
    </row>
    <row r="38" spans="1:4" ht="12.75" customHeight="1">
      <c r="A38" s="597" t="s">
        <v>235</v>
      </c>
      <c r="B38" s="895" t="s">
        <v>474</v>
      </c>
      <c r="C38" s="722"/>
    </row>
    <row r="39" spans="1:4" ht="12.75" customHeight="1">
      <c r="A39" s="597" t="s">
        <v>236</v>
      </c>
      <c r="B39" s="895" t="s">
        <v>507</v>
      </c>
      <c r="C39" s="722"/>
    </row>
    <row r="40" spans="1:4" ht="12.75" customHeight="1">
      <c r="A40" s="597" t="s">
        <v>237</v>
      </c>
      <c r="B40" s="895" t="s">
        <v>475</v>
      </c>
      <c r="C40" s="722"/>
    </row>
    <row r="41" spans="1:4" ht="12.75" customHeight="1">
      <c r="A41" s="597" t="s">
        <v>238</v>
      </c>
      <c r="B41" s="895" t="s">
        <v>483</v>
      </c>
      <c r="C41" s="722"/>
    </row>
    <row r="42" spans="1:4" ht="12.75" customHeight="1">
      <c r="A42" s="597" t="s">
        <v>239</v>
      </c>
      <c r="B42" s="895" t="s">
        <v>485</v>
      </c>
      <c r="C42" s="722"/>
    </row>
    <row r="43" spans="1:4" ht="12.75" customHeight="1">
      <c r="A43" s="597" t="s">
        <v>240</v>
      </c>
      <c r="B43" s="895" t="s">
        <v>484</v>
      </c>
      <c r="C43" s="722"/>
    </row>
    <row r="44" spans="1:4" ht="12.75" customHeight="1">
      <c r="A44" s="597" t="s">
        <v>241</v>
      </c>
      <c r="B44" s="895" t="s">
        <v>476</v>
      </c>
      <c r="C44" s="722"/>
      <c r="D44" s="80"/>
    </row>
    <row r="45" spans="1:4" ht="24" customHeight="1">
      <c r="A45" s="597" t="s">
        <v>242</v>
      </c>
      <c r="B45" s="896" t="s">
        <v>481</v>
      </c>
      <c r="C45" s="722"/>
      <c r="D45" s="80"/>
    </row>
    <row r="46" spans="1:4" ht="24" customHeight="1">
      <c r="A46" s="597" t="s">
        <v>243</v>
      </c>
      <c r="B46" s="896" t="s">
        <v>482</v>
      </c>
      <c r="C46" s="722"/>
      <c r="D46" s="80"/>
    </row>
    <row r="47" spans="1:4" ht="13.5" customHeight="1">
      <c r="A47" s="597" t="s">
        <v>244</v>
      </c>
      <c r="B47" s="896" t="s">
        <v>486</v>
      </c>
      <c r="C47" s="722">
        <v>5605000</v>
      </c>
      <c r="D47" s="80"/>
    </row>
    <row r="48" spans="1:4" ht="12.75" customHeight="1">
      <c r="A48" s="597" t="s">
        <v>245</v>
      </c>
      <c r="B48" s="952" t="s">
        <v>513</v>
      </c>
      <c r="C48" s="726">
        <v>211470</v>
      </c>
      <c r="D48" s="80"/>
    </row>
    <row r="49" spans="1:4" ht="12.75" customHeight="1">
      <c r="A49" s="597" t="s">
        <v>246</v>
      </c>
      <c r="B49" s="917" t="s">
        <v>664</v>
      </c>
      <c r="C49" s="726">
        <v>3268188</v>
      </c>
    </row>
    <row r="50" spans="1:4" ht="12.75" customHeight="1">
      <c r="A50" s="597" t="s">
        <v>250</v>
      </c>
      <c r="B50" s="903" t="s">
        <v>321</v>
      </c>
      <c r="C50" s="960">
        <v>1800000</v>
      </c>
    </row>
    <row r="51" spans="1:4" ht="12.75" customHeight="1">
      <c r="A51" s="597" t="s">
        <v>251</v>
      </c>
      <c r="B51" s="927" t="s">
        <v>322</v>
      </c>
      <c r="C51" s="928">
        <v>1800000</v>
      </c>
    </row>
    <row r="52" spans="1:4" ht="12.75" customHeight="1" thickBot="1">
      <c r="A52" s="597" t="s">
        <v>508</v>
      </c>
      <c r="B52" s="917" t="s">
        <v>323</v>
      </c>
      <c r="C52" s="726"/>
    </row>
    <row r="53" spans="1:4" ht="12.75" customHeight="1" thickBot="1">
      <c r="A53" s="398" t="s">
        <v>252</v>
      </c>
      <c r="B53" s="904" t="s">
        <v>320</v>
      </c>
      <c r="C53" s="727">
        <v>66907505</v>
      </c>
      <c r="D53" s="80"/>
    </row>
    <row r="54" spans="1:4" ht="12.75" customHeight="1"/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>
      <c r="A60" s="1010" t="s">
        <v>584</v>
      </c>
      <c r="B60" s="1010"/>
      <c r="C60" s="1010"/>
    </row>
    <row r="61" spans="1:4" ht="12.75" customHeight="1">
      <c r="B61" s="1029" t="s">
        <v>425</v>
      </c>
      <c r="C61" s="1029"/>
    </row>
    <row r="62" spans="1:4" ht="12.75" customHeight="1" thickBot="1">
      <c r="B62" s="1"/>
      <c r="C62" s="977" t="s">
        <v>521</v>
      </c>
    </row>
    <row r="63" spans="1:4" ht="21.75" customHeight="1" thickBot="1">
      <c r="A63" s="396" t="s">
        <v>198</v>
      </c>
      <c r="B63" s="693" t="s">
        <v>22</v>
      </c>
      <c r="C63" s="694" t="s">
        <v>13</v>
      </c>
    </row>
    <row r="64" spans="1:4" s="806" customFormat="1" ht="12.75" customHeight="1" thickBot="1">
      <c r="A64" s="390" t="s">
        <v>199</v>
      </c>
      <c r="B64" s="804" t="s">
        <v>200</v>
      </c>
      <c r="C64" s="805" t="s">
        <v>201</v>
      </c>
    </row>
    <row r="65" spans="1:3" ht="14.25" customHeight="1">
      <c r="A65" s="695" t="s">
        <v>203</v>
      </c>
      <c r="B65" s="994" t="s">
        <v>665</v>
      </c>
      <c r="C65" s="240">
        <v>4100000</v>
      </c>
    </row>
    <row r="66" spans="1:3" ht="12.75" customHeight="1">
      <c r="A66" s="696" t="s">
        <v>204</v>
      </c>
      <c r="B66" s="724"/>
      <c r="C66" s="570"/>
    </row>
    <row r="67" spans="1:3" ht="12.75" customHeight="1">
      <c r="A67" s="696" t="s">
        <v>205</v>
      </c>
      <c r="B67" s="723"/>
      <c r="C67" s="722"/>
    </row>
    <row r="68" spans="1:3" ht="12.75" customHeight="1">
      <c r="A68" s="698" t="s">
        <v>206</v>
      </c>
      <c r="B68" s="725"/>
      <c r="C68" s="722"/>
    </row>
    <row r="69" spans="1:3" ht="12.75" customHeight="1">
      <c r="A69" s="698" t="s">
        <v>207</v>
      </c>
      <c r="B69" s="725"/>
      <c r="C69" s="722"/>
    </row>
    <row r="70" spans="1:3" ht="12.75" customHeight="1">
      <c r="A70" s="698" t="s">
        <v>208</v>
      </c>
      <c r="B70" s="725"/>
      <c r="C70" s="726"/>
    </row>
    <row r="71" spans="1:3" ht="12.75" customHeight="1">
      <c r="A71" s="698" t="s">
        <v>209</v>
      </c>
      <c r="B71" s="725"/>
      <c r="C71" s="722"/>
    </row>
    <row r="72" spans="1:3" ht="12.75" customHeight="1" thickBot="1">
      <c r="A72" s="697" t="s">
        <v>210</v>
      </c>
      <c r="B72" s="801"/>
      <c r="C72" s="803"/>
    </row>
    <row r="73" spans="1:3" ht="12.75" customHeight="1" thickBot="1">
      <c r="A73" s="373" t="s">
        <v>211</v>
      </c>
      <c r="B73" s="802" t="s">
        <v>426</v>
      </c>
      <c r="C73" s="151"/>
    </row>
    <row r="74" spans="1:3" ht="12.75" customHeight="1"/>
    <row r="75" spans="1:3" ht="12.75" customHeight="1"/>
    <row r="76" spans="1:3" ht="12.75" customHeight="1"/>
    <row r="77" spans="1:3" ht="12.75" customHeight="1">
      <c r="C77" s="80"/>
    </row>
    <row r="78" spans="1:3" ht="12.75" customHeight="1"/>
    <row r="79" spans="1:3" ht="12.75" customHeight="1"/>
    <row r="80" spans="1:3" ht="12.75" customHeight="1"/>
    <row r="81" spans="2:5" ht="12.75" customHeight="1"/>
    <row r="82" spans="2:5" ht="12.75" customHeight="1"/>
    <row r="83" spans="2:5" ht="12.75" customHeight="1"/>
    <row r="84" spans="2:5" ht="12.75" customHeight="1"/>
    <row r="85" spans="2:5" ht="12.75" customHeight="1"/>
    <row r="86" spans="2:5" ht="12.75" customHeight="1">
      <c r="B86" s="1"/>
      <c r="C86" s="1"/>
    </row>
    <row r="87" spans="2:5" ht="12.75" customHeight="1">
      <c r="B87" s="1"/>
      <c r="C87" s="1"/>
    </row>
    <row r="88" spans="2:5" ht="12.75" customHeight="1">
      <c r="B88" s="1"/>
      <c r="C88" s="1"/>
    </row>
    <row r="89" spans="2:5">
      <c r="B89" s="1"/>
      <c r="C89" s="1"/>
      <c r="D89" s="335"/>
      <c r="E89" s="335"/>
    </row>
    <row r="90" spans="2:5">
      <c r="B90" s="1"/>
      <c r="C90" s="1"/>
    </row>
    <row r="91" spans="2:5">
      <c r="B91" s="1"/>
      <c r="C91" s="1"/>
    </row>
    <row r="92" spans="2:5">
      <c r="B92" s="1"/>
      <c r="C92" s="1"/>
    </row>
    <row r="93" spans="2:5">
      <c r="B93" s="1"/>
      <c r="C93" s="1"/>
    </row>
    <row r="94" spans="2:5">
      <c r="B94" s="1"/>
      <c r="C94" s="1"/>
    </row>
    <row r="95" spans="2:5" ht="12.75" customHeight="1">
      <c r="B95" s="1"/>
      <c r="C95" s="1"/>
    </row>
    <row r="96" spans="2:5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9.75" customHeight="1">
      <c r="B117" s="1"/>
      <c r="C117" s="1"/>
    </row>
    <row r="118" spans="2:3" ht="12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  <c r="D134" s="420"/>
      <c r="E134" s="420"/>
    </row>
    <row r="135" spans="2:5" ht="12.75" customHeight="1">
      <c r="B135" s="1"/>
      <c r="C135" s="1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 ht="12.75" customHeight="1">
      <c r="B144" s="1"/>
      <c r="C144" s="1"/>
    </row>
    <row r="145" spans="2:4" ht="12.75" customHeight="1">
      <c r="B145" s="1"/>
      <c r="C145" s="1"/>
    </row>
    <row r="146" spans="2:4">
      <c r="B146" s="1"/>
      <c r="C146" s="1"/>
    </row>
    <row r="147" spans="2:4">
      <c r="B147" s="1"/>
      <c r="C147" s="1"/>
      <c r="D147" s="80"/>
    </row>
    <row r="148" spans="2:4">
      <c r="B148" s="1"/>
      <c r="C148" s="1"/>
      <c r="D148" s="80"/>
    </row>
    <row r="149" spans="2:4">
      <c r="B149" s="1"/>
      <c r="C149" s="1"/>
      <c r="D149" s="80"/>
    </row>
    <row r="150" spans="2:4">
      <c r="B150" s="1"/>
      <c r="C150" s="1"/>
      <c r="D150" s="80"/>
    </row>
    <row r="151" spans="2:4">
      <c r="B151" s="1"/>
      <c r="C151" s="1"/>
      <c r="D151" s="80"/>
    </row>
    <row r="152" spans="2:4">
      <c r="B152" s="1"/>
      <c r="C152" s="1"/>
      <c r="D152" s="80"/>
    </row>
    <row r="153" spans="2:4">
      <c r="B153" s="1"/>
      <c r="C153" s="1"/>
      <c r="D153" s="80"/>
    </row>
    <row r="154" spans="2:4">
      <c r="B154" s="1"/>
      <c r="C154" s="1"/>
      <c r="D154" s="80"/>
    </row>
    <row r="155" spans="2:4">
      <c r="B155" s="1"/>
      <c r="C155" s="1"/>
      <c r="D155" s="80"/>
    </row>
    <row r="156" spans="2:4">
      <c r="B156" s="1"/>
      <c r="C156" s="1"/>
      <c r="D156" s="80"/>
    </row>
    <row r="157" spans="2:4">
      <c r="B157" s="1"/>
      <c r="C157" s="1"/>
      <c r="D157" s="80"/>
    </row>
    <row r="158" spans="2:4">
      <c r="B158" s="1"/>
      <c r="C158" s="1"/>
      <c r="D158" s="80"/>
    </row>
    <row r="159" spans="2:4">
      <c r="B159" s="1"/>
      <c r="C159" s="1"/>
      <c r="D159" s="80"/>
    </row>
    <row r="160" spans="2:4">
      <c r="B160" s="1"/>
      <c r="C160" s="1"/>
      <c r="D160" s="80"/>
    </row>
    <row r="161" spans="2:5">
      <c r="B161" s="1"/>
      <c r="C161" s="1"/>
    </row>
    <row r="162" spans="2:5">
      <c r="B162" s="1"/>
      <c r="C162" s="1"/>
    </row>
    <row r="163" spans="2:5">
      <c r="B163" s="1"/>
      <c r="C163" s="1"/>
    </row>
    <row r="164" spans="2:5">
      <c r="B164" s="1"/>
      <c r="C164" s="1"/>
    </row>
    <row r="165" spans="2:5">
      <c r="B165" s="1"/>
      <c r="C165" s="1"/>
    </row>
    <row r="166" spans="2:5">
      <c r="B166" s="1"/>
      <c r="C166" s="1"/>
    </row>
    <row r="167" spans="2:5">
      <c r="B167" s="1"/>
      <c r="C167" s="1"/>
    </row>
    <row r="168" spans="2:5">
      <c r="B168" s="1"/>
      <c r="C168" s="1"/>
    </row>
    <row r="169" spans="2:5">
      <c r="B169" s="1"/>
      <c r="C169" s="1"/>
    </row>
    <row r="170" spans="2:5">
      <c r="B170" s="1"/>
      <c r="C170" s="1"/>
    </row>
    <row r="171" spans="2:5">
      <c r="B171" s="1"/>
      <c r="C171" s="1"/>
    </row>
    <row r="172" spans="2:5">
      <c r="B172" s="1"/>
      <c r="C172" s="1"/>
    </row>
    <row r="175" spans="2:5">
      <c r="E175" s="80"/>
    </row>
    <row r="177" spans="5:5">
      <c r="E177" s="80"/>
    </row>
  </sheetData>
  <mergeCells count="3">
    <mergeCell ref="B3:C3"/>
    <mergeCell ref="A60:C60"/>
    <mergeCell ref="B61:C61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31</vt:i4>
      </vt:variant>
    </vt:vector>
  </HeadingPairs>
  <TitlesOfParts>
    <vt:vector size="31" baseType="lpstr">
      <vt:lpstr>1.m.mérleg</vt:lpstr>
      <vt:lpstr>2.m.kiadási ei</vt:lpstr>
      <vt:lpstr>3.m.kiadási ei cofog</vt:lpstr>
      <vt:lpstr>4-5.m. intézm. kiadás</vt:lpstr>
      <vt:lpstr>5.6.m.tám.ért.kiad.</vt:lpstr>
      <vt:lpstr>7-8-9.m.szoc.ell.</vt:lpstr>
      <vt:lpstr>10.m.bev.ei</vt:lpstr>
      <vt:lpstr>11-12-13.m.intézm.adó.közht.bev</vt:lpstr>
      <vt:lpstr>14-15.m.műk.bev.</vt:lpstr>
      <vt:lpstr>16-17-18.m.közp.kieg.műk.tám.be</vt:lpstr>
      <vt:lpstr>19. intézményi bev</vt:lpstr>
      <vt:lpstr>20-21.m.kp.fejl.tám.bev</vt:lpstr>
      <vt:lpstr>22-23.m.felh bev</vt:lpstr>
      <vt:lpstr>24.m.felú.kiad</vt:lpstr>
      <vt:lpstr>25.m.beruh kiad</vt:lpstr>
      <vt:lpstr>26.m.felh.egyens</vt:lpstr>
      <vt:lpstr>27. kölcsön visszatérülés</vt:lpstr>
      <vt:lpstr>28-29.m.létszám</vt:lpstr>
      <vt:lpstr>30.m. adósságot keletkeztető</vt:lpstr>
      <vt:lpstr>31 .EI ütem</vt:lpstr>
      <vt:lpstr>32.kölcsön áll.fizetési köt</vt:lpstr>
      <vt:lpstr>33.m. hitel áll</vt:lpstr>
      <vt:lpstr>34.m.hiteláll.</vt:lpstr>
      <vt:lpstr>35.m.több éves kihatás</vt:lpstr>
      <vt:lpstr>36.m.ei mego</vt:lpstr>
      <vt:lpstr>37.mbev mego</vt:lpstr>
      <vt:lpstr>38.m.int.bev.mego.</vt:lpstr>
      <vt:lpstr>39. pevált</vt:lpstr>
      <vt:lpstr>1_ sz_függelék</vt:lpstr>
      <vt:lpstr>Munka3</vt:lpstr>
      <vt:lpstr>Munka4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Igazgatas</cp:lastModifiedBy>
  <cp:lastPrinted>2018-02-05T09:02:02Z</cp:lastPrinted>
  <dcterms:created xsi:type="dcterms:W3CDTF">2011-01-18T10:18:13Z</dcterms:created>
  <dcterms:modified xsi:type="dcterms:W3CDTF">2018-02-09T10:16:23Z</dcterms:modified>
</cp:coreProperties>
</file>