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12. mell" sheetId="29" r:id="rId5"/>
  </sheets>
  <calcPr calcId="124519"/>
</workbook>
</file>

<file path=xl/calcChain.xml><?xml version="1.0" encoding="utf-8"?>
<calcChain xmlns="http://schemas.openxmlformats.org/spreadsheetml/2006/main">
  <c r="F32" i="29"/>
  <c r="E32"/>
  <c r="D32"/>
  <c r="F30"/>
  <c r="F33" s="1"/>
  <c r="E30"/>
  <c r="E33" s="1"/>
  <c r="D30"/>
  <c r="D33" s="1"/>
  <c r="F24"/>
  <c r="E24"/>
  <c r="D24"/>
  <c r="F20"/>
  <c r="E20"/>
  <c r="D20"/>
  <c r="F15"/>
  <c r="E15"/>
  <c r="D15"/>
  <c r="F10"/>
  <c r="F27" s="1"/>
  <c r="E10"/>
  <c r="E27" s="1"/>
  <c r="E34" s="1"/>
  <c r="D10"/>
  <c r="D27" s="1"/>
  <c r="D34" s="1"/>
  <c r="F34" l="1"/>
  <c r="Q65" i="1"/>
  <c r="Q51"/>
  <c r="Q63" s="1"/>
  <c r="R7" l="1"/>
  <c r="R51" s="1"/>
  <c r="R63" s="1"/>
  <c r="R65" s="1"/>
  <c r="S7"/>
  <c r="S51" s="1"/>
  <c r="S63" s="1"/>
  <c r="S65" s="1"/>
  <c r="I58" l="1"/>
  <c r="J58"/>
  <c r="H58"/>
  <c r="J13" l="1"/>
  <c r="I13"/>
  <c r="I8"/>
  <c r="J8"/>
  <c r="H8"/>
  <c r="D38" i="2" l="1"/>
  <c r="S53" i="1" l="1"/>
  <c r="S62" s="1"/>
  <c r="J53" l="1"/>
  <c r="I53"/>
  <c r="I27" i="22" l="1"/>
  <c r="J27"/>
  <c r="I25"/>
  <c r="I29" s="1"/>
  <c r="I17"/>
  <c r="J17"/>
  <c r="J25" s="1"/>
  <c r="J29" s="1"/>
  <c r="D41" i="2"/>
  <c r="C38"/>
  <c r="C41" s="1"/>
  <c r="C26"/>
  <c r="C28" s="1"/>
  <c r="D26"/>
  <c r="D28" s="1"/>
  <c r="Q7" i="1" l="1"/>
  <c r="H7"/>
  <c r="H27" i="22"/>
  <c r="H24"/>
  <c r="H15"/>
  <c r="H17" s="1"/>
  <c r="H25" s="1"/>
  <c r="H29" s="1"/>
  <c r="H14"/>
  <c r="H13"/>
  <c r="F12"/>
  <c r="F16" s="1"/>
  <c r="H11"/>
  <c r="H10"/>
  <c r="H9"/>
  <c r="H8"/>
  <c r="H7"/>
  <c r="H16" l="1"/>
  <c r="H47" i="1" l="1"/>
  <c r="Q53" l="1"/>
  <c r="Q62" s="1"/>
  <c r="H53"/>
  <c r="H62" s="1"/>
  <c r="I56"/>
  <c r="I62" s="1"/>
  <c r="J56"/>
  <c r="J62" s="1"/>
  <c r="H56"/>
  <c r="I47"/>
  <c r="J47"/>
  <c r="E29" i="6"/>
  <c r="D29"/>
  <c r="C29"/>
  <c r="E22"/>
  <c r="D22"/>
  <c r="C22"/>
  <c r="E19"/>
  <c r="D19"/>
  <c r="C19"/>
  <c r="E16"/>
  <c r="D16"/>
  <c r="C16"/>
  <c r="E14"/>
  <c r="D14"/>
  <c r="C14"/>
  <c r="R53" i="1"/>
  <c r="R62" s="1"/>
  <c r="J34"/>
  <c r="I34"/>
  <c r="H34"/>
  <c r="J17"/>
  <c r="I17"/>
  <c r="H17"/>
  <c r="J7"/>
  <c r="I7"/>
  <c r="B38" i="2"/>
  <c r="B41" s="1"/>
  <c r="B26"/>
  <c r="B28" s="1"/>
  <c r="J51" i="1" l="1"/>
  <c r="I51"/>
  <c r="E30" i="6"/>
  <c r="C30"/>
  <c r="H51" i="1"/>
  <c r="D30" i="6"/>
  <c r="I63" i="1"/>
  <c r="I65" s="1"/>
  <c r="J63"/>
  <c r="J65" s="1"/>
  <c r="H63" l="1"/>
  <c r="H65" s="1"/>
  <c r="G12" i="22" l="1"/>
  <c r="G6"/>
</calcChain>
</file>

<file path=xl/sharedStrings.xml><?xml version="1.0" encoding="utf-8"?>
<sst xmlns="http://schemas.openxmlformats.org/spreadsheetml/2006/main" count="354" uniqueCount="293">
  <si>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</si>
  <si>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</si>
  <si>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</si>
  <si>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</si>
  <si>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</si>
  <si>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</si>
  <si>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</si>
  <si>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</si>
  <si>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</si>
  <si>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</si>
  <si>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</si>
  <si>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</si>
  <si>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</si>
  <si>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</si>
  <si>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</si>
  <si>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</si>
  <si>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</si>
  <si>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</si>
  <si>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</si>
  <si>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</si>
  <si>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</si>
  <si>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</si>
  <si>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</si>
  <si>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</si>
  <si>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</si>
  <si>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</si>
  <si>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</si>
  <si>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</si>
  <si>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</si>
  <si>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</si>
  <si>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</si>
  <si>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</si>
  <si>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</si>
  <si>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</si>
  <si>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</si>
  <si>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</si>
  <si>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</si>
  <si>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Működési célú támogatások államháztartáson belülről</t>
  </si>
  <si>
    <t>Önkormányzati jogalkotás</t>
  </si>
  <si>
    <t>Szociális étkeztetés</t>
  </si>
  <si>
    <t>Házi segítség nyújtás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</si>
  <si>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</si>
  <si>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</si>
  <si>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</si>
  <si>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</si>
  <si>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</si>
  <si>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</si>
  <si>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</si>
  <si>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</si>
  <si>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</si>
  <si>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</si>
  <si>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</si>
  <si>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</si>
  <si>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</si>
  <si>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</si>
  <si>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</si>
  <si>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</si>
  <si>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</si>
  <si>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</si>
  <si>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</si>
  <si>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</si>
  <si>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</si>
  <si>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</si>
  <si>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</si>
  <si>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</si>
  <si>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</si>
  <si>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</si>
  <si>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</si>
  <si>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</si>
  <si>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</si>
  <si>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</si>
  <si>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</si>
  <si>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</si>
  <si>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</si>
  <si>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</si>
  <si>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</si>
  <si>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</si>
  <si>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</si>
  <si>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</si>
  <si>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I.1.a</t>
  </si>
  <si>
    <t>Önkormányzati hivatal támogatása</t>
  </si>
  <si>
    <t>elismert létszám</t>
  </si>
  <si>
    <t>I.1.ba)</t>
  </si>
  <si>
    <t>I.1.b</t>
  </si>
  <si>
    <t>Település-üzemeltetéshez kapcsolódó feladat ellátás 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</si>
  <si>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</si>
  <si>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</si>
  <si>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</si>
  <si>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</si>
  <si>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</si>
  <si>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</si>
  <si>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</si>
  <si>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</si>
  <si>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</si>
  <si>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</si>
  <si>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</si>
  <si>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</si>
  <si>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</si>
  <si>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</si>
  <si>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</si>
  <si>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</si>
  <si>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</si>
  <si>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</si>
  <si>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</si>
  <si>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</si>
  <si>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</si>
  <si>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</si>
  <si>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</si>
  <si>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</si>
  <si>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</si>
  <si>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</si>
  <si>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</si>
  <si>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</si>
  <si>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</si>
  <si>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</si>
  <si>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</si>
  <si>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</si>
  <si>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</si>
  <si>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</si>
  <si>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</si>
  <si>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</si>
  <si>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</si>
  <si>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</si>
  <si>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</si>
  <si>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</si>
  <si>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</si>
  <si>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</si>
  <si>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</si>
  <si>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</si>
  <si>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</si>
  <si>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</si>
  <si>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</si>
  <si>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</si>
  <si>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</si>
  <si>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</si>
  <si>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Eredeti előirányzat</t>
  </si>
  <si>
    <t>15.</t>
  </si>
  <si>
    <t>16.</t>
  </si>
  <si>
    <t>17.</t>
  </si>
  <si>
    <t>18.</t>
  </si>
  <si>
    <t>19.</t>
  </si>
  <si>
    <t>20.</t>
  </si>
  <si>
    <t>21.</t>
  </si>
  <si>
    <t>22.</t>
  </si>
  <si>
    <t>Sorszám</t>
  </si>
  <si>
    <t>23.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</si>
  <si>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</si>
  <si>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</si>
  <si>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</si>
  <si>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</si>
  <si>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</si>
  <si>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</si>
  <si>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</si>
  <si>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</si>
  <si>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</si>
  <si>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</si>
  <si>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</si>
  <si>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</si>
  <si>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</si>
  <si>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</si>
  <si>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</si>
  <si>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Működési célú pénzeszköz átadás államháztartáson belülre ( 8.sz.melléklet alapján)</t>
  </si>
  <si>
    <t>Kiadások és Bevételek</t>
  </si>
  <si>
    <t>A helyi Önkormányzatok működésének általános támogatása</t>
  </si>
  <si>
    <t>Iparűzési adó ideiglenes jelleggel végzett iparűzési tevékenység után ( napi átalány)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</si>
  <si>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</si>
  <si>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</si>
  <si>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</si>
  <si>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</si>
  <si>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</si>
  <si>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Zöldterület-gazdálkodással kapcsolatos feladatok ellátásának támogatása beszámítás után</t>
  </si>
  <si>
    <t>Közvilágítás fenntartásásnak támogatása beszámítás után</t>
  </si>
  <si>
    <t>Köztemető fenntartással kapcsolatos feladatok támogatása beszámítás után</t>
  </si>
  <si>
    <t>Közutak fenntartásának támogatása beszámítás után</t>
  </si>
  <si>
    <t>Működési engedéllyel rendelkező család- és gyermekjóléti szolgálat</t>
  </si>
  <si>
    <t>III.5.a,</t>
  </si>
  <si>
    <t>III.5.b,</t>
  </si>
  <si>
    <t>gyermekétkeztetés üzemeltetési támogatása</t>
  </si>
  <si>
    <t>rászoruló gyermekek intézményen kívüli szünidei étkeztetésének támogatása</t>
  </si>
  <si>
    <t>A települési önkormányzatok kulturális feladatainak támogatása összesen</t>
  </si>
  <si>
    <t>I.1.d</t>
  </si>
  <si>
    <t>Lakott külterülettel kapcsolatos feladatok támogatása</t>
  </si>
  <si>
    <t>Beszámítás</t>
  </si>
  <si>
    <t>Tartózkodás után fizetett idegenforgalmi adó</t>
  </si>
  <si>
    <t>Állandó jelleggel végzett iparűzési  tevékenység  után fizetett helyi adó</t>
  </si>
  <si>
    <t>Fajlagos összeg</t>
  </si>
  <si>
    <t>Költségvetési törvényben számított összeg</t>
  </si>
  <si>
    <t>ha</t>
  </si>
  <si>
    <t>I.1.b.b)</t>
  </si>
  <si>
    <t>km</t>
  </si>
  <si>
    <t>I.1b.c,)</t>
  </si>
  <si>
    <t>m2</t>
  </si>
  <si>
    <t>I.1.bd,)</t>
  </si>
  <si>
    <t>Közutak fenntartásának támogatása  beszámítás után</t>
  </si>
  <si>
    <t>fő</t>
  </si>
  <si>
    <t>I.1.c.</t>
  </si>
  <si>
    <t>Egyéb önkormányztai feladatok támogatása</t>
  </si>
  <si>
    <t>külterületi lakos</t>
  </si>
  <si>
    <t>Üdülőhelyi feladatok támogatása- beszámítás után</t>
  </si>
  <si>
    <t>2015. évi idegenforgalmi adó alap figyelembe vételével:7.709.674* 1,55=  11.949.997  kerekítve 11.950.000</t>
  </si>
  <si>
    <t>számított létszám</t>
  </si>
  <si>
    <t>Gyermek étkeztetés támogatása a finanszírozás szempontjából elismert dolgozók bértámogatása</t>
  </si>
  <si>
    <t>Ft</t>
  </si>
  <si>
    <t>III.6.</t>
  </si>
  <si>
    <t>Lakosságszám  2016. I. 1-én: 631 fő</t>
  </si>
  <si>
    <t>Önkormányzatok költségvetési támogatása</t>
  </si>
  <si>
    <t>V.</t>
  </si>
  <si>
    <t>Működési célú támogatások állmháztartáson belülről</t>
  </si>
  <si>
    <t>Turizmus, turisztikai   feladatok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</si>
  <si>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</si>
  <si>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</si>
  <si>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</si>
  <si>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</si>
  <si>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</si>
  <si>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</si>
  <si>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</si>
  <si>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</si>
  <si>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</si>
  <si>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Működési célú visszatérítendő támogatások, kölcsönök nyújtása államháztartáson kívülre</t>
  </si>
  <si>
    <t>A helyi önkormányzatok előző évi  elszámolásból származó kiadások</t>
  </si>
  <si>
    <t>Települési Önkormányzatok támogatása eredetei előirányzat</t>
  </si>
  <si>
    <t>Működési célú költségvetési  támogatások és kiegészítő támogatások</t>
  </si>
  <si>
    <t>előző évi vállalkozási  maradvány igénybevétele</t>
  </si>
  <si>
    <t>Működési kölcsön visszatérülés</t>
  </si>
  <si>
    <t>Államháztartáson belüli megelőlegezés</t>
  </si>
  <si>
    <t>Működési kölcsön  államháztartáson kívülre</t>
  </si>
  <si>
    <t>2017 . évi évi beszámoló</t>
  </si>
  <si>
    <t>2.sz . melléklet Demjén Község Önkormányzata Képviselő-testületének ………./2018.(……..) számú önkormányzati rendeletéhez</t>
  </si>
  <si>
    <t>3.sz . melléklet Demjén Község Önkormányzata Képviselő-testületének …./2018.(………...) önkormányzati rendeletéhez</t>
  </si>
  <si>
    <t>2017. éves  költségvetési támogatás</t>
  </si>
  <si>
    <t>Többlet támogatás</t>
  </si>
  <si>
    <t>Visszafizetési kötelezttség</t>
  </si>
  <si>
    <t>2017. éves helyi adó bevételek</t>
  </si>
  <si>
    <t>4.sz . melléklet Demjén Község Önkormányzata Képviselő-testületének …./2018.(………...) önkormányzati rendeletéhez</t>
  </si>
  <si>
    <t>1.sz . melléklet Demjén Község Önkormányzata Képviselő-testületének …./2018.(………...) önkormányzati határozathoz</t>
  </si>
  <si>
    <t>2017.éves</t>
  </si>
  <si>
    <t>Működési célú támogatások  és kiegészítő támgatások</t>
  </si>
  <si>
    <t>II.</t>
  </si>
  <si>
    <t>Egyéb működési célú támogatás államháztartáson belül</t>
  </si>
  <si>
    <t>Társadalombiztosítási   pénzügyi alapjai</t>
  </si>
  <si>
    <t>Központi kezelésű előirányzatok</t>
  </si>
  <si>
    <t>Elkülönített llami pénzalapok</t>
  </si>
  <si>
    <t>Önkormányzatok elszámolásai</t>
  </si>
  <si>
    <t>Előző évi költségvetési pénzmaradvány  igénybevétele</t>
  </si>
  <si>
    <t>Út-autópálya építés</t>
  </si>
  <si>
    <t>Államháztartással szembeni elszámolások</t>
  </si>
  <si>
    <t>Vállalkozási  tevékenység( túrizmus igazgatás)</t>
  </si>
  <si>
    <t>Turizmus, igazgatási feladatok</t>
  </si>
  <si>
    <t>Vállakozási tevékenység</t>
  </si>
  <si>
    <t>Települési támogatás</t>
  </si>
  <si>
    <t>Finanzsírozási bevételek</t>
  </si>
  <si>
    <t>Vállalkozási tevékenység bevételei</t>
  </si>
  <si>
    <t>Államháztatással szembeni elszámolások</t>
  </si>
  <si>
    <t>Finanszírozási kiadások</t>
  </si>
  <si>
    <t>Előző évi költségvetési maradvány igénybevétele</t>
  </si>
  <si>
    <t>adatok forintban</t>
  </si>
  <si>
    <t>Tárgyi időszak</t>
  </si>
  <si>
    <t>24.</t>
  </si>
  <si>
    <t>25.</t>
  </si>
  <si>
    <t>26.</t>
  </si>
  <si>
    <t>27.</t>
  </si>
  <si>
    <t>28.</t>
  </si>
  <si>
    <t>Eredménykimutatás</t>
  </si>
  <si>
    <t>Előző időszak</t>
  </si>
  <si>
    <t>Módosítások (+-,-,)</t>
  </si>
  <si>
    <t>Közhatalmi eredmény szemléletű bevételek</t>
  </si>
  <si>
    <t>Eszközök és szolgáltatások értékesítése nettó eredményszemléletű bevétele</t>
  </si>
  <si>
    <t>Tevékenység egyéb nettó szemléletű bevételei</t>
  </si>
  <si>
    <t>Tevékenység eredményszemléletű bevétele</t>
  </si>
  <si>
    <t>Központi működési célú támogatások eredményszemléletű bevétele</t>
  </si>
  <si>
    <t>Egyéb működési célú támogatások eredményszemléletű bevétele</t>
  </si>
  <si>
    <t>Felhalmozási célú eredményszemléletű bevétele</t>
  </si>
  <si>
    <t>Különféle egyéb eredményszemléletű bevétele</t>
  </si>
  <si>
    <t>Egyéb eredményszemléletű bevételek</t>
  </si>
  <si>
    <t>Anyagköltség</t>
  </si>
  <si>
    <t>Igénybe vett szolgáltatások értéke</t>
  </si>
  <si>
    <t>Eladott áruk beszerzési értéke</t>
  </si>
  <si>
    <t>Eladott ( közvetített )szolgáltatások ellenértéke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</si>
  <si>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</si>
  <si>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</si>
  <si>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</si>
  <si>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</si>
  <si>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</si>
  <si>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</si>
  <si>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</si>
  <si>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 eredménye</t>
  </si>
  <si>
    <t>Egyéb kapott (járó) kamatok és kamatjellegű  eredményszemléletű bevételek</t>
  </si>
  <si>
    <t>Pénzügyi műveletek egyéb eredményszemléletű bevételei</t>
  </si>
  <si>
    <t>Pénzügyi műveletek egyéb ráfordításai</t>
  </si>
  <si>
    <t>Pénzügyi műveeltek ráfordításai</t>
  </si>
  <si>
    <t>Pénzügyi műveletek eredménye</t>
  </si>
  <si>
    <t>MÉRLEG SZERINTI EREDMÉNY</t>
  </si>
  <si>
    <t xml:space="preserve">12. melléklet  a 9/2018.(VI.4.) önkormányzati rendelethez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</si>
</sst>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2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3" xfId="0" applyFont="1" applyFill="1" applyBorder="1"/>
    <xf numFmtId="0" fontId="6" fillId="0" borderId="4" xfId="0" applyFont="1" applyBorder="1"/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0" fillId="0" borderId="1" xfId="0" applyFill="1" applyBorder="1"/>
    <xf numFmtId="0" fontId="7" fillId="0" borderId="3" xfId="0" applyFont="1" applyFill="1" applyBorder="1"/>
    <xf numFmtId="0" fontId="9" fillId="3" borderId="3" xfId="0" applyFont="1" applyFill="1" applyBorder="1"/>
    <xf numFmtId="0" fontId="9" fillId="3" borderId="4" xfId="0" applyFont="1" applyFill="1" applyBorder="1"/>
    <xf numFmtId="0" fontId="6" fillId="3" borderId="4" xfId="0" applyFont="1" applyFill="1" applyBorder="1"/>
    <xf numFmtId="0" fontId="5" fillId="2" borderId="1" xfId="0" applyFont="1" applyFill="1" applyBorder="1"/>
    <xf numFmtId="0" fontId="7" fillId="3" borderId="4" xfId="0" applyFont="1" applyFill="1" applyBorder="1"/>
    <xf numFmtId="3" fontId="9" fillId="3" borderId="1" xfId="0" applyNumberFormat="1" applyFont="1" applyFill="1" applyBorder="1"/>
    <xf numFmtId="3" fontId="8" fillId="2" borderId="1" xfId="0" applyNumberFormat="1" applyFont="1" applyFill="1" applyBorder="1"/>
    <xf numFmtId="3" fontId="9" fillId="2" borderId="1" xfId="0" applyNumberFormat="1" applyFont="1" applyFill="1" applyBorder="1"/>
    <xf numFmtId="3" fontId="6" fillId="0" borderId="1" xfId="0" applyNumberFormat="1" applyFont="1" applyFill="1" applyBorder="1"/>
    <xf numFmtId="3" fontId="6" fillId="0" borderId="1" xfId="0" applyNumberFormat="1" applyFont="1" applyBorder="1"/>
    <xf numFmtId="3" fontId="9" fillId="5" borderId="1" xfId="0" applyNumberFormat="1" applyFont="1" applyFill="1" applyBorder="1"/>
    <xf numFmtId="0" fontId="7" fillId="3" borderId="3" xfId="0" applyFont="1" applyFill="1" applyBorder="1"/>
    <xf numFmtId="164" fontId="7" fillId="5" borderId="1" xfId="1" applyNumberFormat="1" applyFont="1" applyFill="1" applyBorder="1" applyAlignment="1">
      <alignment horizontal="center"/>
    </xf>
    <xf numFmtId="3" fontId="7" fillId="5" borderId="1" xfId="0" applyNumberFormat="1" applyFont="1" applyFill="1" applyBorder="1"/>
    <xf numFmtId="0" fontId="7" fillId="5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9" fillId="4" borderId="4" xfId="0" applyFont="1" applyFill="1" applyBorder="1"/>
    <xf numFmtId="0" fontId="11" fillId="4" borderId="4" xfId="0" applyFont="1" applyFill="1" applyBorder="1"/>
    <xf numFmtId="0" fontId="6" fillId="4" borderId="4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7" fillId="5" borderId="4" xfId="0" applyFont="1" applyFill="1" applyBorder="1"/>
    <xf numFmtId="0" fontId="7" fillId="2" borderId="3" xfId="0" applyFont="1" applyFill="1" applyBorder="1"/>
    <xf numFmtId="0" fontId="12" fillId="5" borderId="4" xfId="0" applyFont="1" applyFill="1" applyBorder="1"/>
    <xf numFmtId="3" fontId="7" fillId="5" borderId="1" xfId="0" applyNumberFormat="1" applyFont="1" applyFill="1" applyBorder="1" applyAlignment="1">
      <alignment horizontal="right"/>
    </xf>
    <xf numFmtId="0" fontId="9" fillId="3" borderId="1" xfId="0" applyFont="1" applyFill="1" applyBorder="1"/>
    <xf numFmtId="0" fontId="7" fillId="5" borderId="3" xfId="0" applyFont="1" applyFill="1" applyBorder="1"/>
    <xf numFmtId="0" fontId="9" fillId="5" borderId="4" xfId="0" applyFont="1" applyFill="1" applyBorder="1"/>
    <xf numFmtId="0" fontId="11" fillId="5" borderId="4" xfId="0" applyFont="1" applyFill="1" applyBorder="1"/>
    <xf numFmtId="3" fontId="11" fillId="5" borderId="4" xfId="0" applyNumberFormat="1" applyFont="1" applyFill="1" applyBorder="1"/>
    <xf numFmtId="0" fontId="13" fillId="5" borderId="3" xfId="0" applyFont="1" applyFill="1" applyBorder="1"/>
    <xf numFmtId="0" fontId="13" fillId="5" borderId="4" xfId="0" applyFont="1" applyFill="1" applyBorder="1"/>
    <xf numFmtId="0" fontId="14" fillId="5" borderId="4" xfId="0" applyFont="1" applyFill="1" applyBorder="1"/>
    <xf numFmtId="3" fontId="14" fillId="5" borderId="4" xfId="0" applyNumberFormat="1" applyFont="1" applyFill="1" applyBorder="1"/>
    <xf numFmtId="0" fontId="15" fillId="2" borderId="1" xfId="0" applyFont="1" applyFill="1" applyBorder="1"/>
    <xf numFmtId="3" fontId="16" fillId="5" borderId="1" xfId="0" applyNumberFormat="1" applyFont="1" applyFill="1" applyBorder="1"/>
    <xf numFmtId="0" fontId="17" fillId="2" borderId="3" xfId="0" applyFont="1" applyFill="1" applyBorder="1"/>
    <xf numFmtId="0" fontId="18" fillId="5" borderId="4" xfId="0" applyFont="1" applyFill="1" applyBorder="1"/>
    <xf numFmtId="0" fontId="17" fillId="2" borderId="1" xfId="0" applyFont="1" applyFill="1" applyBorder="1"/>
    <xf numFmtId="0" fontId="17" fillId="3" borderId="4" xfId="0" applyFont="1" applyFill="1" applyBorder="1"/>
    <xf numFmtId="0" fontId="18" fillId="3" borderId="4" xfId="0" applyFont="1" applyFill="1" applyBorder="1"/>
    <xf numFmtId="0" fontId="18" fillId="3" borderId="5" xfId="0" applyFont="1" applyFill="1" applyBorder="1"/>
    <xf numFmtId="3" fontId="17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6" borderId="1" xfId="0" applyFill="1" applyBorder="1"/>
    <xf numFmtId="164" fontId="0" fillId="0" borderId="1" xfId="1" applyNumberFormat="1" applyFont="1" applyBorder="1" applyAlignment="1">
      <alignment wrapText="1"/>
    </xf>
    <xf numFmtId="0" fontId="19" fillId="0" borderId="1" xfId="0" applyFont="1" applyBorder="1"/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164" fontId="6" fillId="0" borderId="1" xfId="1" applyNumberFormat="1" applyFont="1" applyBorder="1"/>
    <xf numFmtId="164" fontId="10" fillId="0" borderId="1" xfId="1" applyNumberFormat="1" applyFont="1" applyBorder="1"/>
    <xf numFmtId="164" fontId="8" fillId="0" borderId="1" xfId="1" applyNumberFormat="1" applyFont="1" applyBorder="1"/>
    <xf numFmtId="164" fontId="9" fillId="5" borderId="1" xfId="1" applyNumberFormat="1" applyFont="1" applyFill="1" applyBorder="1"/>
    <xf numFmtId="164" fontId="8" fillId="2" borderId="1" xfId="1" applyNumberFormat="1" applyFont="1" applyFill="1" applyBorder="1"/>
    <xf numFmtId="164" fontId="9" fillId="0" borderId="1" xfId="1" applyNumberFormat="1" applyFont="1" applyBorder="1"/>
    <xf numFmtId="164" fontId="9" fillId="3" borderId="1" xfId="1" applyNumberFormat="1" applyFont="1" applyFill="1" applyBorder="1"/>
    <xf numFmtId="164" fontId="6" fillId="5" borderId="1" xfId="1" applyNumberFormat="1" applyFont="1" applyFill="1" applyBorder="1"/>
    <xf numFmtId="164" fontId="7" fillId="2" borderId="1" xfId="1" applyNumberFormat="1" applyFont="1" applyFill="1" applyBorder="1" applyAlignment="1"/>
    <xf numFmtId="164" fontId="7" fillId="5" borderId="1" xfId="1" applyNumberFormat="1" applyFont="1" applyFill="1" applyBorder="1"/>
    <xf numFmtId="164" fontId="12" fillId="5" borderId="1" xfId="1" applyNumberFormat="1" applyFont="1" applyFill="1" applyBorder="1"/>
    <xf numFmtId="164" fontId="7" fillId="5" borderId="1" xfId="1" applyNumberFormat="1" applyFont="1" applyFill="1" applyBorder="1" applyAlignment="1">
      <alignment horizontal="right"/>
    </xf>
    <xf numFmtId="164" fontId="13" fillId="5" borderId="1" xfId="1" applyNumberFormat="1" applyFont="1" applyFill="1" applyBorder="1"/>
    <xf numFmtId="164" fontId="17" fillId="5" borderId="1" xfId="1" applyNumberFormat="1" applyFont="1" applyFill="1" applyBorder="1"/>
    <xf numFmtId="164" fontId="7" fillId="3" borderId="1" xfId="1" applyNumberFormat="1" applyFont="1" applyFill="1" applyBorder="1"/>
    <xf numFmtId="0" fontId="6" fillId="0" borderId="4" xfId="0" applyFont="1" applyBorder="1" applyAlignment="1">
      <alignment horizontal="left"/>
    </xf>
    <xf numFmtId="0" fontId="7" fillId="6" borderId="4" xfId="0" applyFont="1" applyFill="1" applyBorder="1"/>
    <xf numFmtId="164" fontId="7" fillId="6" borderId="1" xfId="1" applyNumberFormat="1" applyFont="1" applyFill="1" applyBorder="1"/>
    <xf numFmtId="164" fontId="6" fillId="2" borderId="1" xfId="1" applyNumberFormat="1" applyFont="1" applyFill="1" applyBorder="1"/>
    <xf numFmtId="3" fontId="7" fillId="2" borderId="1" xfId="0" applyNumberFormat="1" applyFont="1" applyFill="1" applyBorder="1"/>
    <xf numFmtId="3" fontId="7" fillId="6" borderId="1" xfId="0" applyNumberFormat="1" applyFont="1" applyFill="1" applyBorder="1"/>
    <xf numFmtId="3" fontId="6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7" fillId="5" borderId="1" xfId="1" applyNumberFormat="1" applyFont="1" applyFill="1" applyBorder="1" applyAlignment="1">
      <alignment horizontal="right"/>
    </xf>
    <xf numFmtId="3" fontId="9" fillId="3" borderId="1" xfId="1" applyNumberFormat="1" applyFont="1" applyFill="1" applyBorder="1"/>
    <xf numFmtId="3" fontId="0" fillId="0" borderId="0" xfId="0" applyNumberFormat="1"/>
    <xf numFmtId="0" fontId="2" fillId="0" borderId="0" xfId="0" applyFont="1" applyAlignment="1">
      <alignment horizontal="left"/>
    </xf>
    <xf numFmtId="0" fontId="19" fillId="0" borderId="1" xfId="0" applyFont="1" applyBorder="1" applyAlignment="1">
      <alignment wrapText="1"/>
    </xf>
    <xf numFmtId="164" fontId="19" fillId="0" borderId="1" xfId="1" applyNumberFormat="1" applyFont="1" applyBorder="1" applyAlignment="1">
      <alignment wrapText="1"/>
    </xf>
    <xf numFmtId="164" fontId="19" fillId="0" borderId="1" xfId="0" applyNumberFormat="1" applyFont="1" applyBorder="1" applyAlignment="1">
      <alignment wrapText="1"/>
    </xf>
    <xf numFmtId="0" fontId="6" fillId="0" borderId="5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164" fontId="10" fillId="5" borderId="1" xfId="1" applyNumberFormat="1" applyFont="1" applyFill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64" fontId="6" fillId="7" borderId="1" xfId="1" applyNumberFormat="1" applyFont="1" applyFill="1" applyBorder="1"/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164" fontId="7" fillId="3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/>
    <xf numFmtId="164" fontId="6" fillId="2" borderId="1" xfId="1" applyNumberFormat="1" applyFont="1" applyFill="1" applyBorder="1" applyAlignment="1"/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43" fontId="19" fillId="2" borderId="1" xfId="1" applyFont="1" applyFill="1" applyBorder="1"/>
    <xf numFmtId="164" fontId="19" fillId="2" borderId="1" xfId="1" applyNumberFormat="1" applyFont="1" applyFill="1" applyBorder="1"/>
    <xf numFmtId="164" fontId="19" fillId="0" borderId="1" xfId="1" applyNumberFormat="1" applyFont="1" applyBorder="1"/>
    <xf numFmtId="0" fontId="19" fillId="0" borderId="1" xfId="0" applyFont="1" applyBorder="1" applyAlignment="1">
      <alignment horizontal="left" wrapText="1"/>
    </xf>
    <xf numFmtId="0" fontId="20" fillId="2" borderId="1" xfId="0" applyFont="1" applyFill="1" applyBorder="1"/>
    <xf numFmtId="0" fontId="20" fillId="2" borderId="1" xfId="0" applyFont="1" applyFill="1" applyBorder="1" applyAlignment="1">
      <alignment wrapText="1"/>
    </xf>
    <xf numFmtId="164" fontId="20" fillId="2" borderId="1" xfId="0" applyNumberFormat="1" applyFont="1" applyFill="1" applyBorder="1"/>
    <xf numFmtId="164" fontId="19" fillId="2" borderId="1" xfId="0" applyNumberFormat="1" applyFont="1" applyFill="1" applyBorder="1"/>
    <xf numFmtId="164" fontId="19" fillId="0" borderId="1" xfId="1" applyNumberFormat="1" applyFont="1" applyBorder="1" applyAlignment="1"/>
    <xf numFmtId="0" fontId="19" fillId="6" borderId="1" xfId="0" applyFont="1" applyFill="1" applyBorder="1"/>
    <xf numFmtId="0" fontId="19" fillId="6" borderId="1" xfId="0" applyFont="1" applyFill="1" applyBorder="1" applyAlignment="1">
      <alignment wrapText="1"/>
    </xf>
    <xf numFmtId="164" fontId="19" fillId="6" borderId="1" xfId="0" applyNumberFormat="1" applyFont="1" applyFill="1" applyBorder="1"/>
    <xf numFmtId="164" fontId="19" fillId="6" borderId="1" xfId="1" applyNumberFormat="1" applyFont="1" applyFill="1" applyBorder="1"/>
    <xf numFmtId="0" fontId="21" fillId="6" borderId="1" xfId="0" applyFont="1" applyFill="1" applyBorder="1"/>
    <xf numFmtId="0" fontId="21" fillId="6" borderId="1" xfId="0" applyFont="1" applyFill="1" applyBorder="1" applyAlignment="1">
      <alignment wrapText="1"/>
    </xf>
    <xf numFmtId="164" fontId="21" fillId="6" borderId="1" xfId="0" applyNumberFormat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0" fillId="0" borderId="1" xfId="1" applyNumberFormat="1" applyFont="1" applyBorder="1"/>
    <xf numFmtId="0" fontId="22" fillId="6" borderId="1" xfId="0" applyFont="1" applyFill="1" applyBorder="1"/>
    <xf numFmtId="0" fontId="22" fillId="6" borderId="1" xfId="0" applyFont="1" applyFill="1" applyBorder="1" applyAlignment="1">
      <alignment wrapText="1"/>
    </xf>
    <xf numFmtId="164" fontId="22" fillId="6" borderId="1" xfId="0" applyNumberFormat="1" applyFont="1" applyFill="1" applyBorder="1"/>
    <xf numFmtId="0" fontId="2" fillId="0" borderId="0" xfId="0" applyFont="1" applyAlignment="1">
      <alignment wrapText="1"/>
    </xf>
    <xf numFmtId="0" fontId="6" fillId="2" borderId="5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164" fontId="10" fillId="2" borderId="1" xfId="1" applyNumberFormat="1" applyFont="1" applyFill="1" applyBorder="1"/>
    <xf numFmtId="164" fontId="23" fillId="5" borderId="1" xfId="1" applyNumberFormat="1" applyFont="1" applyFill="1" applyBorder="1"/>
    <xf numFmtId="164" fontId="24" fillId="2" borderId="1" xfId="1" applyNumberFormat="1" applyFont="1" applyFill="1" applyBorder="1"/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164" fontId="9" fillId="2" borderId="1" xfId="1" applyNumberFormat="1" applyFont="1" applyFill="1" applyBorder="1"/>
    <xf numFmtId="3" fontId="11" fillId="2" borderId="4" xfId="0" applyNumberFormat="1" applyFont="1" applyFill="1" applyBorder="1"/>
    <xf numFmtId="164" fontId="0" fillId="0" borderId="0" xfId="0" applyNumberFormat="1"/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5" fillId="6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64" fontId="2" fillId="0" borderId="1" xfId="1" applyNumberFormat="1" applyFont="1" applyBorder="1" applyAlignment="1">
      <alignment wrapText="1"/>
    </xf>
    <xf numFmtId="164" fontId="25" fillId="6" borderId="1" xfId="1" applyNumberFormat="1" applyFont="1" applyFill="1" applyBorder="1" applyAlignment="1">
      <alignment wrapText="1"/>
    </xf>
    <xf numFmtId="0" fontId="6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0" fontId="7" fillId="6" borderId="5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5" borderId="4" xfId="0" applyFont="1" applyFill="1" applyBorder="1" applyAlignment="1">
      <alignment horizontal="left"/>
    </xf>
    <xf numFmtId="0" fontId="17" fillId="5" borderId="3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workbookViewId="0">
      <selection activeCell="U55" sqref="U55"/>
    </sheetView>
  </sheetViews>
  <sheetFormatPr defaultRowHeight="15"/>
  <cols>
    <col min="1" max="1" width="4.140625" customWidth="1"/>
    <col min="6" max="6" width="2" customWidth="1"/>
    <col min="7" max="7" width="0.140625" hidden="1" customWidth="1"/>
    <col min="8" max="8" width="18.42578125" customWidth="1"/>
    <col min="9" max="9" width="19.28515625" customWidth="1"/>
    <col min="10" max="10" width="17.85546875" customWidth="1"/>
    <col min="11" max="11" width="4.42578125" customWidth="1"/>
    <col min="16" max="16" width="7.28515625" customWidth="1"/>
    <col min="17" max="17" width="14.5703125" style="102" customWidth="1"/>
    <col min="18" max="18" width="13.85546875" bestFit="1" customWidth="1"/>
    <col min="19" max="19" width="15.85546875" customWidth="1"/>
  </cols>
  <sheetData>
    <row r="1" spans="1:20" ht="15" customHeight="1">
      <c r="A1" s="196" t="s">
        <v>234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47"/>
    </row>
    <row r="2" spans="1:20">
      <c r="A2" s="207" t="s">
        <v>10</v>
      </c>
      <c r="B2" s="207"/>
      <c r="C2" s="207"/>
      <c r="D2" s="20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99"/>
      <c r="R2" s="17"/>
      <c r="S2" s="17"/>
      <c r="T2" s="17"/>
    </row>
    <row r="3" spans="1:20">
      <c r="A3" s="207" t="s">
        <v>11</v>
      </c>
      <c r="B3" s="207"/>
      <c r="C3" s="207"/>
      <c r="D3" s="20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9"/>
      <c r="R3" s="17"/>
      <c r="S3" s="17"/>
      <c r="T3" s="17"/>
    </row>
    <row r="4" spans="1:20" ht="15" customHeight="1">
      <c r="A4" s="208" t="s">
        <v>41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18" t="s">
        <v>42</v>
      </c>
      <c r="S4" s="18"/>
    </row>
    <row r="5" spans="1:20">
      <c r="A5" s="208" t="s">
        <v>235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9" t="s">
        <v>43</v>
      </c>
      <c r="S5" s="209"/>
    </row>
    <row r="6" spans="1:20" ht="23.25">
      <c r="A6" s="19" t="s">
        <v>44</v>
      </c>
      <c r="B6" s="210" t="s">
        <v>45</v>
      </c>
      <c r="C6" s="210"/>
      <c r="D6" s="210"/>
      <c r="E6" s="210"/>
      <c r="F6" s="210"/>
      <c r="G6" s="211"/>
      <c r="H6" s="21" t="s">
        <v>135</v>
      </c>
      <c r="I6" s="22" t="s">
        <v>46</v>
      </c>
      <c r="J6" s="23" t="s">
        <v>4</v>
      </c>
      <c r="K6" s="24" t="s">
        <v>44</v>
      </c>
      <c r="L6" s="212" t="s">
        <v>8</v>
      </c>
      <c r="M6" s="210"/>
      <c r="N6" s="210"/>
      <c r="O6" s="210"/>
      <c r="P6" s="211"/>
      <c r="Q6" s="35" t="s">
        <v>135</v>
      </c>
      <c r="R6" s="22" t="s">
        <v>46</v>
      </c>
      <c r="S6" s="23" t="s">
        <v>4</v>
      </c>
    </row>
    <row r="7" spans="1:20">
      <c r="A7" s="25" t="s">
        <v>47</v>
      </c>
      <c r="B7" s="184" t="s">
        <v>207</v>
      </c>
      <c r="C7" s="185"/>
      <c r="D7" s="185"/>
      <c r="E7" s="185"/>
      <c r="F7" s="185"/>
      <c r="G7" s="28"/>
      <c r="H7" s="91">
        <f>SUM(H13+H8)</f>
        <v>11374138</v>
      </c>
      <c r="I7" s="117">
        <f>SUM(I9:I13)</f>
        <v>23467681</v>
      </c>
      <c r="J7" s="117">
        <f>SUM(J9:J13)</f>
        <v>23467681</v>
      </c>
      <c r="K7" s="29" t="s">
        <v>48</v>
      </c>
      <c r="L7" s="30" t="s">
        <v>49</v>
      </c>
      <c r="M7" s="27"/>
      <c r="N7" s="27"/>
      <c r="O7" s="27"/>
      <c r="P7" s="28"/>
      <c r="Q7" s="31">
        <f>SUM(Q9:Q33)</f>
        <v>39362698</v>
      </c>
      <c r="R7" s="31">
        <f t="shared" ref="R7:S7" si="0">SUM(R9:R33)</f>
        <v>60875564</v>
      </c>
      <c r="S7" s="31">
        <f t="shared" si="0"/>
        <v>60753638</v>
      </c>
    </row>
    <row r="8" spans="1:20">
      <c r="A8" s="25"/>
      <c r="B8" s="184" t="s">
        <v>205</v>
      </c>
      <c r="C8" s="185"/>
      <c r="D8" s="185"/>
      <c r="E8" s="185"/>
      <c r="F8" s="185"/>
      <c r="G8" s="28"/>
      <c r="H8" s="91">
        <f>SUM(H9:H12)</f>
        <v>10274186</v>
      </c>
      <c r="I8" s="91">
        <f t="shared" ref="I8:J8" si="1">SUM(I9:I12)</f>
        <v>11885022</v>
      </c>
      <c r="J8" s="91">
        <f t="shared" si="1"/>
        <v>11885022</v>
      </c>
      <c r="K8" s="29"/>
      <c r="L8" s="30"/>
      <c r="M8" s="27"/>
      <c r="N8" s="27"/>
      <c r="O8" s="27"/>
      <c r="P8" s="28"/>
      <c r="Q8" s="31"/>
      <c r="R8" s="31"/>
      <c r="S8" s="31"/>
    </row>
    <row r="9" spans="1:20" ht="27" customHeight="1">
      <c r="A9" s="25"/>
      <c r="B9" s="178" t="s">
        <v>146</v>
      </c>
      <c r="C9" s="179"/>
      <c r="D9" s="179"/>
      <c r="E9" s="179"/>
      <c r="F9" s="179"/>
      <c r="G9" s="180"/>
      <c r="H9" s="77">
        <v>7055288</v>
      </c>
      <c r="I9" s="77">
        <v>7055288</v>
      </c>
      <c r="J9" s="77">
        <v>7055288</v>
      </c>
      <c r="K9" s="29"/>
      <c r="L9" s="204" t="s">
        <v>160</v>
      </c>
      <c r="M9" s="205"/>
      <c r="N9" s="205"/>
      <c r="O9" s="205"/>
      <c r="P9" s="206"/>
      <c r="Q9" s="32">
        <v>11363402</v>
      </c>
      <c r="R9" s="81">
        <v>11923675</v>
      </c>
      <c r="S9" s="95">
        <v>11923125</v>
      </c>
    </row>
    <row r="10" spans="1:20" ht="29.25" customHeight="1">
      <c r="A10" s="25"/>
      <c r="B10" s="181" t="s">
        <v>147</v>
      </c>
      <c r="C10" s="182"/>
      <c r="D10" s="182"/>
      <c r="E10" s="182"/>
      <c r="F10" s="182"/>
      <c r="G10" s="183"/>
      <c r="H10" s="77">
        <v>2018898</v>
      </c>
      <c r="I10" s="77">
        <v>2313660</v>
      </c>
      <c r="J10" s="77">
        <v>2313660</v>
      </c>
      <c r="K10" s="29"/>
      <c r="L10" s="172" t="s">
        <v>27</v>
      </c>
      <c r="M10" s="173"/>
      <c r="N10" s="173"/>
      <c r="O10" s="173"/>
      <c r="P10" s="174"/>
      <c r="Q10" s="98">
        <v>324470</v>
      </c>
      <c r="R10" s="95">
        <v>850169</v>
      </c>
      <c r="S10" s="95">
        <v>850169</v>
      </c>
    </row>
    <row r="11" spans="1:20">
      <c r="A11" s="25"/>
      <c r="B11" s="178" t="s">
        <v>158</v>
      </c>
      <c r="C11" s="179"/>
      <c r="D11" s="179"/>
      <c r="E11" s="179"/>
      <c r="F11" s="179"/>
      <c r="G11" s="180"/>
      <c r="H11" s="77">
        <v>1200000</v>
      </c>
      <c r="I11" s="77">
        <v>1200000</v>
      </c>
      <c r="J11" s="77">
        <v>1200000</v>
      </c>
      <c r="K11" s="29"/>
      <c r="L11" s="175" t="s">
        <v>28</v>
      </c>
      <c r="M11" s="173"/>
      <c r="N11" s="173"/>
      <c r="O11" s="173"/>
      <c r="P11" s="177"/>
      <c r="Q11" s="34">
        <v>2889240</v>
      </c>
      <c r="R11" s="118">
        <v>2247095</v>
      </c>
      <c r="S11" s="77">
        <v>2247095</v>
      </c>
    </row>
    <row r="12" spans="1:20" ht="30" customHeight="1">
      <c r="A12" s="25"/>
      <c r="B12" s="181" t="s">
        <v>236</v>
      </c>
      <c r="C12" s="182"/>
      <c r="D12" s="182"/>
      <c r="E12" s="182"/>
      <c r="F12" s="182"/>
      <c r="G12" s="112"/>
      <c r="H12" s="77"/>
      <c r="I12" s="78">
        <v>1316074</v>
      </c>
      <c r="J12" s="78">
        <v>1316074</v>
      </c>
      <c r="K12" s="29"/>
      <c r="L12" s="175" t="s">
        <v>215</v>
      </c>
      <c r="M12" s="188"/>
      <c r="N12" s="188"/>
      <c r="O12" s="188"/>
      <c r="P12" s="189"/>
      <c r="Q12" s="34">
        <v>787464</v>
      </c>
      <c r="R12" s="118">
        <v>768929</v>
      </c>
      <c r="S12" s="77">
        <v>768929</v>
      </c>
    </row>
    <row r="13" spans="1:20">
      <c r="A13" s="25" t="s">
        <v>237</v>
      </c>
      <c r="B13" s="186" t="s">
        <v>238</v>
      </c>
      <c r="C13" s="187"/>
      <c r="D13" s="187"/>
      <c r="E13" s="187"/>
      <c r="F13" s="187"/>
      <c r="G13" s="109"/>
      <c r="H13" s="110">
        <v>1099952</v>
      </c>
      <c r="I13" s="153">
        <f>SUM(I14:I16)</f>
        <v>11582659</v>
      </c>
      <c r="J13" s="153">
        <f>SUM(J14:J16)</f>
        <v>11582659</v>
      </c>
      <c r="K13" s="29"/>
      <c r="L13" s="175" t="s">
        <v>29</v>
      </c>
      <c r="M13" s="176"/>
      <c r="N13" s="176"/>
      <c r="O13" s="176"/>
      <c r="P13" s="177"/>
      <c r="Q13" s="34">
        <v>8171924</v>
      </c>
      <c r="R13" s="118">
        <v>15977698</v>
      </c>
      <c r="S13" s="77">
        <v>15856322</v>
      </c>
    </row>
    <row r="14" spans="1:20">
      <c r="A14" s="25"/>
      <c r="B14" s="172" t="s">
        <v>240</v>
      </c>
      <c r="C14" s="242"/>
      <c r="D14" s="242"/>
      <c r="E14" s="242"/>
      <c r="F14" s="242"/>
      <c r="G14" s="148"/>
      <c r="H14" s="152"/>
      <c r="I14" s="154">
        <v>468500</v>
      </c>
      <c r="J14" s="154">
        <v>468500</v>
      </c>
      <c r="K14" s="29"/>
      <c r="L14" s="175" t="s">
        <v>244</v>
      </c>
      <c r="M14" s="188"/>
      <c r="N14" s="188"/>
      <c r="O14" s="188"/>
      <c r="P14" s="189"/>
      <c r="Q14" s="34"/>
      <c r="R14" s="118">
        <v>1194410</v>
      </c>
      <c r="S14" s="77">
        <v>1194410</v>
      </c>
    </row>
    <row r="15" spans="1:20">
      <c r="A15" s="25"/>
      <c r="B15" s="172" t="s">
        <v>239</v>
      </c>
      <c r="C15" s="242"/>
      <c r="D15" s="242"/>
      <c r="E15" s="242"/>
      <c r="F15" s="242"/>
      <c r="G15" s="148"/>
      <c r="H15" s="152"/>
      <c r="I15" s="154">
        <v>6515200</v>
      </c>
      <c r="J15" s="154">
        <v>6515200</v>
      </c>
      <c r="K15" s="29"/>
      <c r="L15" s="175" t="s">
        <v>245</v>
      </c>
      <c r="M15" s="188"/>
      <c r="N15" s="188"/>
      <c r="O15" s="188"/>
      <c r="P15" s="189"/>
      <c r="Q15" s="34"/>
      <c r="R15" s="118"/>
      <c r="S15" s="77"/>
    </row>
    <row r="16" spans="1:20">
      <c r="A16" s="25"/>
      <c r="B16" s="172" t="s">
        <v>241</v>
      </c>
      <c r="C16" s="242"/>
      <c r="D16" s="242"/>
      <c r="E16" s="242"/>
      <c r="F16" s="242"/>
      <c r="G16" s="148"/>
      <c r="H16" s="152"/>
      <c r="I16" s="154">
        <v>4598959</v>
      </c>
      <c r="J16" s="154">
        <v>4598959</v>
      </c>
      <c r="K16" s="29"/>
      <c r="L16" s="149" t="s">
        <v>248</v>
      </c>
      <c r="M16" s="151"/>
      <c r="N16" s="151"/>
      <c r="O16" s="151"/>
      <c r="P16" s="150"/>
      <c r="Q16" s="34"/>
      <c r="R16" s="118">
        <v>43550</v>
      </c>
      <c r="S16" s="77">
        <v>43550</v>
      </c>
    </row>
    <row r="17" spans="1:19">
      <c r="A17" s="25" t="s">
        <v>51</v>
      </c>
      <c r="B17" s="198" t="s">
        <v>19</v>
      </c>
      <c r="C17" s="199"/>
      <c r="D17" s="199"/>
      <c r="E17" s="199"/>
      <c r="F17" s="199"/>
      <c r="G17" s="200"/>
      <c r="H17" s="80">
        <f>SUM(H18:H23)</f>
        <v>49341464</v>
      </c>
      <c r="I17" s="80">
        <f>SUM(I18:I23)</f>
        <v>68608639</v>
      </c>
      <c r="J17" s="80">
        <f>SUM(J18:J23)</f>
        <v>68608639</v>
      </c>
      <c r="K17" s="29"/>
      <c r="L17" s="178" t="s">
        <v>30</v>
      </c>
      <c r="M17" s="197"/>
      <c r="N17" s="197"/>
      <c r="O17" s="197"/>
      <c r="P17" s="243"/>
      <c r="Q17" s="34">
        <v>374776</v>
      </c>
      <c r="R17" s="118">
        <v>33076</v>
      </c>
      <c r="S17" s="77">
        <v>33076</v>
      </c>
    </row>
    <row r="18" spans="1:19">
      <c r="A18" s="25"/>
      <c r="B18" s="178" t="s">
        <v>159</v>
      </c>
      <c r="C18" s="179"/>
      <c r="D18" s="179"/>
      <c r="E18" s="179"/>
      <c r="F18" s="179"/>
      <c r="G18" s="180"/>
      <c r="H18" s="77">
        <v>1860524</v>
      </c>
      <c r="I18" s="77">
        <v>2323734</v>
      </c>
      <c r="J18" s="77">
        <v>2323734</v>
      </c>
      <c r="K18" s="29"/>
      <c r="L18" s="245" t="s">
        <v>31</v>
      </c>
      <c r="M18" s="179"/>
      <c r="N18" s="179"/>
      <c r="O18" s="179"/>
      <c r="P18" s="180"/>
      <c r="Q18" s="34">
        <v>324246</v>
      </c>
      <c r="R18" s="118">
        <v>365016</v>
      </c>
      <c r="S18" s="77">
        <v>365016</v>
      </c>
    </row>
    <row r="19" spans="1:19">
      <c r="A19" s="25"/>
      <c r="B19" s="178" t="s">
        <v>104</v>
      </c>
      <c r="C19" s="179"/>
      <c r="D19" s="179"/>
      <c r="E19" s="179"/>
      <c r="F19" s="179"/>
      <c r="G19" s="180"/>
      <c r="H19" s="77">
        <v>827469</v>
      </c>
      <c r="I19" s="77">
        <v>886963</v>
      </c>
      <c r="J19" s="77">
        <v>886963</v>
      </c>
      <c r="K19" s="29"/>
      <c r="L19" s="178" t="s">
        <v>32</v>
      </c>
      <c r="M19" s="179"/>
      <c r="N19" s="179"/>
      <c r="O19" s="179"/>
      <c r="P19" s="180"/>
      <c r="Q19" s="34">
        <v>70800</v>
      </c>
      <c r="R19" s="118">
        <v>180833</v>
      </c>
      <c r="S19" s="77">
        <v>180833</v>
      </c>
    </row>
    <row r="20" spans="1:19">
      <c r="A20" s="25"/>
      <c r="B20" s="178" t="s">
        <v>166</v>
      </c>
      <c r="C20" s="179"/>
      <c r="D20" s="179"/>
      <c r="E20" s="179"/>
      <c r="F20" s="179"/>
      <c r="G20" s="180"/>
      <c r="H20" s="77">
        <v>11282714</v>
      </c>
      <c r="I20" s="77">
        <v>15502100</v>
      </c>
      <c r="J20" s="77">
        <v>15502100</v>
      </c>
      <c r="K20" s="29"/>
      <c r="L20" s="178" t="s">
        <v>33</v>
      </c>
      <c r="M20" s="179"/>
      <c r="N20" s="179"/>
      <c r="O20" s="179"/>
      <c r="P20" s="180"/>
      <c r="Q20" s="34">
        <v>5451909</v>
      </c>
      <c r="R20" s="118">
        <v>6054532</v>
      </c>
      <c r="S20" s="77">
        <v>6054532</v>
      </c>
    </row>
    <row r="21" spans="1:19">
      <c r="A21" s="25"/>
      <c r="B21" s="228"/>
      <c r="C21" s="229"/>
      <c r="D21" s="229"/>
      <c r="E21" s="229"/>
      <c r="F21" s="229"/>
      <c r="G21" s="112"/>
      <c r="H21" s="77"/>
      <c r="I21" s="77"/>
      <c r="J21" s="77"/>
      <c r="K21" s="29"/>
      <c r="L21" s="178" t="s">
        <v>210</v>
      </c>
      <c r="M21" s="179"/>
      <c r="N21" s="179"/>
      <c r="O21" s="179"/>
      <c r="P21" s="180"/>
      <c r="Q21" s="34">
        <v>193035</v>
      </c>
      <c r="R21" s="118">
        <v>181423</v>
      </c>
      <c r="S21" s="77">
        <v>181423</v>
      </c>
    </row>
    <row r="22" spans="1:19">
      <c r="A22" s="25"/>
      <c r="B22" s="172" t="s">
        <v>148</v>
      </c>
      <c r="C22" s="242"/>
      <c r="D22" s="242"/>
      <c r="E22" s="242"/>
      <c r="F22" s="242"/>
      <c r="G22" s="244"/>
      <c r="H22" s="81">
        <v>35175809</v>
      </c>
      <c r="I22" s="95">
        <v>49035395</v>
      </c>
      <c r="J22" s="95">
        <v>49035395</v>
      </c>
      <c r="K22" s="29"/>
      <c r="L22" s="178" t="s">
        <v>211</v>
      </c>
      <c r="M22" s="179"/>
      <c r="N22" s="179"/>
      <c r="O22" s="179"/>
      <c r="P22" s="180"/>
      <c r="Q22" s="34">
        <v>2371919</v>
      </c>
      <c r="R22" s="118">
        <v>3172076</v>
      </c>
      <c r="S22" s="77">
        <v>3172076</v>
      </c>
    </row>
    <row r="23" spans="1:19">
      <c r="A23" s="25"/>
      <c r="B23" s="178" t="s">
        <v>118</v>
      </c>
      <c r="C23" s="179"/>
      <c r="D23" s="179"/>
      <c r="E23" s="179"/>
      <c r="F23" s="179"/>
      <c r="G23" s="180"/>
      <c r="H23" s="77">
        <v>194948</v>
      </c>
      <c r="I23" s="77">
        <v>860447</v>
      </c>
      <c r="J23" s="77">
        <v>860447</v>
      </c>
      <c r="K23" s="29"/>
      <c r="L23" s="178" t="s">
        <v>212</v>
      </c>
      <c r="M23" s="179"/>
      <c r="N23" s="179"/>
      <c r="O23" s="179"/>
      <c r="P23" s="180"/>
      <c r="Q23" s="34">
        <v>1650528</v>
      </c>
      <c r="R23" s="118">
        <v>1724281</v>
      </c>
      <c r="S23" s="77">
        <v>1724281</v>
      </c>
    </row>
    <row r="24" spans="1:19">
      <c r="A24" s="25"/>
      <c r="B24" s="228"/>
      <c r="C24" s="229"/>
      <c r="D24" s="229"/>
      <c r="E24" s="229"/>
      <c r="F24" s="229"/>
      <c r="G24" s="92"/>
      <c r="H24" s="79"/>
      <c r="I24" s="82"/>
      <c r="J24" s="82"/>
      <c r="K24" s="29"/>
      <c r="L24" s="178" t="s">
        <v>34</v>
      </c>
      <c r="M24" s="179"/>
      <c r="N24" s="179"/>
      <c r="O24" s="179"/>
      <c r="P24" s="180"/>
      <c r="Q24" s="34">
        <v>297692</v>
      </c>
      <c r="R24" s="118">
        <v>297692</v>
      </c>
      <c r="S24" s="77">
        <v>297692</v>
      </c>
    </row>
    <row r="25" spans="1:19">
      <c r="A25" s="25"/>
      <c r="B25" s="228"/>
      <c r="C25" s="229"/>
      <c r="D25" s="229"/>
      <c r="E25" s="229"/>
      <c r="F25" s="229"/>
      <c r="G25" s="92"/>
      <c r="H25" s="79"/>
      <c r="I25" s="82"/>
      <c r="J25" s="82"/>
      <c r="K25" s="29"/>
      <c r="L25" s="178" t="s">
        <v>35</v>
      </c>
      <c r="M25" s="179"/>
      <c r="N25" s="179"/>
      <c r="O25" s="179"/>
      <c r="P25" s="180"/>
      <c r="Q25" s="34">
        <v>452559</v>
      </c>
      <c r="R25" s="118">
        <v>452599</v>
      </c>
      <c r="S25" s="77">
        <v>452599</v>
      </c>
    </row>
    <row r="26" spans="1:19">
      <c r="A26" s="25"/>
      <c r="B26" s="228"/>
      <c r="C26" s="229"/>
      <c r="D26" s="229"/>
      <c r="E26" s="229"/>
      <c r="F26" s="229"/>
      <c r="G26" s="92"/>
      <c r="H26" s="79"/>
      <c r="I26" s="82"/>
      <c r="J26" s="82"/>
      <c r="K26" s="29"/>
      <c r="L26" s="178" t="s">
        <v>39</v>
      </c>
      <c r="M26" s="179"/>
      <c r="N26" s="179"/>
      <c r="O26" s="179"/>
      <c r="P26" s="180"/>
      <c r="Q26" s="34">
        <v>1696008</v>
      </c>
      <c r="R26" s="118">
        <v>2267436</v>
      </c>
      <c r="S26" s="77">
        <v>2267436</v>
      </c>
    </row>
    <row r="27" spans="1:19">
      <c r="A27" s="25"/>
      <c r="B27" s="228"/>
      <c r="C27" s="229"/>
      <c r="D27" s="229"/>
      <c r="E27" s="229"/>
      <c r="F27" s="229"/>
      <c r="G27" s="92"/>
      <c r="H27" s="79"/>
      <c r="I27" s="82"/>
      <c r="J27" s="82"/>
      <c r="K27" s="29"/>
      <c r="L27" s="178" t="s">
        <v>40</v>
      </c>
      <c r="M27" s="179"/>
      <c r="N27" s="179"/>
      <c r="O27" s="179"/>
      <c r="P27" s="180"/>
      <c r="Q27" s="34">
        <v>1613559</v>
      </c>
      <c r="R27" s="118">
        <v>1859763</v>
      </c>
      <c r="S27" s="77">
        <v>1859763</v>
      </c>
    </row>
    <row r="28" spans="1:19">
      <c r="A28" s="25"/>
      <c r="B28" s="228"/>
      <c r="C28" s="229"/>
      <c r="D28" s="229"/>
      <c r="E28" s="229"/>
      <c r="F28" s="229"/>
      <c r="G28" s="111"/>
      <c r="H28" s="79"/>
      <c r="I28" s="82"/>
      <c r="J28" s="82"/>
      <c r="K28" s="29"/>
      <c r="L28" s="178" t="s">
        <v>36</v>
      </c>
      <c r="M28" s="179"/>
      <c r="N28" s="179"/>
      <c r="O28" s="179"/>
      <c r="P28" s="180"/>
      <c r="Q28" s="34">
        <v>367012</v>
      </c>
      <c r="R28" s="118">
        <v>4589788</v>
      </c>
      <c r="S28" s="77">
        <v>4589788</v>
      </c>
    </row>
    <row r="29" spans="1:19">
      <c r="A29" s="25"/>
      <c r="B29" s="228"/>
      <c r="C29" s="229"/>
      <c r="D29" s="229"/>
      <c r="E29" s="229"/>
      <c r="F29" s="229"/>
      <c r="G29" s="92"/>
      <c r="H29" s="79"/>
      <c r="I29" s="82"/>
      <c r="J29" s="82"/>
      <c r="K29" s="29"/>
      <c r="L29" s="178" t="s">
        <v>247</v>
      </c>
      <c r="M29" s="179"/>
      <c r="N29" s="179"/>
      <c r="O29" s="179"/>
      <c r="P29" s="180"/>
      <c r="Q29" s="34">
        <v>253979</v>
      </c>
      <c r="R29" s="118">
        <v>389514</v>
      </c>
      <c r="S29" s="77">
        <v>389514</v>
      </c>
    </row>
    <row r="30" spans="1:19">
      <c r="A30" s="25"/>
      <c r="B30" s="228"/>
      <c r="C30" s="229"/>
      <c r="D30" s="229"/>
      <c r="E30" s="229"/>
      <c r="F30" s="229"/>
      <c r="G30" s="111"/>
      <c r="H30" s="79"/>
      <c r="I30" s="82"/>
      <c r="J30" s="82"/>
      <c r="K30" s="29"/>
      <c r="L30" s="178" t="s">
        <v>213</v>
      </c>
      <c r="M30" s="179"/>
      <c r="N30" s="179"/>
      <c r="O30" s="179"/>
      <c r="P30" s="180"/>
      <c r="Q30" s="34">
        <v>276376</v>
      </c>
      <c r="R30" s="118">
        <v>6251379</v>
      </c>
      <c r="S30" s="77">
        <v>6251379</v>
      </c>
    </row>
    <row r="31" spans="1:19">
      <c r="A31" s="25"/>
      <c r="B31" s="228"/>
      <c r="C31" s="229"/>
      <c r="D31" s="229"/>
      <c r="E31" s="229"/>
      <c r="F31" s="229"/>
      <c r="G31" s="158"/>
      <c r="H31" s="79"/>
      <c r="I31" s="82"/>
      <c r="J31" s="82"/>
      <c r="K31" s="29"/>
      <c r="L31" s="178" t="s">
        <v>249</v>
      </c>
      <c r="M31" s="179"/>
      <c r="N31" s="179"/>
      <c r="O31" s="179"/>
      <c r="P31" s="180"/>
      <c r="Q31" s="34"/>
      <c r="R31" s="118">
        <v>7080</v>
      </c>
      <c r="S31" s="77">
        <v>7080</v>
      </c>
    </row>
    <row r="32" spans="1:19">
      <c r="A32" s="25"/>
      <c r="B32" s="228"/>
      <c r="C32" s="229"/>
      <c r="D32" s="229"/>
      <c r="E32" s="229"/>
      <c r="F32" s="229"/>
      <c r="G32" s="166"/>
      <c r="H32" s="79"/>
      <c r="I32" s="82"/>
      <c r="J32" s="82"/>
      <c r="K32" s="29"/>
      <c r="L32" s="178" t="s">
        <v>251</v>
      </c>
      <c r="M32" s="179"/>
      <c r="N32" s="179"/>
      <c r="O32" s="179"/>
      <c r="P32" s="180"/>
      <c r="Q32" s="34"/>
      <c r="R32" s="118">
        <v>43550</v>
      </c>
      <c r="S32" s="77">
        <v>43550</v>
      </c>
    </row>
    <row r="33" spans="1:19">
      <c r="A33" s="25"/>
      <c r="B33" s="228"/>
      <c r="C33" s="229"/>
      <c r="D33" s="229"/>
      <c r="E33" s="229"/>
      <c r="F33" s="229"/>
      <c r="G33" s="111"/>
      <c r="H33" s="79"/>
      <c r="I33" s="82"/>
      <c r="J33" s="82"/>
      <c r="K33" s="29"/>
      <c r="L33" s="178" t="s">
        <v>214</v>
      </c>
      <c r="M33" s="179"/>
      <c r="N33" s="179"/>
      <c r="O33" s="179"/>
      <c r="P33" s="180"/>
      <c r="Q33" s="34">
        <v>431800</v>
      </c>
      <c r="R33" s="118"/>
      <c r="S33" s="77"/>
    </row>
    <row r="34" spans="1:19">
      <c r="A34" s="25" t="s">
        <v>56</v>
      </c>
      <c r="B34" s="37" t="s">
        <v>20</v>
      </c>
      <c r="C34" s="27"/>
      <c r="D34" s="27"/>
      <c r="E34" s="27"/>
      <c r="F34" s="27"/>
      <c r="G34" s="27"/>
      <c r="H34" s="83">
        <f>SUM(H35:H45)</f>
        <v>3514260</v>
      </c>
      <c r="I34" s="83">
        <f>SUM(I35:I45)</f>
        <v>5643812</v>
      </c>
      <c r="J34" s="83">
        <f>SUM(J35:J45)</f>
        <v>5633812</v>
      </c>
      <c r="K34" s="29" t="s">
        <v>52</v>
      </c>
      <c r="L34" s="198" t="s">
        <v>154</v>
      </c>
      <c r="M34" s="187"/>
      <c r="N34" s="187"/>
      <c r="O34" s="187"/>
      <c r="P34" s="241"/>
      <c r="Q34" s="100">
        <v>3379185</v>
      </c>
      <c r="R34" s="38">
        <v>4329723</v>
      </c>
      <c r="S34" s="38">
        <v>4329723</v>
      </c>
    </row>
    <row r="35" spans="1:19" ht="26.25" customHeight="1">
      <c r="A35" s="25"/>
      <c r="B35" s="178" t="s">
        <v>38</v>
      </c>
      <c r="C35" s="179"/>
      <c r="D35" s="179"/>
      <c r="E35" s="179"/>
      <c r="F35" s="179"/>
      <c r="G35" s="180"/>
      <c r="H35" s="77">
        <v>19050</v>
      </c>
      <c r="I35" s="77">
        <v>0</v>
      </c>
      <c r="J35" s="77"/>
      <c r="K35" s="29" t="s">
        <v>53</v>
      </c>
      <c r="L35" s="201" t="s">
        <v>161</v>
      </c>
      <c r="M35" s="202"/>
      <c r="N35" s="202"/>
      <c r="O35" s="202"/>
      <c r="P35" s="203"/>
      <c r="Q35" s="97">
        <v>14905000</v>
      </c>
      <c r="R35" s="97">
        <v>15419396</v>
      </c>
      <c r="S35" s="97">
        <v>15419396</v>
      </c>
    </row>
    <row r="36" spans="1:19" ht="26.25" customHeight="1">
      <c r="A36" s="25"/>
      <c r="B36" s="178" t="s">
        <v>242</v>
      </c>
      <c r="C36" s="179"/>
      <c r="D36" s="179"/>
      <c r="E36" s="179"/>
      <c r="F36" s="179"/>
      <c r="G36" s="159"/>
      <c r="H36" s="77"/>
      <c r="I36" s="77">
        <v>375242</v>
      </c>
      <c r="J36" s="77">
        <v>375242</v>
      </c>
      <c r="K36" s="29"/>
      <c r="L36" s="201" t="s">
        <v>252</v>
      </c>
      <c r="M36" s="202"/>
      <c r="N36" s="202"/>
      <c r="O36" s="202"/>
      <c r="P36" s="203"/>
      <c r="Q36" s="97"/>
      <c r="R36" s="97">
        <v>344260</v>
      </c>
      <c r="S36" s="97">
        <v>344260</v>
      </c>
    </row>
    <row r="37" spans="1:19" ht="26.25" customHeight="1">
      <c r="A37" s="25"/>
      <c r="B37" s="178" t="s">
        <v>27</v>
      </c>
      <c r="C37" s="179"/>
      <c r="D37" s="179"/>
      <c r="E37" s="179"/>
      <c r="F37" s="179"/>
      <c r="G37" s="180"/>
      <c r="H37" s="77">
        <v>300000</v>
      </c>
      <c r="I37" s="77">
        <v>1065000</v>
      </c>
      <c r="J37" s="77">
        <v>1065000</v>
      </c>
      <c r="K37" s="29" t="s">
        <v>54</v>
      </c>
      <c r="L37" s="201" t="s">
        <v>153</v>
      </c>
      <c r="M37" s="202"/>
      <c r="N37" s="202"/>
      <c r="O37" s="202"/>
      <c r="P37" s="203"/>
      <c r="Q37" s="97">
        <v>7205160</v>
      </c>
      <c r="R37" s="97">
        <v>6944000</v>
      </c>
      <c r="S37" s="97">
        <v>6944000</v>
      </c>
    </row>
    <row r="38" spans="1:19" ht="22.5" customHeight="1">
      <c r="A38" s="25"/>
      <c r="B38" s="178" t="s">
        <v>208</v>
      </c>
      <c r="C38" s="179"/>
      <c r="D38" s="179"/>
      <c r="E38" s="179"/>
      <c r="F38" s="179"/>
      <c r="G38" s="180"/>
      <c r="H38" s="78">
        <v>190500</v>
      </c>
      <c r="I38" s="77">
        <v>0</v>
      </c>
      <c r="J38" s="77">
        <v>0</v>
      </c>
      <c r="K38" s="29"/>
      <c r="L38" s="204"/>
      <c r="M38" s="205"/>
      <c r="N38" s="205"/>
      <c r="O38" s="205"/>
      <c r="P38" s="206"/>
      <c r="Q38" s="98"/>
      <c r="R38" s="96"/>
      <c r="S38" s="96"/>
    </row>
    <row r="39" spans="1:19">
      <c r="A39" s="25"/>
      <c r="B39" s="178" t="s">
        <v>29</v>
      </c>
      <c r="C39" s="179"/>
      <c r="D39" s="179"/>
      <c r="E39" s="179"/>
      <c r="F39" s="179"/>
      <c r="G39" s="180"/>
      <c r="H39" s="78">
        <v>1939770</v>
      </c>
      <c r="I39" s="77">
        <v>2892765</v>
      </c>
      <c r="J39" s="77">
        <v>2892765</v>
      </c>
      <c r="K39" s="29"/>
      <c r="L39" s="224"/>
      <c r="M39" s="225"/>
      <c r="N39" s="225"/>
      <c r="O39" s="225"/>
      <c r="P39" s="246"/>
      <c r="Q39" s="98"/>
      <c r="R39" s="96"/>
      <c r="S39" s="96"/>
    </row>
    <row r="40" spans="1:19">
      <c r="A40" s="25"/>
      <c r="B40" s="178" t="s">
        <v>211</v>
      </c>
      <c r="C40" s="179"/>
      <c r="D40" s="179"/>
      <c r="E40" s="179"/>
      <c r="F40" s="179"/>
      <c r="G40" s="180"/>
      <c r="H40" s="78">
        <v>82550</v>
      </c>
      <c r="I40" s="77">
        <v>66886</v>
      </c>
      <c r="J40" s="77">
        <v>66886</v>
      </c>
      <c r="K40" s="29"/>
      <c r="L40" s="219"/>
      <c r="M40" s="220"/>
      <c r="N40" s="220"/>
      <c r="O40" s="220"/>
      <c r="P40" s="247"/>
      <c r="Q40" s="96"/>
      <c r="R40" s="96"/>
      <c r="S40" s="96"/>
    </row>
    <row r="41" spans="1:19">
      <c r="A41" s="25"/>
      <c r="B41" s="178" t="s">
        <v>39</v>
      </c>
      <c r="C41" s="179"/>
      <c r="D41" s="179"/>
      <c r="E41" s="179"/>
      <c r="F41" s="179"/>
      <c r="G41" s="180"/>
      <c r="H41" s="78">
        <v>580390</v>
      </c>
      <c r="I41" s="77">
        <v>1055416</v>
      </c>
      <c r="J41" s="77">
        <v>1045416</v>
      </c>
      <c r="K41" s="29"/>
      <c r="L41" s="219"/>
      <c r="M41" s="220"/>
      <c r="N41" s="220"/>
      <c r="O41" s="220"/>
      <c r="P41" s="247"/>
      <c r="Q41" s="96"/>
      <c r="R41" s="96"/>
      <c r="S41" s="96"/>
    </row>
    <row r="42" spans="1:19">
      <c r="A42" s="25"/>
      <c r="B42" s="178" t="s">
        <v>40</v>
      </c>
      <c r="C42" s="179"/>
      <c r="D42" s="179"/>
      <c r="E42" s="179"/>
      <c r="F42" s="179"/>
      <c r="G42" s="180"/>
      <c r="H42" s="78">
        <v>60000</v>
      </c>
      <c r="I42" s="77">
        <v>85383</v>
      </c>
      <c r="J42" s="77">
        <v>85383</v>
      </c>
      <c r="K42" s="29"/>
      <c r="L42" s="74"/>
      <c r="M42" s="75"/>
      <c r="N42" s="75"/>
      <c r="O42" s="75"/>
      <c r="P42" s="76"/>
      <c r="Q42" s="39"/>
      <c r="R42" s="39"/>
      <c r="S42" s="39"/>
    </row>
    <row r="43" spans="1:19">
      <c r="A43" s="25"/>
      <c r="B43" s="178" t="s">
        <v>209</v>
      </c>
      <c r="C43" s="179"/>
      <c r="D43" s="179"/>
      <c r="E43" s="179"/>
      <c r="F43" s="179"/>
      <c r="G43" s="107"/>
      <c r="H43" s="78">
        <v>215000</v>
      </c>
      <c r="I43" s="77">
        <v>0</v>
      </c>
      <c r="J43" s="77"/>
      <c r="K43" s="29"/>
      <c r="L43" s="198" t="s">
        <v>225</v>
      </c>
      <c r="M43" s="199"/>
      <c r="N43" s="199"/>
      <c r="O43" s="199"/>
      <c r="P43" s="200"/>
      <c r="Q43" s="39"/>
      <c r="R43" s="39">
        <v>225000</v>
      </c>
      <c r="S43" s="39">
        <v>225000</v>
      </c>
    </row>
    <row r="44" spans="1:19">
      <c r="A44" s="25"/>
      <c r="B44" s="178" t="s">
        <v>246</v>
      </c>
      <c r="C44" s="179"/>
      <c r="D44" s="179"/>
      <c r="E44" s="179"/>
      <c r="F44" s="179"/>
      <c r="G44" s="159"/>
      <c r="H44" s="78"/>
      <c r="I44" s="77">
        <v>72520</v>
      </c>
      <c r="J44" s="77">
        <v>72520</v>
      </c>
      <c r="K44" s="29"/>
      <c r="L44" s="155"/>
      <c r="M44" s="156"/>
      <c r="N44" s="156"/>
      <c r="O44" s="156"/>
      <c r="P44" s="157"/>
      <c r="Q44" s="39"/>
      <c r="R44" s="39"/>
      <c r="S44" s="39"/>
    </row>
    <row r="45" spans="1:19">
      <c r="A45" s="25"/>
      <c r="B45" s="178" t="s">
        <v>33</v>
      </c>
      <c r="C45" s="179"/>
      <c r="D45" s="179"/>
      <c r="E45" s="179"/>
      <c r="F45" s="179"/>
      <c r="G45" s="180"/>
      <c r="H45" s="78">
        <v>127000</v>
      </c>
      <c r="I45" s="77">
        <v>30600</v>
      </c>
      <c r="J45" s="77">
        <v>30600</v>
      </c>
      <c r="K45" s="29"/>
      <c r="L45" s="198" t="s">
        <v>216</v>
      </c>
      <c r="M45" s="199"/>
      <c r="N45" s="199"/>
      <c r="O45" s="199"/>
      <c r="P45" s="200"/>
      <c r="Q45" s="36">
        <v>1455819</v>
      </c>
      <c r="R45" s="36">
        <v>13690524</v>
      </c>
      <c r="S45" s="36">
        <v>0</v>
      </c>
    </row>
    <row r="46" spans="1:19">
      <c r="A46" s="25" t="s">
        <v>206</v>
      </c>
      <c r="B46" s="198" t="s">
        <v>55</v>
      </c>
      <c r="C46" s="199"/>
      <c r="D46" s="199"/>
      <c r="E46" s="199"/>
      <c r="F46" s="199"/>
      <c r="G46" s="41"/>
      <c r="H46" s="84"/>
      <c r="I46" s="84"/>
      <c r="J46" s="84"/>
      <c r="K46" s="29"/>
      <c r="L46" s="224"/>
      <c r="M46" s="225"/>
      <c r="N46" s="225"/>
      <c r="O46" s="225"/>
      <c r="P46" s="246"/>
      <c r="Q46" s="33"/>
      <c r="R46" s="33"/>
      <c r="S46" s="33"/>
    </row>
    <row r="47" spans="1:19">
      <c r="A47" s="25" t="s">
        <v>59</v>
      </c>
      <c r="B47" s="26" t="s">
        <v>57</v>
      </c>
      <c r="C47" s="27"/>
      <c r="D47" s="27"/>
      <c r="E47" s="27"/>
      <c r="F47" s="27"/>
      <c r="G47" s="27"/>
      <c r="H47" s="83">
        <f>SUM(H49+H48)</f>
        <v>2078000</v>
      </c>
      <c r="I47" s="83">
        <f>SUM(I49+I48)</f>
        <v>4519303</v>
      </c>
      <c r="J47" s="83">
        <f>SUM(J49+J48)</f>
        <v>4519303</v>
      </c>
      <c r="K47" s="29"/>
      <c r="L47" s="231"/>
      <c r="M47" s="232"/>
      <c r="N47" s="232"/>
      <c r="O47" s="232"/>
      <c r="P47" s="233"/>
      <c r="Q47" s="34"/>
      <c r="R47" s="34"/>
      <c r="S47" s="34"/>
    </row>
    <row r="48" spans="1:19">
      <c r="A48" s="25"/>
      <c r="B48" s="224" t="s">
        <v>58</v>
      </c>
      <c r="C48" s="240"/>
      <c r="D48" s="240"/>
      <c r="E48" s="240"/>
      <c r="F48" s="240"/>
      <c r="G48" s="45"/>
      <c r="H48" s="95">
        <v>2078000</v>
      </c>
      <c r="I48" s="95">
        <v>4216303</v>
      </c>
      <c r="J48" s="95">
        <v>4216303</v>
      </c>
      <c r="K48" s="29"/>
      <c r="L48" s="42"/>
      <c r="M48" s="42"/>
      <c r="N48" s="43"/>
      <c r="O48" s="43"/>
      <c r="P48" s="44"/>
      <c r="Q48" s="34"/>
      <c r="R48" s="34"/>
      <c r="S48" s="34"/>
    </row>
    <row r="49" spans="1:19">
      <c r="A49" s="25"/>
      <c r="B49" s="234" t="s">
        <v>223</v>
      </c>
      <c r="C49" s="235"/>
      <c r="D49" s="235"/>
      <c r="E49" s="235"/>
      <c r="F49" s="235"/>
      <c r="G49" s="236"/>
      <c r="H49" s="85"/>
      <c r="I49" s="119">
        <v>303000</v>
      </c>
      <c r="J49" s="119">
        <v>303000</v>
      </c>
      <c r="K49" s="29"/>
      <c r="L49" s="42"/>
      <c r="M49" s="42"/>
      <c r="N49" s="43"/>
      <c r="O49" s="43"/>
      <c r="P49" s="44"/>
      <c r="Q49" s="33"/>
      <c r="R49" s="46"/>
      <c r="S49" s="46"/>
    </row>
    <row r="50" spans="1:19">
      <c r="A50" s="25" t="s">
        <v>63</v>
      </c>
      <c r="B50" s="198" t="s">
        <v>60</v>
      </c>
      <c r="C50" s="199"/>
      <c r="D50" s="199"/>
      <c r="E50" s="199"/>
      <c r="F50" s="199"/>
      <c r="G50" s="47"/>
      <c r="H50" s="86"/>
      <c r="I50" s="86"/>
      <c r="J50" s="86"/>
      <c r="K50" s="29"/>
      <c r="L50" s="42"/>
      <c r="M50" s="42"/>
      <c r="N50" s="43"/>
      <c r="O50" s="43"/>
      <c r="P50" s="44"/>
      <c r="Q50" s="33"/>
      <c r="R50" s="46"/>
      <c r="S50" s="46"/>
    </row>
    <row r="51" spans="1:19">
      <c r="A51" s="48"/>
      <c r="B51" s="237" t="s">
        <v>61</v>
      </c>
      <c r="C51" s="238"/>
      <c r="D51" s="238"/>
      <c r="E51" s="238"/>
      <c r="F51" s="238"/>
      <c r="G51" s="49"/>
      <c r="H51" s="87">
        <f>SUM(H7+H17+H34+H47)</f>
        <v>66307862</v>
      </c>
      <c r="I51" s="87">
        <f>SUM(I7+I17+I34+I47)</f>
        <v>102239435</v>
      </c>
      <c r="J51" s="87">
        <f>SUM(J7+J17+J34+J47)</f>
        <v>102229435</v>
      </c>
      <c r="K51" s="29"/>
      <c r="L51" s="237" t="s">
        <v>62</v>
      </c>
      <c r="M51" s="238"/>
      <c r="N51" s="238"/>
      <c r="O51" s="238"/>
      <c r="P51" s="239"/>
      <c r="Q51" s="36">
        <f>SUM(Q7+Q34+Q35+Q36+Q37+Q43+Q45+Q46)</f>
        <v>66307862</v>
      </c>
      <c r="R51" s="36">
        <f t="shared" ref="R51:S51" si="2">SUM(R7+R34+R35+R36+R37+R43+R45+R46)</f>
        <v>101828467</v>
      </c>
      <c r="S51" s="36">
        <f t="shared" si="2"/>
        <v>88016017</v>
      </c>
    </row>
    <row r="52" spans="1:19">
      <c r="A52" s="48"/>
      <c r="B52" s="198" t="s">
        <v>217</v>
      </c>
      <c r="C52" s="199"/>
      <c r="D52" s="199"/>
      <c r="E52" s="199"/>
      <c r="F52" s="199"/>
      <c r="G52" s="200"/>
      <c r="H52" s="86">
        <v>3455471</v>
      </c>
      <c r="I52" s="84"/>
      <c r="J52" s="113"/>
      <c r="K52" s="29"/>
      <c r="L52" s="228"/>
      <c r="M52" s="229"/>
      <c r="N52" s="229"/>
      <c r="O52" s="229"/>
      <c r="P52" s="230"/>
      <c r="Q52" s="34"/>
      <c r="R52" s="34"/>
      <c r="S52" s="34"/>
    </row>
    <row r="53" spans="1:19">
      <c r="A53" s="108" t="s">
        <v>65</v>
      </c>
      <c r="B53" s="198" t="s">
        <v>21</v>
      </c>
      <c r="C53" s="199"/>
      <c r="D53" s="199"/>
      <c r="E53" s="199"/>
      <c r="F53" s="199"/>
      <c r="G53" s="40"/>
      <c r="H53" s="88">
        <f>SUM(H54:H55)</f>
        <v>600000</v>
      </c>
      <c r="I53" s="88">
        <f>SUM(I54:I55)</f>
        <v>800000</v>
      </c>
      <c r="J53" s="88">
        <f>SUM(J54:J55)</f>
        <v>800000</v>
      </c>
      <c r="K53" s="29" t="s">
        <v>64</v>
      </c>
      <c r="L53" s="198" t="s">
        <v>155</v>
      </c>
      <c r="M53" s="199"/>
      <c r="N53" s="199"/>
      <c r="O53" s="199"/>
      <c r="P53" s="200"/>
      <c r="Q53" s="50">
        <f>SUM(Q54:Q57)</f>
        <v>136690169</v>
      </c>
      <c r="R53" s="50">
        <f>SUM(R54:R55)</f>
        <v>26072849</v>
      </c>
      <c r="S53" s="50">
        <f>SUM(S54:S55)</f>
        <v>25661669</v>
      </c>
    </row>
    <row r="54" spans="1:19">
      <c r="A54" s="48"/>
      <c r="B54" s="178" t="s">
        <v>149</v>
      </c>
      <c r="C54" s="197"/>
      <c r="D54" s="197"/>
      <c r="E54" s="197"/>
      <c r="F54" s="197"/>
      <c r="G54" s="20"/>
      <c r="H54" s="77">
        <v>600000</v>
      </c>
      <c r="I54" s="77">
        <v>800000</v>
      </c>
      <c r="J54" s="77">
        <v>800000</v>
      </c>
      <c r="K54" s="29"/>
      <c r="L54" s="178" t="s">
        <v>156</v>
      </c>
      <c r="M54" s="179"/>
      <c r="N54" s="179"/>
      <c r="O54" s="179"/>
      <c r="P54" s="180"/>
      <c r="Q54" s="34">
        <v>86845633</v>
      </c>
      <c r="R54" s="34">
        <v>4201668</v>
      </c>
      <c r="S54" s="34">
        <v>3790488</v>
      </c>
    </row>
    <row r="55" spans="1:19">
      <c r="A55" s="48"/>
      <c r="B55" s="178"/>
      <c r="C55" s="197"/>
      <c r="D55" s="197"/>
      <c r="E55" s="197"/>
      <c r="F55" s="197"/>
      <c r="G55" s="20"/>
      <c r="H55" s="77"/>
      <c r="I55" s="77"/>
      <c r="J55" s="77"/>
      <c r="K55" s="29"/>
      <c r="L55" s="178" t="s">
        <v>14</v>
      </c>
      <c r="M55" s="179"/>
      <c r="N55" s="179"/>
      <c r="O55" s="179"/>
      <c r="P55" s="180"/>
      <c r="Q55" s="34">
        <v>49844536</v>
      </c>
      <c r="R55" s="34">
        <v>21871181</v>
      </c>
      <c r="S55" s="34">
        <v>21871181</v>
      </c>
    </row>
    <row r="56" spans="1:19">
      <c r="A56" s="48" t="s">
        <v>67</v>
      </c>
      <c r="B56" s="190" t="s">
        <v>150</v>
      </c>
      <c r="C56" s="191"/>
      <c r="D56" s="191"/>
      <c r="E56" s="191"/>
      <c r="F56" s="191"/>
      <c r="G56" s="93"/>
      <c r="H56" s="94">
        <f>SUM(H57)</f>
        <v>60000</v>
      </c>
      <c r="I56" s="94">
        <f t="shared" ref="I56:J56" si="3">SUM(I57)</f>
        <v>20000</v>
      </c>
      <c r="J56" s="94">
        <f t="shared" si="3"/>
        <v>20000</v>
      </c>
      <c r="K56" s="29"/>
      <c r="L56" s="178" t="s">
        <v>157</v>
      </c>
      <c r="M56" s="179"/>
      <c r="N56" s="179"/>
      <c r="O56" s="179"/>
      <c r="P56" s="180"/>
      <c r="Q56" s="34"/>
      <c r="R56" s="34"/>
      <c r="S56" s="34"/>
    </row>
    <row r="57" spans="1:19" ht="25.5" customHeight="1">
      <c r="A57" s="48"/>
      <c r="B57" s="181" t="s">
        <v>151</v>
      </c>
      <c r="C57" s="192"/>
      <c r="D57" s="192"/>
      <c r="E57" s="192"/>
      <c r="F57" s="192"/>
      <c r="G57" s="20"/>
      <c r="H57" s="77">
        <v>60000</v>
      </c>
      <c r="I57" s="77">
        <v>20000</v>
      </c>
      <c r="J57" s="77">
        <v>20000</v>
      </c>
      <c r="K57" s="29"/>
      <c r="L57" s="193"/>
      <c r="M57" s="194"/>
      <c r="N57" s="194"/>
      <c r="O57" s="194"/>
      <c r="P57" s="195"/>
      <c r="Q57" s="34"/>
      <c r="R57" s="34"/>
      <c r="S57" s="34"/>
    </row>
    <row r="58" spans="1:19">
      <c r="A58" s="48" t="s">
        <v>48</v>
      </c>
      <c r="B58" s="37" t="s">
        <v>167</v>
      </c>
      <c r="C58" s="27"/>
      <c r="D58" s="27"/>
      <c r="E58" s="27"/>
      <c r="F58" s="27"/>
      <c r="G58" s="27"/>
      <c r="H58" s="83">
        <f>SUM(H59:H61)</f>
        <v>132574698</v>
      </c>
      <c r="I58" s="83">
        <f t="shared" ref="I58:J58" si="4">SUM(I59:I61)</f>
        <v>134051728</v>
      </c>
      <c r="J58" s="83">
        <f t="shared" si="4"/>
        <v>459917</v>
      </c>
      <c r="K58" s="29" t="s">
        <v>66</v>
      </c>
      <c r="L58" s="184" t="s">
        <v>165</v>
      </c>
      <c r="M58" s="185"/>
      <c r="N58" s="185"/>
      <c r="O58" s="185"/>
      <c r="P58" s="216"/>
      <c r="Q58" s="101"/>
      <c r="R58" s="51">
        <v>108798879</v>
      </c>
      <c r="S58" s="51"/>
    </row>
    <row r="59" spans="1:19" ht="30" customHeight="1">
      <c r="A59" s="48"/>
      <c r="B59" s="226" t="s">
        <v>243</v>
      </c>
      <c r="C59" s="227"/>
      <c r="D59" s="227"/>
      <c r="E59" s="227"/>
      <c r="F59" s="227"/>
      <c r="G59" s="45"/>
      <c r="H59" s="163">
        <v>132574698</v>
      </c>
      <c r="I59" s="163">
        <v>133620730</v>
      </c>
      <c r="J59" s="163">
        <v>28919</v>
      </c>
      <c r="K59" s="29"/>
      <c r="L59" s="160"/>
      <c r="M59" s="161"/>
      <c r="N59" s="161"/>
      <c r="O59" s="161"/>
      <c r="P59" s="162"/>
      <c r="Q59" s="101"/>
      <c r="R59" s="51"/>
      <c r="S59" s="51"/>
    </row>
    <row r="60" spans="1:19">
      <c r="A60" s="48"/>
      <c r="B60" s="219" t="s">
        <v>222</v>
      </c>
      <c r="C60" s="220"/>
      <c r="D60" s="220"/>
      <c r="E60" s="220"/>
      <c r="F60" s="220"/>
      <c r="G60" s="45"/>
      <c r="H60" s="163"/>
      <c r="I60" s="163">
        <v>32590</v>
      </c>
      <c r="J60" s="163">
        <v>32590</v>
      </c>
      <c r="K60" s="29"/>
      <c r="L60" s="114"/>
      <c r="M60" s="115"/>
      <c r="N60" s="115"/>
      <c r="O60" s="115"/>
      <c r="P60" s="116"/>
      <c r="Q60" s="101"/>
      <c r="R60" s="51"/>
      <c r="S60" s="51"/>
    </row>
    <row r="61" spans="1:19">
      <c r="A61" s="48"/>
      <c r="B61" s="224" t="s">
        <v>224</v>
      </c>
      <c r="C61" s="225"/>
      <c r="D61" s="225"/>
      <c r="E61" s="225"/>
      <c r="F61" s="225"/>
      <c r="G61" s="164"/>
      <c r="H61" s="163"/>
      <c r="I61" s="163">
        <v>398408</v>
      </c>
      <c r="J61" s="163">
        <v>398408</v>
      </c>
      <c r="K61" s="29" t="s">
        <v>68</v>
      </c>
      <c r="L61" s="184" t="s">
        <v>69</v>
      </c>
      <c r="M61" s="185"/>
      <c r="N61" s="185"/>
      <c r="O61" s="185"/>
      <c r="P61" s="216"/>
      <c r="Q61" s="101"/>
      <c r="R61" s="31"/>
      <c r="S61" s="31"/>
    </row>
    <row r="62" spans="1:19">
      <c r="A62" s="48" t="s">
        <v>52</v>
      </c>
      <c r="B62" s="52" t="s">
        <v>70</v>
      </c>
      <c r="C62" s="53"/>
      <c r="D62" s="54"/>
      <c r="E62" s="49"/>
      <c r="F62" s="49"/>
      <c r="G62" s="55"/>
      <c r="H62" s="80">
        <f>SUM(H52+H53+H56+H58)</f>
        <v>136690169</v>
      </c>
      <c r="I62" s="80">
        <f t="shared" ref="I62:J62" si="5">SUM(I52+I53+I56+I58)</f>
        <v>134871728</v>
      </c>
      <c r="J62" s="80">
        <f t="shared" si="5"/>
        <v>1279917</v>
      </c>
      <c r="K62" s="29"/>
      <c r="L62" s="184" t="s">
        <v>71</v>
      </c>
      <c r="M62" s="217"/>
      <c r="N62" s="217"/>
      <c r="O62" s="217"/>
      <c r="P62" s="218"/>
      <c r="Q62" s="101">
        <f>SUM(Q53+Q58)</f>
        <v>136690169</v>
      </c>
      <c r="R62" s="101">
        <f t="shared" ref="R62:S62" si="6">SUM(R53+R58)</f>
        <v>134871728</v>
      </c>
      <c r="S62" s="101">
        <f t="shared" si="6"/>
        <v>25661669</v>
      </c>
    </row>
    <row r="63" spans="1:19">
      <c r="A63" s="48"/>
      <c r="B63" s="56" t="s">
        <v>72</v>
      </c>
      <c r="C63" s="57"/>
      <c r="D63" s="58"/>
      <c r="E63" s="57"/>
      <c r="F63" s="57"/>
      <c r="G63" s="59"/>
      <c r="H63" s="89">
        <f>SUM(H51+H62)</f>
        <v>202998031</v>
      </c>
      <c r="I63" s="89">
        <f>SUM(I51+I62)</f>
        <v>237111163</v>
      </c>
      <c r="J63" s="89">
        <f>SUM(J51+J62)</f>
        <v>103509352</v>
      </c>
      <c r="K63" s="60"/>
      <c r="L63" s="221" t="s">
        <v>73</v>
      </c>
      <c r="M63" s="222"/>
      <c r="N63" s="222"/>
      <c r="O63" s="222"/>
      <c r="P63" s="223"/>
      <c r="Q63" s="61">
        <f>SUM(Q51+Q62)</f>
        <v>202998031</v>
      </c>
      <c r="R63" s="61">
        <f t="shared" ref="R63:S63" si="7">SUM(R51+R62)</f>
        <v>236700195</v>
      </c>
      <c r="S63" s="61">
        <f t="shared" si="7"/>
        <v>113677686</v>
      </c>
    </row>
    <row r="64" spans="1:19">
      <c r="A64" s="48"/>
      <c r="B64" s="198" t="s">
        <v>152</v>
      </c>
      <c r="C64" s="213"/>
      <c r="D64" s="213"/>
      <c r="E64" s="213"/>
      <c r="F64" s="213"/>
      <c r="G64" s="53"/>
      <c r="H64" s="80"/>
      <c r="I64" s="80"/>
      <c r="J64" s="80"/>
      <c r="K64" s="29"/>
      <c r="L64" s="198" t="s">
        <v>253</v>
      </c>
      <c r="M64" s="199"/>
      <c r="N64" s="199"/>
      <c r="O64" s="199"/>
      <c r="P64" s="200"/>
      <c r="Q64" s="50"/>
      <c r="R64" s="50">
        <v>410968</v>
      </c>
      <c r="S64" s="50">
        <v>410968</v>
      </c>
    </row>
    <row r="65" spans="1:19" ht="15.75">
      <c r="A65" s="62"/>
      <c r="B65" s="214" t="s">
        <v>74</v>
      </c>
      <c r="C65" s="215"/>
      <c r="D65" s="215"/>
      <c r="E65" s="215"/>
      <c r="F65" s="215"/>
      <c r="G65" s="63"/>
      <c r="H65" s="90">
        <f>SUM(H63:H64)</f>
        <v>202998031</v>
      </c>
      <c r="I65" s="90">
        <f t="shared" ref="I65:J65" si="8">SUM(I63:I64)</f>
        <v>237111163</v>
      </c>
      <c r="J65" s="90">
        <f t="shared" si="8"/>
        <v>103509352</v>
      </c>
      <c r="K65" s="64"/>
      <c r="L65" s="65" t="s">
        <v>75</v>
      </c>
      <c r="M65" s="66"/>
      <c r="N65" s="66"/>
      <c r="O65" s="66"/>
      <c r="P65" s="67"/>
      <c r="Q65" s="68">
        <f>SUM(Q63:Q64)</f>
        <v>202998031</v>
      </c>
      <c r="R65" s="68">
        <f t="shared" ref="R65:S65" si="9">SUM(R63:R64)</f>
        <v>237111163</v>
      </c>
      <c r="S65" s="68">
        <f t="shared" si="9"/>
        <v>114088654</v>
      </c>
    </row>
    <row r="67" spans="1:19">
      <c r="Q67" s="33"/>
    </row>
    <row r="68" spans="1:19">
      <c r="R68" s="102"/>
      <c r="S68" s="102"/>
    </row>
  </sheetData>
  <mergeCells count="110">
    <mergeCell ref="L46:P46"/>
    <mergeCell ref="L43:P43"/>
    <mergeCell ref="L28:P28"/>
    <mergeCell ref="B28:F28"/>
    <mergeCell ref="B30:F30"/>
    <mergeCell ref="L30:P30"/>
    <mergeCell ref="B33:F33"/>
    <mergeCell ref="L33:P33"/>
    <mergeCell ref="B29:F29"/>
    <mergeCell ref="L39:P39"/>
    <mergeCell ref="L40:P40"/>
    <mergeCell ref="B41:G41"/>
    <mergeCell ref="B42:G42"/>
    <mergeCell ref="L41:P41"/>
    <mergeCell ref="B43:F43"/>
    <mergeCell ref="B31:F31"/>
    <mergeCell ref="L32:P32"/>
    <mergeCell ref="B32:F32"/>
    <mergeCell ref="L36:P36"/>
    <mergeCell ref="L14:P14"/>
    <mergeCell ref="L15:P15"/>
    <mergeCell ref="L31:P31"/>
    <mergeCell ref="B14:F14"/>
    <mergeCell ref="B15:F15"/>
    <mergeCell ref="B16:F16"/>
    <mergeCell ref="L17:P17"/>
    <mergeCell ref="B22:G22"/>
    <mergeCell ref="B17:G17"/>
    <mergeCell ref="L23:P23"/>
    <mergeCell ref="B18:G18"/>
    <mergeCell ref="B21:F21"/>
    <mergeCell ref="B24:F24"/>
    <mergeCell ref="B25:F25"/>
    <mergeCell ref="B23:G23"/>
    <mergeCell ref="B26:F26"/>
    <mergeCell ref="L24:P24"/>
    <mergeCell ref="L25:P25"/>
    <mergeCell ref="L22:P22"/>
    <mergeCell ref="L18:P18"/>
    <mergeCell ref="B19:G19"/>
    <mergeCell ref="L19:P19"/>
    <mergeCell ref="L21:P21"/>
    <mergeCell ref="B52:G52"/>
    <mergeCell ref="L52:P52"/>
    <mergeCell ref="L26:P26"/>
    <mergeCell ref="L27:P27"/>
    <mergeCell ref="L29:P29"/>
    <mergeCell ref="L47:P47"/>
    <mergeCell ref="B49:G49"/>
    <mergeCell ref="B50:F50"/>
    <mergeCell ref="B51:F51"/>
    <mergeCell ref="L51:P51"/>
    <mergeCell ref="B44:F44"/>
    <mergeCell ref="B36:F36"/>
    <mergeCell ref="B27:F27"/>
    <mergeCell ref="B48:F48"/>
    <mergeCell ref="L34:P34"/>
    <mergeCell ref="B35:G35"/>
    <mergeCell ref="L35:P35"/>
    <mergeCell ref="B37:G37"/>
    <mergeCell ref="B45:G45"/>
    <mergeCell ref="L45:P45"/>
    <mergeCell ref="B46:F46"/>
    <mergeCell ref="B38:G38"/>
    <mergeCell ref="B39:G39"/>
    <mergeCell ref="B40:G40"/>
    <mergeCell ref="B64:F64"/>
    <mergeCell ref="L64:P64"/>
    <mergeCell ref="B65:F65"/>
    <mergeCell ref="L58:P58"/>
    <mergeCell ref="L61:P61"/>
    <mergeCell ref="L62:P62"/>
    <mergeCell ref="B60:F60"/>
    <mergeCell ref="L63:P63"/>
    <mergeCell ref="B61:F61"/>
    <mergeCell ref="B59:F59"/>
    <mergeCell ref="B56:F56"/>
    <mergeCell ref="L56:P56"/>
    <mergeCell ref="B57:F57"/>
    <mergeCell ref="L57:P57"/>
    <mergeCell ref="A1:S1"/>
    <mergeCell ref="B54:F54"/>
    <mergeCell ref="L54:P54"/>
    <mergeCell ref="B55:F55"/>
    <mergeCell ref="L55:P55"/>
    <mergeCell ref="B53:F53"/>
    <mergeCell ref="L53:P53"/>
    <mergeCell ref="L11:P11"/>
    <mergeCell ref="B20:G20"/>
    <mergeCell ref="L20:P20"/>
    <mergeCell ref="L37:P37"/>
    <mergeCell ref="L38:P38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3:P13"/>
    <mergeCell ref="B9:G9"/>
    <mergeCell ref="B10:G10"/>
    <mergeCell ref="B11:G11"/>
    <mergeCell ref="B8:F8"/>
    <mergeCell ref="B13:F13"/>
    <mergeCell ref="B7:F7"/>
    <mergeCell ref="B12:F12"/>
    <mergeCell ref="L12:P12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opLeftCell="A19" workbookViewId="0">
      <selection activeCell="A39" sqref="A39"/>
    </sheetView>
  </sheetViews>
  <sheetFormatPr defaultRowHeight="15"/>
  <cols>
    <col min="1" max="1" width="41.42578125" customWidth="1"/>
    <col min="2" max="2" width="17.85546875" customWidth="1"/>
    <col min="3" max="3" width="17.5703125" customWidth="1"/>
    <col min="4" max="4" width="16.140625" customWidth="1"/>
    <col min="6" max="6" width="14.5703125" bestFit="1" customWidth="1"/>
  </cols>
  <sheetData>
    <row r="1" spans="1:4" ht="33" customHeight="1">
      <c r="A1" s="196" t="s">
        <v>227</v>
      </c>
      <c r="B1" s="196"/>
      <c r="C1" s="196"/>
      <c r="D1" s="196"/>
    </row>
    <row r="2" spans="1:4">
      <c r="A2" s="250"/>
      <c r="B2" s="250"/>
      <c r="C2" s="250"/>
      <c r="D2" s="250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51" t="s">
        <v>226</v>
      </c>
      <c r="B6" s="251"/>
      <c r="C6" s="251"/>
      <c r="D6" s="251"/>
    </row>
    <row r="7" spans="1:4">
      <c r="A7" s="251" t="s">
        <v>162</v>
      </c>
      <c r="B7" s="251"/>
      <c r="C7" s="251"/>
      <c r="D7" s="251"/>
    </row>
    <row r="8" spans="1:4">
      <c r="A8" s="252" t="s">
        <v>12</v>
      </c>
      <c r="B8" s="252"/>
      <c r="C8" s="252"/>
      <c r="D8" s="252"/>
    </row>
    <row r="9" spans="1:4">
      <c r="A9" s="253" t="s">
        <v>0</v>
      </c>
      <c r="B9" s="253" t="s">
        <v>1</v>
      </c>
      <c r="C9" s="253"/>
      <c r="D9" s="253" t="s">
        <v>4</v>
      </c>
    </row>
    <row r="10" spans="1:4">
      <c r="A10" s="253"/>
      <c r="B10" s="2" t="s">
        <v>2</v>
      </c>
      <c r="C10" s="2" t="s">
        <v>3</v>
      </c>
      <c r="D10" s="253"/>
    </row>
    <row r="11" spans="1:4">
      <c r="A11" s="248" t="s">
        <v>5</v>
      </c>
      <c r="B11" s="248"/>
      <c r="C11" s="248"/>
      <c r="D11" s="248"/>
    </row>
    <row r="12" spans="1:4">
      <c r="A12" s="13" t="s">
        <v>6</v>
      </c>
      <c r="B12" s="5">
        <v>15061240</v>
      </c>
      <c r="C12" s="9">
        <v>18517359</v>
      </c>
      <c r="D12" s="9">
        <v>18516809</v>
      </c>
    </row>
    <row r="13" spans="1:4" ht="27.75" customHeight="1">
      <c r="A13" s="14" t="s">
        <v>17</v>
      </c>
      <c r="B13" s="5">
        <v>3053377</v>
      </c>
      <c r="C13" s="9">
        <v>5078238</v>
      </c>
      <c r="D13" s="9">
        <v>5078238</v>
      </c>
    </row>
    <row r="14" spans="1:4">
      <c r="A14" s="13" t="s">
        <v>18</v>
      </c>
      <c r="B14" s="5">
        <v>21248081</v>
      </c>
      <c r="C14" s="9">
        <v>37279967</v>
      </c>
      <c r="D14" s="9">
        <v>37158591</v>
      </c>
    </row>
    <row r="15" spans="1:4" ht="24" customHeight="1">
      <c r="A15" s="8" t="s">
        <v>154</v>
      </c>
      <c r="B15" s="15">
        <v>3379185</v>
      </c>
      <c r="C15" s="9">
        <v>4329723</v>
      </c>
      <c r="D15" s="9">
        <v>4329723</v>
      </c>
    </row>
    <row r="16" spans="1:4" ht="30">
      <c r="A16" s="8" t="s">
        <v>219</v>
      </c>
      <c r="B16" s="15"/>
      <c r="C16" s="9">
        <v>344260</v>
      </c>
      <c r="D16" s="9">
        <v>344260</v>
      </c>
    </row>
    <row r="17" spans="1:4" ht="32.25" customHeight="1">
      <c r="A17" s="8" t="s">
        <v>13</v>
      </c>
      <c r="B17" s="5">
        <v>14905000</v>
      </c>
      <c r="C17" s="9">
        <v>15419396</v>
      </c>
      <c r="D17" s="9">
        <v>15419396</v>
      </c>
    </row>
    <row r="18" spans="1:4" ht="32.25" customHeight="1">
      <c r="A18" s="8" t="s">
        <v>218</v>
      </c>
      <c r="B18" s="5"/>
      <c r="C18" s="9">
        <v>225000</v>
      </c>
      <c r="D18" s="9">
        <v>225000</v>
      </c>
    </row>
    <row r="19" spans="1:4" ht="32.25" customHeight="1">
      <c r="A19" s="8" t="s">
        <v>23</v>
      </c>
      <c r="B19" s="5">
        <v>7205160</v>
      </c>
      <c r="C19" s="9">
        <v>6944000</v>
      </c>
      <c r="D19" s="9">
        <v>6944000</v>
      </c>
    </row>
    <row r="20" spans="1:4" ht="21" customHeight="1">
      <c r="A20" s="8" t="s">
        <v>168</v>
      </c>
      <c r="B20" s="15">
        <v>86845633</v>
      </c>
      <c r="C20" s="9">
        <v>4201668</v>
      </c>
      <c r="D20" s="9">
        <v>3790488</v>
      </c>
    </row>
    <row r="21" spans="1:4">
      <c r="A21" s="13" t="s">
        <v>14</v>
      </c>
      <c r="B21" s="5">
        <v>49844536</v>
      </c>
      <c r="C21" s="9">
        <v>21871181</v>
      </c>
      <c r="D21" s="9">
        <v>21871181</v>
      </c>
    </row>
    <row r="22" spans="1:4">
      <c r="A22" s="1" t="s">
        <v>24</v>
      </c>
      <c r="B22" s="5"/>
      <c r="C22" s="9"/>
      <c r="D22" s="9"/>
    </row>
    <row r="23" spans="1:4">
      <c r="A23" s="13" t="s">
        <v>165</v>
      </c>
      <c r="B23" s="5">
        <v>1455819</v>
      </c>
      <c r="C23" s="9">
        <v>122489403</v>
      </c>
      <c r="D23" s="9"/>
    </row>
    <row r="24" spans="1:4">
      <c r="A24" s="13"/>
      <c r="B24" s="15"/>
      <c r="C24" s="9"/>
      <c r="D24" s="9"/>
    </row>
    <row r="25" spans="1:4">
      <c r="A25" s="2"/>
      <c r="B25" s="6"/>
      <c r="C25" s="9"/>
      <c r="D25" s="9"/>
    </row>
    <row r="26" spans="1:4">
      <c r="A26" s="12" t="s">
        <v>7</v>
      </c>
      <c r="B26" s="16">
        <f>SUM(B12:B24)</f>
        <v>202998031</v>
      </c>
      <c r="C26" s="16">
        <f t="shared" ref="C26:D26" si="0">SUM(C12:C24)</f>
        <v>236700195</v>
      </c>
      <c r="D26" s="16">
        <f t="shared" si="0"/>
        <v>113677686</v>
      </c>
    </row>
    <row r="27" spans="1:4" ht="30">
      <c r="A27" s="70" t="s">
        <v>169</v>
      </c>
      <c r="B27" s="5"/>
      <c r="C27" s="5">
        <v>410968</v>
      </c>
      <c r="D27" s="5">
        <v>410968</v>
      </c>
    </row>
    <row r="28" spans="1:4" ht="15.75">
      <c r="A28" s="4" t="s">
        <v>8</v>
      </c>
      <c r="B28" s="10">
        <f>SUM(B26:B27)</f>
        <v>202998031</v>
      </c>
      <c r="C28" s="10">
        <f t="shared" ref="C28:D28" si="1">SUM(C26:C27)</f>
        <v>237111163</v>
      </c>
      <c r="D28" s="10">
        <f t="shared" si="1"/>
        <v>114088654</v>
      </c>
    </row>
    <row r="29" spans="1:4">
      <c r="A29" s="249"/>
      <c r="B29" s="249"/>
      <c r="C29" s="249"/>
      <c r="D29" s="249"/>
    </row>
    <row r="30" spans="1:4">
      <c r="A30" s="2" t="s">
        <v>9</v>
      </c>
      <c r="B30" s="1"/>
      <c r="C30" s="1"/>
      <c r="D30" s="1"/>
    </row>
    <row r="31" spans="1:4" ht="32.25" customHeight="1">
      <c r="A31" s="8" t="s">
        <v>37</v>
      </c>
      <c r="B31" s="9">
        <v>10274186</v>
      </c>
      <c r="C31" s="9">
        <v>23467681</v>
      </c>
      <c r="D31" s="9">
        <v>23467681</v>
      </c>
    </row>
    <row r="32" spans="1:4" ht="27" customHeight="1">
      <c r="A32" s="8" t="s">
        <v>25</v>
      </c>
      <c r="B32" s="9">
        <v>0</v>
      </c>
      <c r="C32" s="9"/>
      <c r="D32" s="9"/>
    </row>
    <row r="33" spans="1:6">
      <c r="A33" s="1" t="s">
        <v>19</v>
      </c>
      <c r="B33" s="9">
        <v>52796935</v>
      </c>
      <c r="C33" s="9">
        <v>68608639</v>
      </c>
      <c r="D33" s="9">
        <v>68608639</v>
      </c>
    </row>
    <row r="34" spans="1:6" ht="26.25" customHeight="1">
      <c r="A34" s="8" t="s">
        <v>20</v>
      </c>
      <c r="B34" s="9">
        <v>3514260</v>
      </c>
      <c r="C34" s="9">
        <v>5643812</v>
      </c>
      <c r="D34" s="9">
        <v>5633812</v>
      </c>
    </row>
    <row r="35" spans="1:6" ht="24.75" customHeight="1">
      <c r="A35" s="8" t="s">
        <v>21</v>
      </c>
      <c r="B35" s="9">
        <v>600000</v>
      </c>
      <c r="C35" s="9">
        <v>800000</v>
      </c>
      <c r="D35" s="9">
        <v>800000</v>
      </c>
    </row>
    <row r="36" spans="1:6" ht="27" customHeight="1">
      <c r="A36" s="8" t="s">
        <v>26</v>
      </c>
      <c r="B36" s="9">
        <v>3177952</v>
      </c>
      <c r="C36" s="9">
        <v>4519303</v>
      </c>
      <c r="D36" s="9">
        <v>4519303</v>
      </c>
    </row>
    <row r="37" spans="1:6" ht="27" customHeight="1">
      <c r="A37" s="8" t="s">
        <v>22</v>
      </c>
      <c r="B37" s="9">
        <v>60000</v>
      </c>
      <c r="C37" s="9">
        <v>20000</v>
      </c>
      <c r="D37" s="9">
        <v>20000</v>
      </c>
    </row>
    <row r="38" spans="1:6">
      <c r="A38" s="2" t="s">
        <v>9</v>
      </c>
      <c r="B38" s="6">
        <f>SUM(B31:B37)</f>
        <v>70423333</v>
      </c>
      <c r="C38" s="6">
        <f t="shared" ref="C38" si="2">SUM(C31:C37)</f>
        <v>103059435</v>
      </c>
      <c r="D38" s="6">
        <f>SUM(D31:D37)</f>
        <v>103049435</v>
      </c>
    </row>
    <row r="39" spans="1:6" ht="30">
      <c r="A39" s="14" t="s">
        <v>254</v>
      </c>
      <c r="B39" s="9"/>
      <c r="C39" s="9"/>
      <c r="D39" s="9">
        <v>61509</v>
      </c>
    </row>
    <row r="40" spans="1:6">
      <c r="A40" s="3" t="s">
        <v>250</v>
      </c>
      <c r="B40" s="6">
        <v>132574698</v>
      </c>
      <c r="C40" s="5">
        <v>134051728</v>
      </c>
      <c r="D40" s="5">
        <v>398408</v>
      </c>
    </row>
    <row r="41" spans="1:6" ht="15.75">
      <c r="A41" s="11" t="s">
        <v>15</v>
      </c>
      <c r="B41" s="10">
        <f>SUM(B38:B40)</f>
        <v>202998031</v>
      </c>
      <c r="C41" s="10">
        <f>SUM(C38:C40)</f>
        <v>237111163</v>
      </c>
      <c r="D41" s="10">
        <f>SUM(D38:D40)</f>
        <v>103509352</v>
      </c>
      <c r="F41" s="165"/>
    </row>
    <row r="43" spans="1:6">
      <c r="D43" s="165"/>
      <c r="F43" s="165"/>
    </row>
  </sheetData>
  <mergeCells count="10">
    <mergeCell ref="A11:D11"/>
    <mergeCell ref="A29:D29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topLeftCell="A19" workbookViewId="0">
      <selection activeCell="L27" sqref="L27"/>
    </sheetView>
  </sheetViews>
  <sheetFormatPr defaultRowHeight="15"/>
  <cols>
    <col min="1" max="1" width="8" customWidth="1"/>
    <col min="2" max="2" width="22.28515625" customWidth="1"/>
    <col min="3" max="3" width="15" customWidth="1"/>
    <col min="4" max="4" width="8.85546875" customWidth="1"/>
    <col min="5" max="5" width="9" customWidth="1"/>
    <col min="6" max="6" width="12.7109375" customWidth="1"/>
    <col min="7" max="7" width="14.5703125" customWidth="1"/>
    <col min="8" max="8" width="13.28515625" customWidth="1"/>
    <col min="9" max="9" width="14" customWidth="1"/>
    <col min="10" max="10" width="14.85546875" customWidth="1"/>
    <col min="11" max="11" width="13.28515625" customWidth="1"/>
    <col min="12" max="12" width="12.140625" customWidth="1"/>
  </cols>
  <sheetData>
    <row r="1" spans="1:12" ht="15" customHeight="1">
      <c r="A1" s="196" t="s">
        <v>228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>
      <c r="A2" s="256"/>
      <c r="B2" s="256"/>
      <c r="C2" s="256"/>
      <c r="D2" s="103"/>
      <c r="E2" s="103"/>
      <c r="F2" s="103"/>
      <c r="G2" s="251"/>
      <c r="H2" s="251"/>
    </row>
    <row r="3" spans="1:12">
      <c r="A3" s="255" t="s">
        <v>229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2">
      <c r="A4" s="254" t="s">
        <v>204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 ht="64.5">
      <c r="A5" s="120" t="s">
        <v>94</v>
      </c>
      <c r="B5" s="121" t="s">
        <v>76</v>
      </c>
      <c r="C5" s="120" t="s">
        <v>77</v>
      </c>
      <c r="D5" s="120" t="s">
        <v>185</v>
      </c>
      <c r="E5" s="120" t="s">
        <v>78</v>
      </c>
      <c r="F5" s="120" t="s">
        <v>186</v>
      </c>
      <c r="G5" s="121" t="s">
        <v>182</v>
      </c>
      <c r="H5" s="120" t="s">
        <v>220</v>
      </c>
      <c r="I5" s="120" t="s">
        <v>46</v>
      </c>
      <c r="J5" s="122" t="s">
        <v>4</v>
      </c>
      <c r="K5" s="122" t="s">
        <v>230</v>
      </c>
      <c r="L5" s="122" t="s">
        <v>231</v>
      </c>
    </row>
    <row r="6" spans="1:12" ht="33.75" customHeight="1">
      <c r="A6" s="123" t="s">
        <v>79</v>
      </c>
      <c r="B6" s="124" t="s">
        <v>80</v>
      </c>
      <c r="C6" s="123" t="s">
        <v>81</v>
      </c>
      <c r="D6" s="123"/>
      <c r="E6" s="123"/>
      <c r="F6" s="125">
        <v>0</v>
      </c>
      <c r="G6" s="126">
        <f ca="1">-G6</f>
        <v>0</v>
      </c>
      <c r="H6" s="125"/>
      <c r="I6" s="73"/>
      <c r="J6" s="73"/>
      <c r="K6" s="1"/>
      <c r="L6" s="1"/>
    </row>
    <row r="7" spans="1:12" ht="50.25" customHeight="1">
      <c r="A7" s="73" t="s">
        <v>82</v>
      </c>
      <c r="B7" s="104" t="s">
        <v>170</v>
      </c>
      <c r="C7" s="73" t="s">
        <v>187</v>
      </c>
      <c r="D7" s="73">
        <v>22300</v>
      </c>
      <c r="E7" s="73"/>
      <c r="F7" s="127">
        <v>3576920</v>
      </c>
      <c r="G7" s="127">
        <v>3576920</v>
      </c>
      <c r="H7" s="125">
        <f t="shared" ref="H7:H15" si="0">SUM(F7-G7)</f>
        <v>0</v>
      </c>
      <c r="I7" s="73"/>
      <c r="J7" s="73"/>
      <c r="K7" s="1"/>
      <c r="L7" s="1"/>
    </row>
    <row r="8" spans="1:12" ht="53.25" customHeight="1">
      <c r="A8" s="73" t="s">
        <v>188</v>
      </c>
      <c r="B8" s="104" t="s">
        <v>171</v>
      </c>
      <c r="C8" s="73" t="s">
        <v>189</v>
      </c>
      <c r="D8" s="73"/>
      <c r="E8" s="73"/>
      <c r="F8" s="127">
        <v>3104000</v>
      </c>
      <c r="G8" s="127">
        <v>3104000</v>
      </c>
      <c r="H8" s="125">
        <f t="shared" si="0"/>
        <v>0</v>
      </c>
      <c r="I8" s="73"/>
      <c r="J8" s="73"/>
      <c r="K8" s="1"/>
      <c r="L8" s="1"/>
    </row>
    <row r="9" spans="1:12" ht="57.75" customHeight="1">
      <c r="A9" s="73" t="s">
        <v>190</v>
      </c>
      <c r="B9" s="128" t="s">
        <v>172</v>
      </c>
      <c r="C9" s="73" t="s">
        <v>191</v>
      </c>
      <c r="D9" s="73"/>
      <c r="E9" s="73"/>
      <c r="F9" s="127">
        <v>785289</v>
      </c>
      <c r="G9" s="127">
        <v>785289</v>
      </c>
      <c r="H9" s="125">
        <f t="shared" si="0"/>
        <v>0</v>
      </c>
      <c r="I9" s="73"/>
      <c r="J9" s="73"/>
      <c r="K9" s="1"/>
      <c r="L9" s="1"/>
    </row>
    <row r="10" spans="1:12" ht="45" customHeight="1">
      <c r="A10" s="73"/>
      <c r="B10" s="104" t="s">
        <v>173</v>
      </c>
      <c r="C10" s="73" t="s">
        <v>189</v>
      </c>
      <c r="D10" s="73"/>
      <c r="E10" s="73"/>
      <c r="F10" s="127">
        <v>0</v>
      </c>
      <c r="G10" s="127"/>
      <c r="H10" s="125">
        <f t="shared" si="0"/>
        <v>0</v>
      </c>
      <c r="I10" s="73"/>
      <c r="J10" s="73"/>
      <c r="K10" s="1"/>
      <c r="L10" s="1"/>
    </row>
    <row r="11" spans="1:12" ht="42.75" customHeight="1">
      <c r="A11" s="73" t="s">
        <v>192</v>
      </c>
      <c r="B11" s="104" t="s">
        <v>193</v>
      </c>
      <c r="C11" s="73" t="s">
        <v>189</v>
      </c>
      <c r="D11" s="73"/>
      <c r="E11" s="73"/>
      <c r="F11" s="127">
        <v>1380160</v>
      </c>
      <c r="G11" s="127">
        <v>1380160</v>
      </c>
      <c r="H11" s="125">
        <f t="shared" si="0"/>
        <v>0</v>
      </c>
      <c r="I11" s="73"/>
      <c r="J11" s="73"/>
      <c r="K11" s="1"/>
      <c r="L11" s="1"/>
    </row>
    <row r="12" spans="1:12" ht="42.75" customHeight="1">
      <c r="A12" s="129" t="s">
        <v>83</v>
      </c>
      <c r="B12" s="130" t="s">
        <v>84</v>
      </c>
      <c r="C12" s="129" t="s">
        <v>194</v>
      </c>
      <c r="D12" s="129"/>
      <c r="E12" s="129"/>
      <c r="F12" s="131">
        <f>SUM(F6:F11)</f>
        <v>8846369</v>
      </c>
      <c r="G12" s="131">
        <f ca="1">SUM(G6:G11)</f>
        <v>8846369</v>
      </c>
      <c r="H12" s="125">
        <v>0</v>
      </c>
      <c r="I12" s="73"/>
      <c r="J12" s="73"/>
      <c r="K12" s="1"/>
      <c r="L12" s="1"/>
    </row>
    <row r="13" spans="1:12" ht="30" customHeight="1">
      <c r="A13" s="129" t="s">
        <v>195</v>
      </c>
      <c r="B13" s="124" t="s">
        <v>196</v>
      </c>
      <c r="C13" s="123" t="s">
        <v>194</v>
      </c>
      <c r="D13" s="123"/>
      <c r="E13" s="123"/>
      <c r="F13" s="132">
        <v>3500000</v>
      </c>
      <c r="G13" s="132">
        <v>3500000</v>
      </c>
      <c r="H13" s="125">
        <f t="shared" si="0"/>
        <v>0</v>
      </c>
      <c r="I13" s="73"/>
      <c r="J13" s="73"/>
      <c r="K13" s="1"/>
      <c r="L13" s="1"/>
    </row>
    <row r="14" spans="1:12" ht="52.5" customHeight="1">
      <c r="A14" s="129" t="s">
        <v>180</v>
      </c>
      <c r="B14" s="124" t="s">
        <v>181</v>
      </c>
      <c r="C14" s="123" t="s">
        <v>197</v>
      </c>
      <c r="D14" s="123"/>
      <c r="E14" s="123"/>
      <c r="F14" s="132">
        <v>2550</v>
      </c>
      <c r="G14" s="132">
        <v>2550</v>
      </c>
      <c r="H14" s="125">
        <f t="shared" si="0"/>
        <v>0</v>
      </c>
      <c r="I14" s="73"/>
      <c r="J14" s="73"/>
      <c r="K14" s="1"/>
      <c r="L14" s="1"/>
    </row>
    <row r="15" spans="1:12" ht="88.5" customHeight="1">
      <c r="A15" s="73"/>
      <c r="B15" s="104" t="s">
        <v>198</v>
      </c>
      <c r="C15" s="104" t="s">
        <v>199</v>
      </c>
      <c r="D15" s="104"/>
      <c r="E15" s="104"/>
      <c r="F15" s="105">
        <v>11950000</v>
      </c>
      <c r="G15" s="127">
        <v>4894712</v>
      </c>
      <c r="H15" s="126">
        <f t="shared" si="0"/>
        <v>7055288</v>
      </c>
      <c r="I15" s="133">
        <v>7055288</v>
      </c>
      <c r="J15" s="127">
        <v>7055288</v>
      </c>
      <c r="K15" s="1"/>
      <c r="L15" s="1"/>
    </row>
    <row r="16" spans="1:12">
      <c r="A16" s="73"/>
      <c r="B16" s="104" t="s">
        <v>182</v>
      </c>
      <c r="C16" s="104"/>
      <c r="D16" s="104"/>
      <c r="E16" s="104"/>
      <c r="F16" s="106">
        <f>SUM(F12:F15)</f>
        <v>24298919</v>
      </c>
      <c r="G16" s="106">
        <v>17243631</v>
      </c>
      <c r="H16" s="106">
        <f>SUM(H7:H15)</f>
        <v>7055288</v>
      </c>
      <c r="I16" s="73"/>
      <c r="J16" s="73"/>
      <c r="K16" s="1"/>
      <c r="L16" s="1"/>
    </row>
    <row r="17" spans="1:12" ht="44.25" customHeight="1">
      <c r="A17" s="134" t="s">
        <v>85</v>
      </c>
      <c r="B17" s="135" t="s">
        <v>163</v>
      </c>
      <c r="C17" s="134"/>
      <c r="D17" s="134"/>
      <c r="E17" s="134"/>
      <c r="F17" s="136"/>
      <c r="G17" s="136"/>
      <c r="H17" s="137">
        <f>SUM(H12+H15)</f>
        <v>7055288</v>
      </c>
      <c r="I17" s="137">
        <f t="shared" ref="I17:J17" si="1">SUM(I12+I15)</f>
        <v>7055288</v>
      </c>
      <c r="J17" s="137">
        <f t="shared" si="1"/>
        <v>7055288</v>
      </c>
      <c r="K17" s="71"/>
      <c r="L17" s="71"/>
    </row>
    <row r="18" spans="1:12" ht="44.25" customHeight="1">
      <c r="A18" s="73" t="s">
        <v>86</v>
      </c>
      <c r="B18" s="104" t="s">
        <v>174</v>
      </c>
      <c r="C18" s="104" t="s">
        <v>200</v>
      </c>
      <c r="D18" s="104"/>
      <c r="E18" s="104"/>
      <c r="F18" s="104"/>
      <c r="G18" s="73"/>
      <c r="H18" s="127">
        <v>0</v>
      </c>
      <c r="I18" s="73"/>
      <c r="J18" s="73"/>
      <c r="K18" s="1"/>
      <c r="L18" s="1"/>
    </row>
    <row r="19" spans="1:12" ht="34.5" customHeight="1">
      <c r="A19" s="73" t="s">
        <v>87</v>
      </c>
      <c r="B19" s="104" t="s">
        <v>39</v>
      </c>
      <c r="C19" s="73" t="s">
        <v>194</v>
      </c>
      <c r="D19" s="73">
        <v>55360</v>
      </c>
      <c r="E19" s="73">
        <v>6</v>
      </c>
      <c r="F19" s="73"/>
      <c r="G19" s="73"/>
      <c r="H19" s="127">
        <v>332160</v>
      </c>
      <c r="I19" s="73">
        <v>498240</v>
      </c>
      <c r="J19" s="73">
        <v>498240</v>
      </c>
      <c r="K19" s="1"/>
      <c r="L19" s="1"/>
    </row>
    <row r="20" spans="1:12" ht="33" customHeight="1">
      <c r="A20" s="73" t="s">
        <v>88</v>
      </c>
      <c r="B20" s="104" t="s">
        <v>89</v>
      </c>
      <c r="C20" s="73" t="s">
        <v>194</v>
      </c>
      <c r="D20" s="73">
        <v>25000</v>
      </c>
      <c r="E20" s="73">
        <v>1</v>
      </c>
      <c r="F20" s="73"/>
      <c r="G20" s="73"/>
      <c r="H20" s="127">
        <v>25000</v>
      </c>
      <c r="I20" s="73">
        <v>0</v>
      </c>
      <c r="J20" s="73">
        <v>-25000</v>
      </c>
      <c r="K20" s="1"/>
      <c r="L20" s="1"/>
    </row>
    <row r="21" spans="1:12" ht="64.5">
      <c r="A21" s="73" t="s">
        <v>175</v>
      </c>
      <c r="B21" s="104" t="s">
        <v>201</v>
      </c>
      <c r="C21" s="73" t="s">
        <v>194</v>
      </c>
      <c r="D21" s="73">
        <v>1632000</v>
      </c>
      <c r="E21" s="73">
        <v>0.72</v>
      </c>
      <c r="F21" s="73"/>
      <c r="G21" s="73"/>
      <c r="H21" s="127">
        <v>1175040</v>
      </c>
      <c r="I21" s="73"/>
      <c r="J21" s="73"/>
      <c r="K21" s="1"/>
      <c r="L21" s="1"/>
    </row>
    <row r="22" spans="1:12" ht="48.75" customHeight="1">
      <c r="A22" s="73" t="s">
        <v>176</v>
      </c>
      <c r="B22" s="104" t="s">
        <v>177</v>
      </c>
      <c r="C22" s="73" t="s">
        <v>202</v>
      </c>
      <c r="D22" s="73"/>
      <c r="E22" s="73"/>
      <c r="F22" s="73"/>
      <c r="G22" s="73"/>
      <c r="H22" s="127">
        <v>434258</v>
      </c>
      <c r="I22" s="73"/>
      <c r="J22" s="73"/>
      <c r="K22" s="1"/>
      <c r="L22" s="1"/>
    </row>
    <row r="23" spans="1:12" ht="66" customHeight="1">
      <c r="A23" s="73" t="s">
        <v>203</v>
      </c>
      <c r="B23" s="104" t="s">
        <v>178</v>
      </c>
      <c r="C23" s="73" t="s">
        <v>202</v>
      </c>
      <c r="D23" s="73">
        <v>285</v>
      </c>
      <c r="E23" s="73">
        <v>184</v>
      </c>
      <c r="F23" s="73"/>
      <c r="G23" s="73"/>
      <c r="H23" s="127">
        <v>52440</v>
      </c>
      <c r="I23" s="73"/>
      <c r="J23" s="73"/>
      <c r="K23" s="1"/>
      <c r="L23" s="1"/>
    </row>
    <row r="24" spans="1:12" ht="92.25" customHeight="1">
      <c r="A24" s="134" t="s">
        <v>51</v>
      </c>
      <c r="B24" s="135" t="s">
        <v>90</v>
      </c>
      <c r="C24" s="134"/>
      <c r="D24" s="134"/>
      <c r="E24" s="134"/>
      <c r="F24" s="134"/>
      <c r="G24" s="134"/>
      <c r="H24" s="137">
        <f>SUM(H18:H23)</f>
        <v>2018898</v>
      </c>
      <c r="I24" s="137">
        <v>2313660</v>
      </c>
      <c r="J24" s="137">
        <v>2313660</v>
      </c>
      <c r="K24" s="71"/>
      <c r="L24" s="71"/>
    </row>
    <row r="25" spans="1:12" ht="30" customHeight="1">
      <c r="A25" s="138"/>
      <c r="B25" s="139" t="s">
        <v>91</v>
      </c>
      <c r="C25" s="138"/>
      <c r="D25" s="138"/>
      <c r="E25" s="138"/>
      <c r="F25" s="138"/>
      <c r="G25" s="138"/>
      <c r="H25" s="140">
        <f>SUM(H17+H24)</f>
        <v>9074186</v>
      </c>
      <c r="I25" s="140">
        <f t="shared" ref="I25:J25" si="2">SUM(I17+I24)</f>
        <v>9368948</v>
      </c>
      <c r="J25" s="140">
        <f t="shared" si="2"/>
        <v>9368948</v>
      </c>
      <c r="K25" s="71"/>
      <c r="L25" s="71"/>
    </row>
    <row r="26" spans="1:12" ht="75.75" customHeight="1">
      <c r="A26" s="73" t="s">
        <v>56</v>
      </c>
      <c r="B26" s="104" t="s">
        <v>92</v>
      </c>
      <c r="C26" s="73" t="s">
        <v>202</v>
      </c>
      <c r="D26" s="73">
        <v>1140</v>
      </c>
      <c r="E26" s="73"/>
      <c r="F26" s="73"/>
      <c r="G26" s="73"/>
      <c r="H26" s="127">
        <v>1200000</v>
      </c>
      <c r="I26" s="127">
        <v>1200000</v>
      </c>
      <c r="J26" s="127">
        <v>1200000</v>
      </c>
      <c r="K26" s="1"/>
      <c r="L26" s="1"/>
    </row>
    <row r="27" spans="1:12" ht="61.5" customHeight="1">
      <c r="A27" s="141"/>
      <c r="B27" s="142" t="s">
        <v>179</v>
      </c>
      <c r="C27" s="141"/>
      <c r="D27" s="141"/>
      <c r="E27" s="141"/>
      <c r="F27" s="141"/>
      <c r="G27" s="141"/>
      <c r="H27" s="143">
        <f>SUM(H26:H26)</f>
        <v>1200000</v>
      </c>
      <c r="I27" s="143">
        <f t="shared" ref="I27:J27" si="3">SUM(I26:I26)</f>
        <v>1200000</v>
      </c>
      <c r="J27" s="143">
        <f t="shared" si="3"/>
        <v>1200000</v>
      </c>
      <c r="K27" s="1"/>
      <c r="L27" s="1"/>
    </row>
    <row r="28" spans="1:12" ht="61.5" customHeight="1">
      <c r="A28" s="141"/>
      <c r="B28" s="142" t="s">
        <v>221</v>
      </c>
      <c r="C28" s="141"/>
      <c r="D28" s="141"/>
      <c r="E28" s="141"/>
      <c r="F28" s="141"/>
      <c r="G28" s="141"/>
      <c r="H28" s="143"/>
      <c r="I28" s="143">
        <v>1316074</v>
      </c>
      <c r="J28" s="143">
        <v>316074</v>
      </c>
      <c r="K28" s="1"/>
      <c r="L28" s="1"/>
    </row>
    <row r="29" spans="1:12" ht="48" customHeight="1">
      <c r="A29" s="144"/>
      <c r="B29" s="145" t="s">
        <v>93</v>
      </c>
      <c r="C29" s="144"/>
      <c r="D29" s="144"/>
      <c r="E29" s="144"/>
      <c r="F29" s="144"/>
      <c r="G29" s="144"/>
      <c r="H29" s="146">
        <f>SUM(H25+H27+H28)</f>
        <v>10274186</v>
      </c>
      <c r="I29" s="146">
        <f t="shared" ref="I29:J29" si="4">SUM(I25+I27+I28)</f>
        <v>11885022</v>
      </c>
      <c r="J29" s="146">
        <f t="shared" si="4"/>
        <v>10885022</v>
      </c>
      <c r="K29" s="71"/>
      <c r="L29" s="71"/>
    </row>
  </sheetData>
  <mergeCells count="5">
    <mergeCell ref="A4:L4"/>
    <mergeCell ref="A3:L3"/>
    <mergeCell ref="A1:L1"/>
    <mergeCell ref="A2:C2"/>
    <mergeCell ref="G2:H2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sqref="A1:E1"/>
    </sheetView>
  </sheetViews>
  <sheetFormatPr defaultRowHeight="15"/>
  <cols>
    <col min="1" max="1" width="38.42578125" customWidth="1"/>
    <col min="2" max="2" width="5.7109375" customWidth="1"/>
    <col min="3" max="3" width="14.42578125" customWidth="1"/>
    <col min="4" max="4" width="13.28515625" customWidth="1"/>
    <col min="5" max="5" width="13.140625" customWidth="1"/>
    <col min="6" max="8" width="9.140625" hidden="1" customWidth="1"/>
  </cols>
  <sheetData>
    <row r="1" spans="1:5" ht="34.5" customHeight="1">
      <c r="A1" s="196" t="s">
        <v>233</v>
      </c>
      <c r="B1" s="196"/>
      <c r="C1" s="196"/>
      <c r="D1" s="196"/>
      <c r="E1" s="196"/>
    </row>
    <row r="3" spans="1:5">
      <c r="A3" t="s">
        <v>10</v>
      </c>
    </row>
    <row r="4" spans="1:5">
      <c r="A4" t="s">
        <v>11</v>
      </c>
    </row>
    <row r="5" spans="1:5">
      <c r="D5" s="250" t="s">
        <v>120</v>
      </c>
      <c r="E5" s="250"/>
    </row>
    <row r="6" spans="1:5">
      <c r="A6" s="251" t="s">
        <v>232</v>
      </c>
      <c r="B6" s="251"/>
      <c r="C6" s="251"/>
      <c r="D6" s="251"/>
      <c r="E6" s="251"/>
    </row>
    <row r="8" spans="1:5" ht="45">
      <c r="A8" s="2" t="s">
        <v>0</v>
      </c>
      <c r="B8" s="69" t="s">
        <v>95</v>
      </c>
      <c r="C8" s="69" t="s">
        <v>96</v>
      </c>
      <c r="D8" s="69" t="s">
        <v>46</v>
      </c>
      <c r="E8" s="2" t="s">
        <v>4</v>
      </c>
    </row>
    <row r="9" spans="1:5" ht="30">
      <c r="A9" s="69" t="s">
        <v>97</v>
      </c>
      <c r="B9" s="2" t="s">
        <v>98</v>
      </c>
      <c r="C9" s="6">
        <v>1860524</v>
      </c>
      <c r="D9" s="6">
        <v>2323734</v>
      </c>
      <c r="E9" s="6">
        <v>2323734</v>
      </c>
    </row>
    <row r="10" spans="1:5">
      <c r="A10" s="1" t="s">
        <v>99</v>
      </c>
      <c r="B10" s="1" t="s">
        <v>100</v>
      </c>
      <c r="C10" s="72"/>
      <c r="D10" s="5"/>
      <c r="E10" s="5"/>
    </row>
    <row r="11" spans="1:5">
      <c r="A11" s="1" t="s">
        <v>101</v>
      </c>
      <c r="B11" s="1" t="s">
        <v>100</v>
      </c>
      <c r="C11" s="5"/>
      <c r="D11" s="5"/>
      <c r="E11" s="5"/>
    </row>
    <row r="12" spans="1:5">
      <c r="A12" s="1" t="s">
        <v>102</v>
      </c>
      <c r="B12" s="1" t="s">
        <v>100</v>
      </c>
      <c r="C12" s="5"/>
      <c r="D12" s="5"/>
      <c r="E12" s="5"/>
    </row>
    <row r="13" spans="1:5">
      <c r="A13" s="1" t="s">
        <v>103</v>
      </c>
      <c r="B13" s="1"/>
      <c r="C13" s="5">
        <v>827469</v>
      </c>
      <c r="D13" s="5">
        <v>886963</v>
      </c>
      <c r="E13" s="5">
        <v>886963</v>
      </c>
    </row>
    <row r="14" spans="1:5">
      <c r="A14" s="2" t="s">
        <v>104</v>
      </c>
      <c r="B14" s="2" t="s">
        <v>100</v>
      </c>
      <c r="C14" s="6">
        <f>SUM(C10:C13)</f>
        <v>827469</v>
      </c>
      <c r="D14" s="6">
        <f>SUM(D10:D13)</f>
        <v>886963</v>
      </c>
      <c r="E14" s="6">
        <f>SUM(E10:E13)</f>
        <v>886963</v>
      </c>
    </row>
    <row r="15" spans="1:5">
      <c r="A15" s="1" t="s">
        <v>105</v>
      </c>
      <c r="B15" s="1" t="s">
        <v>106</v>
      </c>
      <c r="C15" s="5"/>
      <c r="D15" s="5"/>
      <c r="E15" s="5"/>
    </row>
    <row r="16" spans="1:5" ht="26.25" customHeight="1">
      <c r="A16" s="69" t="s">
        <v>107</v>
      </c>
      <c r="B16" s="2" t="s">
        <v>106</v>
      </c>
      <c r="C16" s="6">
        <f>SUM(C15)</f>
        <v>0</v>
      </c>
      <c r="D16" s="6">
        <f t="shared" ref="D16:E16" si="0">SUM(D15)</f>
        <v>0</v>
      </c>
      <c r="E16" s="6">
        <f t="shared" si="0"/>
        <v>0</v>
      </c>
    </row>
    <row r="17" spans="1:5" ht="30">
      <c r="A17" s="8" t="s">
        <v>183</v>
      </c>
      <c r="B17" s="1" t="s">
        <v>108</v>
      </c>
      <c r="C17" s="5">
        <v>14375800</v>
      </c>
      <c r="D17" s="5">
        <v>15502100</v>
      </c>
      <c r="E17" s="5">
        <v>15502100</v>
      </c>
    </row>
    <row r="18" spans="1:5">
      <c r="A18" s="1" t="s">
        <v>50</v>
      </c>
      <c r="B18" s="1" t="s">
        <v>108</v>
      </c>
      <c r="C18" s="5">
        <v>362385</v>
      </c>
      <c r="D18" s="5"/>
      <c r="E18" s="5"/>
    </row>
    <row r="19" spans="1:5">
      <c r="A19" s="2" t="s">
        <v>109</v>
      </c>
      <c r="B19" s="2" t="s">
        <v>108</v>
      </c>
      <c r="C19" s="6">
        <f>SUM(C17:C18)</f>
        <v>14738185</v>
      </c>
      <c r="D19" s="6">
        <f>SUM(D17:D18)</f>
        <v>15502100</v>
      </c>
      <c r="E19" s="6">
        <f>SUM(E17:E18)</f>
        <v>15502100</v>
      </c>
    </row>
    <row r="20" spans="1:5" ht="27.75" customHeight="1">
      <c r="A20" s="8" t="s">
        <v>184</v>
      </c>
      <c r="B20" s="13" t="s">
        <v>110</v>
      </c>
      <c r="C20" s="5">
        <v>35175809</v>
      </c>
      <c r="D20" s="5">
        <v>49035395</v>
      </c>
      <c r="E20" s="5">
        <v>49035395</v>
      </c>
    </row>
    <row r="21" spans="1:5" ht="27.75" customHeight="1">
      <c r="A21" s="8" t="s">
        <v>164</v>
      </c>
      <c r="B21" s="1" t="s">
        <v>110</v>
      </c>
      <c r="C21" s="5"/>
      <c r="D21" s="5"/>
      <c r="E21" s="5"/>
    </row>
    <row r="22" spans="1:5">
      <c r="A22" s="2" t="s">
        <v>111</v>
      </c>
      <c r="B22" s="2" t="s">
        <v>110</v>
      </c>
      <c r="C22" s="6">
        <f>SUM(C20:C21)</f>
        <v>35175809</v>
      </c>
      <c r="D22" s="6">
        <f>SUM(D20:D21)</f>
        <v>49035395</v>
      </c>
      <c r="E22" s="6">
        <f>SUM(E20:E21)</f>
        <v>49035395</v>
      </c>
    </row>
    <row r="23" spans="1:5">
      <c r="A23" s="1" t="s">
        <v>118</v>
      </c>
      <c r="B23" s="13" t="s">
        <v>112</v>
      </c>
      <c r="C23" s="5">
        <v>194948</v>
      </c>
      <c r="D23" s="5">
        <v>860447</v>
      </c>
      <c r="E23" s="5">
        <v>860447</v>
      </c>
    </row>
    <row r="24" spans="1:5">
      <c r="A24" s="1" t="s">
        <v>113</v>
      </c>
      <c r="B24" s="1" t="s">
        <v>112</v>
      </c>
      <c r="C24" s="5"/>
      <c r="D24" s="5"/>
      <c r="E24" s="5"/>
    </row>
    <row r="25" spans="1:5">
      <c r="A25" s="1" t="s">
        <v>114</v>
      </c>
      <c r="B25" s="1" t="s">
        <v>112</v>
      </c>
      <c r="C25" s="5"/>
      <c r="D25" s="5"/>
      <c r="E25" s="5"/>
    </row>
    <row r="26" spans="1:5">
      <c r="A26" s="1" t="s">
        <v>115</v>
      </c>
      <c r="B26" s="1" t="s">
        <v>112</v>
      </c>
      <c r="C26" s="5"/>
      <c r="D26" s="5"/>
      <c r="E26" s="5"/>
    </row>
    <row r="27" spans="1:5">
      <c r="A27" s="1" t="s">
        <v>116</v>
      </c>
      <c r="B27" s="1" t="s">
        <v>112</v>
      </c>
      <c r="C27" s="5"/>
      <c r="D27" s="5"/>
      <c r="E27" s="5"/>
    </row>
    <row r="28" spans="1:5">
      <c r="A28" s="1" t="s">
        <v>117</v>
      </c>
      <c r="B28" s="1" t="s">
        <v>112</v>
      </c>
      <c r="C28" s="5">
        <v>0</v>
      </c>
      <c r="D28" s="5"/>
      <c r="E28" s="5"/>
    </row>
    <row r="29" spans="1:5">
      <c r="A29" s="2" t="s">
        <v>118</v>
      </c>
      <c r="B29" s="2" t="s">
        <v>112</v>
      </c>
      <c r="C29" s="6">
        <f>SUM(C23:C28)</f>
        <v>194948</v>
      </c>
      <c r="D29" s="6">
        <f>SUM(D23:D28)</f>
        <v>860447</v>
      </c>
      <c r="E29" s="6">
        <f>SUM(E23:E28)</f>
        <v>860447</v>
      </c>
    </row>
    <row r="30" spans="1:5">
      <c r="A30" s="2" t="s">
        <v>119</v>
      </c>
      <c r="B30" s="2"/>
      <c r="C30" s="6">
        <f>SUM(C9+C14+C19+C22+C29)</f>
        <v>52796935</v>
      </c>
      <c r="D30" s="6">
        <f>SUM(D9+D14+D19+D22+D29)</f>
        <v>68608639</v>
      </c>
      <c r="E30" s="6">
        <f>SUM(E9+E14+E19+E22+E29)</f>
        <v>68608639</v>
      </c>
    </row>
  </sheetData>
  <mergeCells count="3">
    <mergeCell ref="D5:E5"/>
    <mergeCell ref="A6:E6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34"/>
  <sheetViews>
    <sheetView tabSelected="1" view="pageBreakPreview" zoomScale="60" workbookViewId="0">
      <selection activeCell="I3" sqref="I1:I1048576"/>
    </sheetView>
  </sheetViews>
  <sheetFormatPr defaultRowHeight="15"/>
  <cols>
    <col min="3" max="3" width="29" customWidth="1"/>
    <col min="4" max="4" width="15" customWidth="1"/>
    <col min="5" max="5" width="22.140625" customWidth="1"/>
    <col min="6" max="6" width="16" customWidth="1"/>
  </cols>
  <sheetData>
    <row r="1" spans="2:8">
      <c r="B1" s="257" t="s">
        <v>292</v>
      </c>
      <c r="C1" s="257"/>
      <c r="D1" s="257"/>
      <c r="E1" s="257"/>
      <c r="F1" s="257"/>
      <c r="G1" s="257"/>
      <c r="H1" s="257"/>
    </row>
    <row r="2" spans="2:8">
      <c r="B2" s="256"/>
      <c r="C2" s="256"/>
      <c r="D2" s="256"/>
      <c r="E2" s="256"/>
      <c r="F2" s="256"/>
      <c r="G2" s="256"/>
      <c r="H2" s="256"/>
    </row>
    <row r="3" spans="2:8">
      <c r="B3" s="258" t="s">
        <v>255</v>
      </c>
      <c r="C3" s="258"/>
      <c r="D3" s="258"/>
      <c r="E3" s="258"/>
      <c r="F3" s="258"/>
      <c r="G3" s="167"/>
      <c r="H3" s="167"/>
    </row>
    <row r="4" spans="2:8">
      <c r="B4" s="251" t="s">
        <v>262</v>
      </c>
      <c r="C4" s="251"/>
      <c r="D4" s="251"/>
      <c r="E4" s="251"/>
      <c r="F4" s="251"/>
    </row>
    <row r="5" spans="2:8">
      <c r="B5" s="251">
        <v>2017</v>
      </c>
      <c r="C5" s="251"/>
      <c r="D5" s="251"/>
      <c r="E5" s="251"/>
      <c r="F5" s="251"/>
    </row>
    <row r="6" spans="2:8" ht="27.75" customHeight="1">
      <c r="B6" s="8" t="s">
        <v>144</v>
      </c>
      <c r="C6" s="8" t="s">
        <v>0</v>
      </c>
      <c r="D6" s="8" t="s">
        <v>263</v>
      </c>
      <c r="E6" s="169" t="s">
        <v>264</v>
      </c>
      <c r="F6" s="8" t="s">
        <v>256</v>
      </c>
    </row>
    <row r="7" spans="2:8" ht="31.5" customHeight="1">
      <c r="B7" t="s">
        <v>121</v>
      </c>
      <c r="C7" s="8" t="s">
        <v>265</v>
      </c>
      <c r="D7" s="72">
        <v>53145423</v>
      </c>
      <c r="E7" s="72"/>
      <c r="F7" s="72">
        <v>87476802</v>
      </c>
    </row>
    <row r="8" spans="2:8" ht="32.25" customHeight="1">
      <c r="B8" t="s">
        <v>122</v>
      </c>
      <c r="C8" s="8" t="s">
        <v>266</v>
      </c>
      <c r="D8" s="72">
        <v>2775979</v>
      </c>
      <c r="E8" s="72"/>
      <c r="F8" s="72">
        <v>3939337</v>
      </c>
    </row>
    <row r="9" spans="2:8" ht="33.75" customHeight="1">
      <c r="B9" t="s">
        <v>123</v>
      </c>
      <c r="C9" s="8" t="s">
        <v>267</v>
      </c>
      <c r="D9" s="72">
        <v>613563</v>
      </c>
      <c r="E9" s="72"/>
      <c r="F9" s="72">
        <v>591500</v>
      </c>
    </row>
    <row r="10" spans="2:8" ht="31.5" customHeight="1">
      <c r="B10" t="s">
        <v>124</v>
      </c>
      <c r="C10" s="69" t="s">
        <v>268</v>
      </c>
      <c r="D10" s="170">
        <f>SUM(D7:D9)</f>
        <v>56534965</v>
      </c>
      <c r="E10" s="170">
        <f>SUM(E7:E9)</f>
        <v>0</v>
      </c>
      <c r="F10" s="170">
        <f>SUM(F7:F9)</f>
        <v>92007639</v>
      </c>
    </row>
    <row r="11" spans="2:8" ht="29.25" customHeight="1">
      <c r="B11" t="s">
        <v>125</v>
      </c>
      <c r="C11" s="8" t="s">
        <v>269</v>
      </c>
      <c r="D11" s="72">
        <v>319000</v>
      </c>
      <c r="E11" s="72"/>
      <c r="F11" s="72">
        <v>11885022</v>
      </c>
    </row>
    <row r="12" spans="2:8" ht="28.5" customHeight="1">
      <c r="B12" t="s">
        <v>126</v>
      </c>
      <c r="C12" s="8" t="s">
        <v>270</v>
      </c>
      <c r="D12" s="72">
        <v>8278698</v>
      </c>
      <c r="E12" s="72"/>
      <c r="F12" s="72">
        <v>15798962</v>
      </c>
    </row>
    <row r="13" spans="2:8" ht="36.75" customHeight="1">
      <c r="B13" t="s">
        <v>127</v>
      </c>
      <c r="C13" s="8" t="s">
        <v>271</v>
      </c>
      <c r="D13" s="72">
        <v>137582714</v>
      </c>
      <c r="E13" s="72"/>
      <c r="F13" s="72">
        <v>20000</v>
      </c>
    </row>
    <row r="14" spans="2:8" ht="37.5" customHeight="1">
      <c r="B14" t="s">
        <v>128</v>
      </c>
      <c r="C14" s="8" t="s">
        <v>272</v>
      </c>
      <c r="D14" s="72">
        <v>0</v>
      </c>
      <c r="E14" s="72"/>
      <c r="F14" s="72">
        <v>829433</v>
      </c>
    </row>
    <row r="15" spans="2:8" ht="29.25" customHeight="1">
      <c r="B15" t="s">
        <v>129</v>
      </c>
      <c r="C15" s="69" t="s">
        <v>273</v>
      </c>
      <c r="D15" s="170">
        <f t="shared" ref="D15:F15" si="0">SUM(D11:D14)</f>
        <v>146180412</v>
      </c>
      <c r="E15" s="170">
        <f t="shared" si="0"/>
        <v>0</v>
      </c>
      <c r="F15" s="170">
        <f t="shared" si="0"/>
        <v>28533417</v>
      </c>
    </row>
    <row r="16" spans="2:8" ht="21.75" customHeight="1">
      <c r="B16" t="s">
        <v>130</v>
      </c>
      <c r="C16" s="8" t="s">
        <v>274</v>
      </c>
      <c r="D16" s="72">
        <v>3675297</v>
      </c>
      <c r="E16" s="72"/>
      <c r="F16" s="72">
        <v>3423437</v>
      </c>
    </row>
    <row r="17" spans="2:6" ht="34.5" customHeight="1">
      <c r="B17" t="s">
        <v>131</v>
      </c>
      <c r="C17" s="8" t="s">
        <v>275</v>
      </c>
      <c r="D17" s="72">
        <v>13964299</v>
      </c>
      <c r="E17" s="72"/>
      <c r="F17" s="72">
        <v>26775627</v>
      </c>
    </row>
    <row r="18" spans="2:6" ht="26.25" customHeight="1">
      <c r="B18" t="s">
        <v>132</v>
      </c>
      <c r="C18" s="8" t="s">
        <v>276</v>
      </c>
      <c r="D18" s="72">
        <v>49000</v>
      </c>
      <c r="E18" s="72"/>
      <c r="F18" s="72">
        <v>27140</v>
      </c>
    </row>
    <row r="19" spans="2:6" ht="28.5" customHeight="1">
      <c r="B19" t="s">
        <v>133</v>
      </c>
      <c r="C19" s="8" t="s">
        <v>277</v>
      </c>
      <c r="D19" s="72">
        <v>438954</v>
      </c>
      <c r="E19" s="72"/>
      <c r="F19" s="72">
        <v>140121</v>
      </c>
    </row>
    <row r="20" spans="2:6" ht="27" customHeight="1">
      <c r="B20" t="s">
        <v>134</v>
      </c>
      <c r="C20" s="69" t="s">
        <v>278</v>
      </c>
      <c r="D20" s="170">
        <f t="shared" ref="D20:F20" si="1">SUM(D16:D19)</f>
        <v>18127550</v>
      </c>
      <c r="E20" s="170">
        <f t="shared" si="1"/>
        <v>0</v>
      </c>
      <c r="F20" s="170">
        <f t="shared" si="1"/>
        <v>30366325</v>
      </c>
    </row>
    <row r="21" spans="2:6">
      <c r="B21" t="s">
        <v>136</v>
      </c>
      <c r="C21" s="8" t="s">
        <v>279</v>
      </c>
      <c r="D21" s="72">
        <v>10669474</v>
      </c>
      <c r="E21" s="72"/>
      <c r="F21" s="72">
        <v>11606020</v>
      </c>
    </row>
    <row r="22" spans="2:6" ht="27.75" customHeight="1">
      <c r="B22" t="s">
        <v>137</v>
      </c>
      <c r="C22" s="8" t="s">
        <v>280</v>
      </c>
      <c r="D22" s="72">
        <v>5679744</v>
      </c>
      <c r="E22" s="72"/>
      <c r="F22" s="72">
        <v>7121383</v>
      </c>
    </row>
    <row r="23" spans="2:6">
      <c r="B23" t="s">
        <v>138</v>
      </c>
      <c r="C23" s="8" t="s">
        <v>281</v>
      </c>
      <c r="D23" s="72">
        <v>3548115</v>
      </c>
      <c r="E23" s="72"/>
      <c r="F23" s="72">
        <v>5096095</v>
      </c>
    </row>
    <row r="24" spans="2:6" ht="26.25" customHeight="1">
      <c r="B24" t="s">
        <v>139</v>
      </c>
      <c r="C24" s="69" t="s">
        <v>282</v>
      </c>
      <c r="D24" s="170">
        <f t="shared" ref="D24:F24" si="2">SUM(D21:D23)</f>
        <v>19897333</v>
      </c>
      <c r="E24" s="170">
        <f t="shared" si="2"/>
        <v>0</v>
      </c>
      <c r="F24" s="170">
        <f t="shared" si="2"/>
        <v>23823498</v>
      </c>
    </row>
    <row r="25" spans="2:6" ht="24" customHeight="1">
      <c r="B25" t="s">
        <v>140</v>
      </c>
      <c r="C25" s="69" t="s">
        <v>283</v>
      </c>
      <c r="D25" s="170">
        <v>29465000</v>
      </c>
      <c r="E25" s="170"/>
      <c r="F25" s="170">
        <v>29998461</v>
      </c>
    </row>
    <row r="26" spans="2:6" ht="24" customHeight="1">
      <c r="B26" t="s">
        <v>141</v>
      </c>
      <c r="C26" s="69" t="s">
        <v>284</v>
      </c>
      <c r="D26" s="170">
        <v>152057391</v>
      </c>
      <c r="E26" s="170"/>
      <c r="F26" s="170">
        <v>61770046</v>
      </c>
    </row>
    <row r="27" spans="2:6" ht="31.5" customHeight="1">
      <c r="B27" t="s">
        <v>142</v>
      </c>
      <c r="C27" s="168" t="s">
        <v>285</v>
      </c>
      <c r="D27" s="171">
        <f t="shared" ref="D27" si="3">SUM(D10+D15-D20-D24-D25-D26)</f>
        <v>-16831897</v>
      </c>
      <c r="E27" s="171">
        <f t="shared" ref="E27:F27" si="4">SUM(E10+E15-E20-E24-E25-E26)</f>
        <v>0</v>
      </c>
      <c r="F27" s="171">
        <f t="shared" si="4"/>
        <v>-25417274</v>
      </c>
    </row>
    <row r="28" spans="2:6" ht="43.5" customHeight="1">
      <c r="B28" t="s">
        <v>143</v>
      </c>
      <c r="C28" s="8" t="s">
        <v>286</v>
      </c>
      <c r="D28" s="72">
        <v>419725</v>
      </c>
      <c r="E28" s="72"/>
      <c r="F28" s="72">
        <v>375242</v>
      </c>
    </row>
    <row r="29" spans="2:6" ht="44.25" customHeight="1">
      <c r="B29" t="s">
        <v>145</v>
      </c>
      <c r="C29" s="8" t="s">
        <v>287</v>
      </c>
      <c r="D29" s="72">
        <v>132371586</v>
      </c>
      <c r="E29" s="72"/>
      <c r="F29" s="72">
        <v>377</v>
      </c>
    </row>
    <row r="30" spans="2:6" ht="33.75" customHeight="1">
      <c r="B30" t="s">
        <v>257</v>
      </c>
      <c r="C30" s="69" t="s">
        <v>287</v>
      </c>
      <c r="D30" s="170">
        <f t="shared" ref="D30" si="5">SUM(D28:D29)</f>
        <v>132791311</v>
      </c>
      <c r="E30" s="170">
        <f t="shared" ref="E30" si="6">SUM(E28:E29)</f>
        <v>0</v>
      </c>
      <c r="F30" s="170">
        <f>SUM(F28-F29)</f>
        <v>374865</v>
      </c>
    </row>
    <row r="31" spans="2:6" ht="27" customHeight="1">
      <c r="B31" t="s">
        <v>258</v>
      </c>
      <c r="C31" s="8" t="s">
        <v>288</v>
      </c>
      <c r="D31" s="72">
        <v>0</v>
      </c>
      <c r="E31" s="72"/>
      <c r="F31" s="72">
        <v>0</v>
      </c>
    </row>
    <row r="32" spans="2:6" ht="32.25" customHeight="1">
      <c r="B32" t="s">
        <v>259</v>
      </c>
      <c r="C32" s="69" t="s">
        <v>289</v>
      </c>
      <c r="D32" s="170">
        <f t="shared" ref="D32:F32" si="7">SUM(D31)</f>
        <v>0</v>
      </c>
      <c r="E32" s="170">
        <f t="shared" si="7"/>
        <v>0</v>
      </c>
      <c r="F32" s="170">
        <f t="shared" si="7"/>
        <v>0</v>
      </c>
    </row>
    <row r="33" spans="2:6" ht="29.25" customHeight="1">
      <c r="B33" t="s">
        <v>260</v>
      </c>
      <c r="C33" s="168" t="s">
        <v>290</v>
      </c>
      <c r="D33" s="171">
        <f t="shared" ref="D33:E33" si="8">SUM(D30-D31)</f>
        <v>132791311</v>
      </c>
      <c r="E33" s="171">
        <f t="shared" si="8"/>
        <v>0</v>
      </c>
      <c r="F33" s="171">
        <f>SUM(F30:F32)</f>
        <v>374865</v>
      </c>
    </row>
    <row r="34" spans="2:6" ht="19.5" customHeight="1">
      <c r="B34" t="s">
        <v>261</v>
      </c>
      <c r="C34" s="69" t="s">
        <v>291</v>
      </c>
      <c r="D34" s="170">
        <f t="shared" ref="D34:F34" si="9">SUM(D27+D33)</f>
        <v>115959414</v>
      </c>
      <c r="E34" s="170">
        <f t="shared" si="9"/>
        <v>0</v>
      </c>
      <c r="F34" s="170">
        <f t="shared" si="9"/>
        <v>-25042409</v>
      </c>
    </row>
  </sheetData>
  <mergeCells count="5">
    <mergeCell ref="B1:H1"/>
    <mergeCell ref="B2:H2"/>
    <mergeCell ref="B3:F3"/>
    <mergeCell ref="B4:F4"/>
    <mergeCell ref="B5:F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számú melléklet</vt:lpstr>
      <vt:lpstr>2. számú melléklet</vt:lpstr>
      <vt:lpstr>3.számú melléklet</vt:lpstr>
      <vt:lpstr>4. sz.melléklet</vt:lpstr>
      <vt:lpstr>12. 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2018-06-05T13:17:06Z</cp:lastPrinted>
  <dcterms:created xsi:type="dcterms:W3CDTF">2012-02-02T10:48:30Z</dcterms:created>
  <dcterms:modified xsi:type="dcterms:W3CDTF">2018-06-05T13:17:15Z</dcterms:modified>
</cp:coreProperties>
</file>