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7" activeTab="1"/>
  </bookViews>
  <sheets>
    <sheet name="1.1.sz.mell." sheetId="1" r:id="rId1"/>
    <sheet name="2.1.sz.mell  " sheetId="2" r:id="rId2"/>
    <sheet name="2.2.sz.mell  " sheetId="3" r:id="rId3"/>
    <sheet name="6.sz.mell." sheetId="4" r:id="rId4"/>
    <sheet name="7.sz.mell." sheetId="5" r:id="rId5"/>
    <sheet name="9.1. sz. mell" sheetId="6" r:id="rId6"/>
    <sheet name="9.2. sz. mell" sheetId="7" r:id="rId7"/>
    <sheet name="IPESZ Int. ét. 9.3.1." sheetId="8" r:id="rId8"/>
    <sheet name="IPESZ 9.3.2." sheetId="9" r:id="rId9"/>
    <sheet name="Általános Isk. 9.3.2.1." sheetId="10" r:id="rId10"/>
    <sheet name="Zeneiskola 9.3.2.2." sheetId="11" r:id="rId11"/>
    <sheet name="IPESZ KHÜ 9.3.3." sheetId="12" r:id="rId12"/>
    <sheet name="IPESZ Védőnők 9.3.4." sheetId="13" r:id="rId13"/>
    <sheet name="Óvoda 9.3.5." sheetId="14" r:id="rId14"/>
    <sheet name="Teleki 9.3.6." sheetId="15" r:id="rId15"/>
    <sheet name="Múzeum 9.3.7." sheetId="16" r:id="rId16"/>
    <sheet name="Gond-i Kp. 9.3.8." sheetId="17" r:id="rId17"/>
    <sheet name="Munka1" sheetId="18" r:id="rId18"/>
  </sheets>
  <definedNames>
    <definedName name="Excel_BuiltIn_Print_Titles" localSheetId="16">'Gond-i Kp. 9.3.8.'!$1:$6</definedName>
    <definedName name="Excel_BuiltIn_Print_Titles" localSheetId="8">'IPESZ 9.3.2.'!$1:$6</definedName>
    <definedName name="Excel_BuiltIn_Print_Titles" localSheetId="7">'IPESZ Int. ét. 9.3.1.'!$1:$6</definedName>
    <definedName name="Excel_BuiltIn_Print_Titles" localSheetId="11">'IPESZ KHÜ 9.3.3.'!$1:$6</definedName>
    <definedName name="Excel_BuiltIn_Print_Titles" localSheetId="12">'IPESZ Védőnők 9.3.4.'!$1:$6</definedName>
    <definedName name="Excel_BuiltIn_Print_Titles" localSheetId="15">'Múzeum 9.3.7.'!$1:$6</definedName>
    <definedName name="Excel_BuiltIn_Print_Titles" localSheetId="13">'Óvoda 9.3.5.'!$1:$6</definedName>
    <definedName name="Excel_BuiltIn_Print_Titles" localSheetId="14">'Teleki 9.3.6.'!$1:$6</definedName>
    <definedName name="_xlnm.Print_Titles" localSheetId="0">'1.1.sz.mell.'!$2:$4</definedName>
    <definedName name="_xlnm.Print_Titles" localSheetId="5">'9.1. sz. mell'!$1:$6</definedName>
    <definedName name="_xlnm.Print_Titles" localSheetId="6">'9.2. sz. mell'!$1:$6</definedName>
    <definedName name="_xlnm.Print_Area" localSheetId="0">'1.1.sz.mell.'!$A$1:$L$174</definedName>
    <definedName name="_xlnm.Print_Area" localSheetId="5">'9.1. sz. mell'!$A$1:$L$177</definedName>
  </definedNames>
  <calcPr fullCalcOnLoad="1"/>
</workbook>
</file>

<file path=xl/sharedStrings.xml><?xml version="1.0" encoding="utf-8"?>
<sst xmlns="http://schemas.openxmlformats.org/spreadsheetml/2006/main" count="2836" uniqueCount="499">
  <si>
    <t>Ezer forintban</t>
  </si>
  <si>
    <t>Száma</t>
  </si>
  <si>
    <t>Megnevezés</t>
  </si>
  <si>
    <t>Kötelező feladatok</t>
  </si>
  <si>
    <t>Önként vállalt feladatok</t>
  </si>
  <si>
    <t>Államigazgatási feladat</t>
  </si>
  <si>
    <t>A</t>
  </si>
  <si>
    <t>B</t>
  </si>
  <si>
    <t>C</t>
  </si>
  <si>
    <t>D</t>
  </si>
  <si>
    <t>E</t>
  </si>
  <si>
    <t>F</t>
  </si>
  <si>
    <t>B E V É T E L E K</t>
  </si>
  <si>
    <t>Önkormányzat működési támogatásai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</si>
  <si>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</si>
  <si>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</si>
  <si>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</si>
  <si>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</si>
  <si>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</si>
  <si>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</si>
  <si>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</si>
  <si>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</si>
  <si>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</si>
  <si>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</si>
  <si>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</t>
  </si>
  <si>
    <t>Önkormányzat működési támogatásai összesen (1.1.+…+.1.6.)</t>
  </si>
  <si>
    <t>Működési célú támogatások államháztartáson belülről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</si>
  <si>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</si>
  <si>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</si>
  <si>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</si>
  <si>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</si>
  <si>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</si>
  <si>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</si>
  <si>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</si>
  <si>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</si>
  <si>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</si>
  <si>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</si>
  <si>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</si>
  <si>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</si>
  <si>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2.</t>
  </si>
  <si>
    <t>Működési célú támogatások államháztartáson belülről összesen (2.1.+…+.2.5.)</t>
  </si>
  <si>
    <t xml:space="preserve">Felhalmozási célú támogatások államháztartáson belülről 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</si>
  <si>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</si>
  <si>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</si>
  <si>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</si>
  <si>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</si>
  <si>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</si>
  <si>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</si>
  <si>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</si>
  <si>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</si>
  <si>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</si>
  <si>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</si>
  <si>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</si>
  <si>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</si>
  <si>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3.</t>
  </si>
  <si>
    <t>Felhalmozási célú támogatások államháztartáson belülről összesen (3.1.+…+3.5.)</t>
  </si>
  <si>
    <t xml:space="preserve">Közhatalmi bevételek 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</si>
  <si>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</si>
  <si>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</si>
  <si>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</si>
  <si>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</si>
  <si>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</si>
  <si>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</si>
  <si>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</si>
  <si>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</si>
  <si>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</si>
  <si>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</si>
  <si>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</si>
  <si>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</si>
  <si>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</si>
  <si>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</si>
  <si>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4.</t>
  </si>
  <si>
    <t>Közhatalmi bevételek összesen (4.1.+4.2.+4.3.+4.4.)</t>
  </si>
  <si>
    <t xml:space="preserve">Működési bevételek 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</si>
  <si>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</si>
  <si>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</si>
  <si>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</si>
  <si>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</si>
  <si>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</si>
  <si>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</si>
  <si>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</si>
  <si>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</si>
  <si>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</si>
  <si>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</si>
  <si>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</si>
  <si>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</si>
  <si>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</si>
  <si>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</si>
  <si>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</si>
  <si>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</si>
  <si>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</si>
  <si>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</si>
  <si>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</si>
  <si>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</si>
  <si>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</si>
  <si>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</si>
  <si>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5.</t>
  </si>
  <si>
    <t>Működési bevételek összesen (5.1.+…+ 5.11.)</t>
  </si>
  <si>
    <t xml:space="preserve">Felhalmozási bevételek 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</si>
  <si>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</si>
  <si>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</si>
  <si>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</si>
  <si>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</si>
  <si>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</si>
  <si>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</si>
  <si>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</si>
  <si>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</si>
  <si>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</si>
  <si>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</si>
  <si>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6.</t>
  </si>
  <si>
    <t>Felhalmozási bevételek összesen (6.1.+…+6.5.)</t>
  </si>
  <si>
    <t xml:space="preserve">Működési célú átvett pénzeszközök 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</si>
  <si>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</si>
  <si>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</si>
  <si>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</si>
  <si>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</si>
  <si>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</si>
  <si>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</si>
  <si>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</si>
  <si>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</si>
  <si>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7.</t>
  </si>
  <si>
    <t>Működési célú átvett pénzeszközök összesen (7.1. + … + 7.3.)</t>
  </si>
  <si>
    <t xml:space="preserve">Felhalmozási célú átvett pénzeszközök 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</si>
  <si>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</si>
  <si>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</si>
  <si>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</si>
  <si>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</si>
  <si>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</si>
  <si>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</si>
  <si>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</si>
  <si>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</si>
  <si>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8.</t>
  </si>
  <si>
    <t>Felhalmozási célú átvett pénzeszközök össesen (8.1.+8.2.+8.3.)</t>
  </si>
  <si>
    <t xml:space="preserve">   9.</t>
  </si>
  <si>
    <t>KÖLTSÉGVETÉSI BEVÉTELEK ÖSSZESEN: (1+…+8)</t>
  </si>
  <si>
    <t xml:space="preserve">Hitel-, kölcsönfelvétel államháztartáson kívülről 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</si>
  <si>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</si>
  <si>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</si>
  <si>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</si>
  <si>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</si>
  <si>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</si>
  <si>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</si>
  <si>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>10.</t>
  </si>
  <si>
    <t>Hitel-, kölcsönfelvétel államháztartáson kívülről összesen (10.1.+10.3.)</t>
  </si>
  <si>
    <t>Belföldi értékpapírok bevételei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</si>
  <si>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</si>
  <si>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</si>
  <si>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</si>
  <si>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</si>
  <si>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</si>
  <si>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</si>
  <si>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</si>
  <si>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</si>
  <si>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11.</t>
  </si>
  <si>
    <t>Belföldi értékpapírok bevételei összesen (11.1. +…+ 11.4.)</t>
  </si>
  <si>
    <t xml:space="preserve">Maradvány igénybevétele 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</si>
  <si>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</si>
  <si>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</si>
  <si>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</si>
  <si>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</si>
  <si>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12.</t>
  </si>
  <si>
    <t>Maradvány igénybevétele összesen (12.1. + 12.2.)</t>
  </si>
  <si>
    <t xml:space="preserve">Belföldi finanszírozás bevételei 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</si>
  <si>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</si>
  <si>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</si>
  <si>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</si>
  <si>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</si>
  <si>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</si>
  <si>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</si>
  <si>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13.</t>
  </si>
  <si>
    <t>Belföldi finanszírozás bevételei összesen (13.1. + … + 13.3.)</t>
  </si>
  <si>
    <t xml:space="preserve">Külföldi finanszírozás bevételei 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</si>
  <si>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</si>
  <si>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</si>
  <si>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</si>
  <si>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</si>
  <si>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</si>
  <si>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</si>
  <si>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</si>
  <si>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</si>
  <si>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14.</t>
  </si>
  <si>
    <t>Külföldi finanszírozás bevételei összesen (14.1.+…14.4.)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</si>
  <si>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</si>
  <si>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</si>
  <si>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</si>
  <si>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</si>
  <si>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</si>
  <si>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</si>
  <si>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</si>
  <si>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</si>
  <si>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</si>
  <si>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 xml:space="preserve">   Működési költségvetés kiadásai 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</si>
  <si>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</si>
  <si>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</si>
  <si>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</si>
  <si>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</si>
  <si>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</si>
  <si>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</si>
  <si>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</si>
  <si>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</si>
  <si>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</si>
  <si>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</si>
  <si>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</si>
  <si>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</si>
  <si>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</si>
  <si>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</si>
  <si>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</si>
  <si>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</si>
  <si>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</si>
  <si>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</si>
  <si>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</si>
  <si>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</si>
  <si>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</si>
  <si>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</si>
  <si>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</si>
  <si>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</si>
  <si>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</si>
  <si>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</si>
  <si>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</si>
  <si>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</si>
  <si>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</si>
  <si>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</si>
  <si>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</si>
  <si>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</si>
  <si>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</si>
  <si>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</si>
  <si>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</si>
  <si>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</si>
  <si>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t xml:space="preserve">   Működési költségvetés kiadásai összesen (1.1+…+1.5.+1.18.)</t>
  </si>
  <si>
    <t xml:space="preserve">   Felhalmozási költségvetés kiadásai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</si>
  <si>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</si>
  <si>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</si>
  <si>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</si>
  <si>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</si>
  <si>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</si>
  <si>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</si>
  <si>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</si>
  <si>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</si>
  <si>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</si>
  <si>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</si>
  <si>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</si>
  <si>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</si>
  <si>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</si>
  <si>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</si>
  <si>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</si>
  <si>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</si>
  <si>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</si>
  <si>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</si>
  <si>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 xml:space="preserve">   Felhalmozási költségvetés kiadásai összesen (2.1.+2.3.+2.5.)</t>
  </si>
  <si>
    <t>KÖLTSÉGVETÉSI KIADÁSOK ÖSSZESEN (1+2)</t>
  </si>
  <si>
    <t xml:space="preserve">Hitel-, kölcsöntörlesztés államháztartáson kívülre 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</si>
  <si>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</si>
  <si>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</si>
  <si>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</si>
  <si>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Hitel-, kölcsöntörlesztés államháztartáson kívülre (4.1. + … + 4.3.)</t>
  </si>
  <si>
    <t>Belföldi értékpapírok kiadásai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</si>
  <si>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</si>
  <si>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</si>
  <si>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</si>
  <si>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</si>
  <si>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</si>
  <si>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</si>
  <si>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(5.1. + … + 5.6.)</t>
  </si>
  <si>
    <t>Belföldi finanszírozás kiadásai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</si>
  <si>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</si>
  <si>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</si>
  <si>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</si>
  <si>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</si>
  <si>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Belföldi finanszírozás kiadásai (6.1. + … + 6.4.)</t>
  </si>
  <si>
    <t>Külföldi finanszírozás kiadásai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</si>
  <si>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</si>
  <si>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</si>
  <si>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</si>
  <si>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</si>
  <si>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</si>
  <si>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</si>
  <si>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Külföldi finanszírozás kiadásai (7.1. + … + 7.5.)</t>
  </si>
  <si>
    <t>Adóssághoz nem kapcsolódó származékos ügyletek</t>
  </si>
  <si>
    <t>9.</t>
  </si>
  <si>
    <t>Váltókiadások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</si>
  <si>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</si>
  <si>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</si>
  <si>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</si>
  <si>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</si>
  <si>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</si>
  <si>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</si>
  <si>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</si>
  <si>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</si>
  <si>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</si>
  <si>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</si>
  <si>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</si>
  <si>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</si>
  <si>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Önkormányzatok működési támogatásai</t>
  </si>
  <si>
    <t>Személyi juttatások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</si>
  <si>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</si>
  <si>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</si>
  <si>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</si>
  <si>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</si>
  <si>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</si>
  <si>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</si>
  <si>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</si>
  <si>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</si>
  <si>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</si>
  <si>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</si>
  <si>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</si>
  <si>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</si>
  <si>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</si>
  <si>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</si>
  <si>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</si>
  <si>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</si>
  <si>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</si>
  <si>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</si>
  <si>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</si>
  <si>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</si>
  <si>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</si>
  <si>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</si>
  <si>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</si>
  <si>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</si>
  <si>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</si>
  <si>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</si>
  <si>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</si>
  <si>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</si>
  <si>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</si>
  <si>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</si>
  <si>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</si>
  <si>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</si>
  <si>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</si>
  <si>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</si>
  <si>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</si>
  <si>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</si>
  <si>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</si>
  <si>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</si>
  <si>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</si>
  <si>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</si>
  <si>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</si>
  <si>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</si>
  <si>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</si>
  <si>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-</t>
  </si>
  <si>
    <t>27.</t>
  </si>
  <si>
    <t>Tárgyévi  hiány:</t>
  </si>
  <si>
    <t>Tárgyévi  többlet:</t>
  </si>
  <si>
    <t>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</si>
  <si>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</si>
  <si>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</si>
  <si>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</si>
  <si>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</si>
  <si>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</si>
  <si>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</si>
  <si>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</si>
  <si>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</si>
  <si>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</si>
  <si>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</si>
  <si>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</si>
  <si>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</si>
  <si>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</si>
  <si>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</si>
  <si>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</si>
  <si>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</si>
  <si>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</si>
  <si>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</si>
  <si>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</si>
  <si>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</si>
  <si>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</si>
  <si>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</si>
  <si>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</si>
  <si>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</si>
  <si>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</si>
  <si>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</si>
  <si>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</si>
  <si>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</si>
  <si>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</si>
  <si>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</si>
  <si>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G</t>
  </si>
  <si>
    <t>Beruházási (felhalmozási) kiadások előirányzata beruházásonként (önkormányzat)</t>
  </si>
  <si>
    <t>Beruházás  megnevezése</t>
  </si>
  <si>
    <t>Ingatlanok vásárlása</t>
  </si>
  <si>
    <t>Műfüves futballpálya építés önerő</t>
  </si>
  <si>
    <t>Hajós A. úti pálya kerítésének megépítése</t>
  </si>
  <si>
    <t>Főzőkonyha kialakítása (Csillag tér)</t>
  </si>
  <si>
    <t>Gál István szobra</t>
  </si>
  <si>
    <t>Településrendezési terv felülvizsgálata</t>
  </si>
  <si>
    <t>ÖSSZESEN:</t>
  </si>
  <si>
    <t>Felújítási kiadások előirányzata felújításonként (önkormányzat)</t>
  </si>
  <si>
    <t>Felújítás  megnevezése</t>
  </si>
  <si>
    <t>Polgármesteri Hivatal felújítása</t>
  </si>
  <si>
    <t>Zsigmond Király Általános Iskola felújítása</t>
  </si>
  <si>
    <t>Zsigmond Király Általános Iskola sportcsarnok felújítása  (Pályázathoz önerő)</t>
  </si>
  <si>
    <t>Ravatalozó felújítása</t>
  </si>
  <si>
    <t>Költségv-i szerv megnev.</t>
  </si>
  <si>
    <t>Önkormányzat</t>
  </si>
  <si>
    <t>Feladat megnev.</t>
  </si>
  <si>
    <t>Összes bevétel, kiadás</t>
  </si>
  <si>
    <t>Előirányzat-csoport, kiemelt előirányzat megnevezése</t>
  </si>
  <si>
    <t xml:space="preserve">Önkormányzat működési támogatásai </t>
  </si>
  <si>
    <t>Működési célú kvi támogatások és kiegészítő támogatások</t>
  </si>
  <si>
    <t xml:space="preserve">Működési célú támogatások államháztartáson belülről </t>
  </si>
  <si>
    <t>Helyi adók  (4.1.1.+…+4.1.3.)</t>
  </si>
  <si>
    <t xml:space="preserve">4. </t>
  </si>
  <si>
    <t xml:space="preserve">7. </t>
  </si>
  <si>
    <t>Működési célú átvett pénzeszközök összesen  (7.1. + … + 7.3.)</t>
  </si>
  <si>
    <t>Felhalmozási célú átvett pénzeszközök összesen (8.1.+8.2.+8.3.)</t>
  </si>
  <si>
    <t xml:space="preserve">Hitel-, kölcsönfelvétel államháztartáson kívülről  </t>
  </si>
  <si>
    <t xml:space="preserve">    Rövid lejáratú  hitelek, kölcsönök felvétele</t>
  </si>
  <si>
    <t xml:space="preserve"> 10.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</si>
  <si>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</si>
  <si>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</si>
  <si>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</si>
  <si>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</si>
  <si>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</si>
  <si>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</si>
  <si>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</si>
  <si>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 xml:space="preserve">   Működési költségvetés kiadásai összesen (1.1+…+1.5+1.18.)</t>
  </si>
  <si>
    <t xml:space="preserve">   Felhalmozási költségvetés kiadásai </t>
  </si>
  <si>
    <t>Hosszú lejáratú hitelek, kölcsönök törlesztése</t>
  </si>
  <si>
    <t>Rövid lejáratú hitelek, kölcsönök törlesztése</t>
  </si>
  <si>
    <t>Hitel-, kölcsöntörlesztés államháztartáson kívülre összesen (4.1. + … + 4.3.)</t>
  </si>
  <si>
    <t xml:space="preserve">Belföldi értékpapírok kiadásai </t>
  </si>
  <si>
    <t>Éven belüli lejáatú belföldi értékpapírok beváltása</t>
  </si>
  <si>
    <t>Belföldi értékpapírok kiadásai összesen (5.1. + … + 5.6.)</t>
  </si>
  <si>
    <t xml:space="preserve">Belföldi finanszírozás kiadásai </t>
  </si>
  <si>
    <t>Központi, irányító szervi támogatás</t>
  </si>
  <si>
    <t>Belföldi finanszírozás kiadásai összesen (6.1. + … + 6.5.)</t>
  </si>
  <si>
    <t xml:space="preserve">Külföldi finanszírozás kiadásai </t>
  </si>
  <si>
    <t>Hitelek, kölcsönök törlesztése külföldi kormányoknak nemz. szervezeteknek</t>
  </si>
  <si>
    <t>Külföldi finanszírozás kiadásai összesen (7.1. + … + 7.5.)</t>
  </si>
  <si>
    <t>Éves tervezett létszám előirányzat (fő)</t>
  </si>
  <si>
    <t>Közfoglalkoztatottak létszáma (fő)</t>
  </si>
  <si>
    <t>Kiszámlázott általános forgalmi adó</t>
  </si>
  <si>
    <t>Általános forgalmi adó visszatérülése</t>
  </si>
  <si>
    <t>Működési bevételek összesen (1.1.+…+1.11.)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</si>
  <si>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</si>
  <si>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</si>
  <si>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</si>
  <si>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Működési célú támogatások államháztartáson belülről összesen (2.1.+…+2.3.)</t>
  </si>
  <si>
    <t>Egyéb felhalmozási célú támogatások bevételei államháztartáson belülről</t>
  </si>
  <si>
    <t xml:space="preserve">  4.3.-ból EU-s támogatás</t>
  </si>
  <si>
    <t>Felhalmozási célú támogatások államháztartáson belülről összesen (4.1.+…+4.3.)</t>
  </si>
  <si>
    <t>Felhalmozási bevételek összesen (5.1.+…+5.3.)</t>
  </si>
  <si>
    <t>Felhalmozási célú átvett pénzeszközök</t>
  </si>
  <si>
    <t>Költségvetési bevételek összesen (1.+…+7.)</t>
  </si>
  <si>
    <t>Finanszírozási bevételek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</si>
  <si>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</si>
  <si>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</si>
  <si>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</si>
  <si>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</si>
  <si>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</si>
  <si>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Finanszírozási bevételek összesen (9.1.+…+9.3.)</t>
  </si>
  <si>
    <t>BEVÉTELEK ÖSSZESEN: (8.+9.)</t>
  </si>
  <si>
    <t xml:space="preserve">Működési költségvetés kiadásai </t>
  </si>
  <si>
    <t>Működési költségvetés kiadásai összesen (1.1+…+1.5.)</t>
  </si>
  <si>
    <t xml:space="preserve">Felhalmozási költségvetés kiadásai </t>
  </si>
  <si>
    <t>Egyéb fejlesztési célú kiadások</t>
  </si>
  <si>
    <t>Felhalmozási költségvetés kiadásai összesen (2.1.+…+2.5.)</t>
  </si>
  <si>
    <t>Finanszírozási kiadások</t>
  </si>
  <si>
    <t>KIADÁSOK ÖSSZESEN: (1.+2.+3.)</t>
  </si>
  <si>
    <t>IPESZ Intézményi Étkeztetés</t>
  </si>
  <si>
    <t xml:space="preserve">  2.3.-ból EU támogatás</t>
  </si>
  <si>
    <t xml:space="preserve">  4.2.-ből EU-s támogatás</t>
  </si>
  <si>
    <t>Felhalmozási célú támogatások államháztartáson belülről összesen (4.1.+4.2.)</t>
  </si>
  <si>
    <t>KÖLTSÉGVETÉSI BEVÉTELEK ÖSSZESEN (1.+…+7.)</t>
  </si>
  <si>
    <t xml:space="preserve">Finanszírozási bevételek </t>
  </si>
  <si>
    <t>Működési költségvetés kiadásai</t>
  </si>
  <si>
    <t>Felhalmozási költségvetés kiadásai</t>
  </si>
  <si>
    <t xml:space="preserve"> 2.3.-ból EU-s támogatásból megvalósuló programok, projektek kiadása</t>
  </si>
  <si>
    <t>Felhalmozási költségvetés kiadásai összesen (2.1.+…+2.3.)</t>
  </si>
  <si>
    <t>IPESZ</t>
  </si>
  <si>
    <t>IPESZ Általános Iskola</t>
  </si>
  <si>
    <t>IPESZ Zeneiskola</t>
  </si>
  <si>
    <t>IPESZ Központi Háziorvosi Ügyelet</t>
  </si>
  <si>
    <t>Működési célú támogatások államháztartáson belülről (2.1.+…+2.3.)</t>
  </si>
  <si>
    <t>IPESZ Védőnők</t>
  </si>
  <si>
    <t>Pásztó Városi Önkormányzat Óvodája</t>
  </si>
  <si>
    <t>Felhalmozási bevételek összesen  (5.1.+…+5.3.)</t>
  </si>
  <si>
    <t>Teleki László Városi Könyvtár és Művelődési Központ</t>
  </si>
  <si>
    <t>Múzeum</t>
  </si>
  <si>
    <t>Felhalmozási bevételek (5.1.+…+5.3.)</t>
  </si>
  <si>
    <t>Pásztói Gondozási Központ</t>
  </si>
  <si>
    <t>H</t>
  </si>
  <si>
    <t>I</t>
  </si>
  <si>
    <t>J</t>
  </si>
  <si>
    <t>Módosított ei.</t>
  </si>
  <si>
    <t>+</t>
  </si>
  <si>
    <t>Előirányzat mód.</t>
  </si>
  <si>
    <t>K</t>
  </si>
  <si>
    <t>L</t>
  </si>
  <si>
    <t>M</t>
  </si>
  <si>
    <t>2016. évi  eredeti előirányzat</t>
  </si>
  <si>
    <t>2016. évi eredeti előirányzatból</t>
  </si>
  <si>
    <t>2016. évi  eredeti előirányzatból</t>
  </si>
  <si>
    <t>Gázkazán (óvoda)</t>
  </si>
  <si>
    <t>Kövicses patak mederrendezés, Zagyván túli terület vízrendezés</t>
  </si>
  <si>
    <t xml:space="preserve">Államháztartáson belüli megelőleg. visszafizetése </t>
  </si>
  <si>
    <t>Módosított előirányzatból</t>
  </si>
  <si>
    <t>VG törzstőke emelés (Piaci hiteltörlesztés)</t>
  </si>
  <si>
    <t>Elektromos autótöltők telepítése</t>
  </si>
  <si>
    <t xml:space="preserve">PSK TAO támogatáshoz felhalm. c. támogatás </t>
  </si>
  <si>
    <t>Polgármesteri hivatal</t>
  </si>
  <si>
    <t>2.1-ből kisértékű eszközök beszerzése</t>
  </si>
  <si>
    <t>Felújítások (ÉRV használati díj terhére)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</si>
</sst>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5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 CE"/>
      <family val="1"/>
    </font>
    <font>
      <b/>
      <sz val="11"/>
      <color indexed="10"/>
      <name val="Times New Roman CE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56" applyFont="1" applyFill="1" applyProtection="1">
      <alignment/>
      <protection/>
    </xf>
    <xf numFmtId="0" fontId="5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6" fillId="0" borderId="12" xfId="56" applyFont="1" applyFill="1" applyBorder="1" applyAlignment="1" applyProtection="1">
      <alignment horizontal="left" vertical="center" wrapText="1" indent="1"/>
      <protection/>
    </xf>
    <xf numFmtId="164" fontId="6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14" xfId="56" applyFont="1" applyFill="1" applyBorder="1" applyAlignment="1" applyProtection="1">
      <alignment horizontal="right" vertical="center" indent="1"/>
      <protection/>
    </xf>
    <xf numFmtId="0" fontId="0" fillId="0" borderId="0" xfId="56" applyFont="1" applyFill="1" applyProtection="1">
      <alignment/>
      <protection/>
    </xf>
    <xf numFmtId="49" fontId="5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5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7" xfId="56" applyFont="1" applyFill="1" applyBorder="1" applyAlignment="1" applyProtection="1">
      <alignment horizontal="left" vertical="center" wrapText="1" indent="1"/>
      <protection/>
    </xf>
    <xf numFmtId="49" fontId="5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7" xfId="56" applyFont="1" applyFill="1" applyBorder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49" fontId="6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49" fontId="5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5" fillId="0" borderId="20" xfId="56" applyFont="1" applyFill="1" applyBorder="1" applyProtection="1">
      <alignment/>
      <protection/>
    </xf>
    <xf numFmtId="0" fontId="6" fillId="0" borderId="11" xfId="56" applyFont="1" applyFill="1" applyBorder="1" applyAlignment="1" applyProtection="1">
      <alignment horizontal="left" vertical="center" wrapText="1" indent="1"/>
      <protection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0" fontId="5" fillId="0" borderId="11" xfId="56" applyFont="1" applyFill="1" applyBorder="1" applyProtection="1">
      <alignment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right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wrapText="1" indent="1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164" fontId="6" fillId="33" borderId="0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64" fontId="6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164" fontId="6" fillId="0" borderId="14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27" xfId="56" applyFont="1" applyFill="1" applyBorder="1" applyAlignment="1" applyProtection="1">
      <alignment horizontal="left" vertical="center" wrapText="1" inden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164" fontId="8" fillId="0" borderId="37" xfId="0" applyNumberFormat="1" applyFont="1" applyFill="1" applyBorder="1" applyAlignment="1" applyProtection="1">
      <alignment horizontal="center" vertical="center" wrapText="1"/>
      <protection/>
    </xf>
    <xf numFmtId="164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8" fillId="0" borderId="39" xfId="0" applyFont="1" applyFill="1" applyBorder="1" applyAlignment="1" applyProtection="1">
      <alignment horizontal="left" vertical="center" wrapText="1" inden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56" applyFont="1" applyFill="1" applyBorder="1" applyAlignment="1" applyProtection="1">
      <alignment horizontal="left" vertical="center" wrapText="1" inden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56" applyFont="1" applyFill="1" applyBorder="1" applyAlignment="1" applyProtection="1">
      <alignment horizontal="left" vertical="center" wrapText="1" indent="1"/>
      <protection/>
    </xf>
    <xf numFmtId="0" fontId="0" fillId="0" borderId="32" xfId="56" applyFont="1" applyFill="1" applyBorder="1" applyAlignment="1" applyProtection="1">
      <alignment horizontal="left" vertical="center" wrapText="1" inden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8" fillId="0" borderId="26" xfId="56" applyFont="1" applyFill="1" applyBorder="1" applyAlignment="1" applyProtection="1">
      <alignment horizontal="left" vertical="center" wrapText="1" indent="1"/>
      <protection/>
    </xf>
    <xf numFmtId="0" fontId="0" fillId="0" borderId="39" xfId="56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 applyProtection="1">
      <alignment horizontal="left" wrapText="1" inden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164" fontId="8" fillId="0" borderId="45" xfId="0" applyNumberFormat="1" applyFont="1" applyFill="1" applyBorder="1" applyAlignment="1" applyProtection="1">
      <alignment horizontal="center" vertical="center" wrapText="1"/>
      <protection/>
    </xf>
    <xf numFmtId="164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56" applyFont="1" applyFill="1" applyBorder="1" applyAlignment="1" applyProtection="1">
      <alignment horizontal="left" vertical="center" wrapText="1" inden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34" xfId="56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42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164" fontId="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0" applyNumberFormat="1" applyFont="1" applyFill="1" applyBorder="1" applyAlignment="1" applyProtection="1">
      <alignment horizontal="right" vertical="center" wrapText="1" indent="1"/>
      <protection/>
    </xf>
    <xf numFmtId="3" fontId="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left" wrapText="1" indent="1"/>
      <protection/>
    </xf>
    <xf numFmtId="0" fontId="19" fillId="0" borderId="41" xfId="0" applyFont="1" applyBorder="1" applyAlignment="1" applyProtection="1">
      <alignment horizontal="left" wrapText="1" indent="1"/>
      <protection/>
    </xf>
    <xf numFmtId="0" fontId="19" fillId="0" borderId="41" xfId="0" applyFont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left" vertical="center" wrapText="1" indent="1"/>
      <protection/>
    </xf>
    <xf numFmtId="0" fontId="19" fillId="0" borderId="54" xfId="0" applyFont="1" applyBorder="1" applyAlignment="1" applyProtection="1">
      <alignment horizontal="left" vertical="center" wrapText="1" indent="1"/>
      <protection/>
    </xf>
    <xf numFmtId="0" fontId="19" fillId="0" borderId="54" xfId="0" applyFont="1" applyBorder="1" applyAlignment="1" applyProtection="1">
      <alignment horizontal="left" wrapText="1" indent="1"/>
      <protection/>
    </xf>
    <xf numFmtId="0" fontId="18" fillId="0" borderId="39" xfId="0" applyFont="1" applyBorder="1" applyAlignment="1" applyProtection="1">
      <alignment horizontal="left" vertical="center" wrapText="1" indent="1"/>
      <protection/>
    </xf>
    <xf numFmtId="0" fontId="19" fillId="0" borderId="54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wrapText="1"/>
      <protection/>
    </xf>
    <xf numFmtId="0" fontId="0" fillId="0" borderId="55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0" fillId="0" borderId="54" xfId="56" applyFont="1" applyFill="1" applyBorder="1" applyAlignment="1" applyProtection="1">
      <alignment horizontal="left" vertical="center" wrapText="1" indent="6"/>
      <protection/>
    </xf>
    <xf numFmtId="0" fontId="0" fillId="0" borderId="41" xfId="56" applyFont="1" applyFill="1" applyBorder="1" applyAlignment="1" applyProtection="1">
      <alignment horizontal="left" indent="6"/>
      <protection/>
    </xf>
    <xf numFmtId="0" fontId="0" fillId="0" borderId="41" xfId="56" applyFont="1" applyFill="1" applyBorder="1" applyAlignment="1" applyProtection="1">
      <alignment horizontal="left" vertical="center" wrapText="1" indent="6"/>
      <protection/>
    </xf>
    <xf numFmtId="0" fontId="0" fillId="0" borderId="54" xfId="56" applyFont="1" applyFill="1" applyBorder="1" applyAlignment="1" applyProtection="1">
      <alignment horizontal="left" vertical="center" wrapText="1" indent="7"/>
      <protection/>
    </xf>
    <xf numFmtId="0" fontId="8" fillId="0" borderId="26" xfId="56" applyFont="1" applyFill="1" applyBorder="1" applyAlignment="1" applyProtection="1">
      <alignment vertical="center" wrapText="1"/>
      <protection/>
    </xf>
    <xf numFmtId="0" fontId="8" fillId="0" borderId="39" xfId="56" applyFont="1" applyFill="1" applyBorder="1" applyAlignment="1" applyProtection="1">
      <alignment vertical="center" wrapText="1"/>
      <protection/>
    </xf>
    <xf numFmtId="0" fontId="0" fillId="0" borderId="54" xfId="56" applyFont="1" applyFill="1" applyBorder="1" applyAlignment="1" applyProtection="1">
      <alignment horizontal="left" vertical="center" wrapText="1" indent="1"/>
      <protection/>
    </xf>
    <xf numFmtId="0" fontId="0" fillId="0" borderId="40" xfId="56" applyFont="1" applyFill="1" applyBorder="1" applyAlignment="1" applyProtection="1">
      <alignment horizontal="left" vertical="center" wrapText="1" indent="6"/>
      <protection/>
    </xf>
    <xf numFmtId="0" fontId="8" fillId="0" borderId="22" xfId="56" applyFont="1" applyFill="1" applyBorder="1" applyAlignment="1" applyProtection="1">
      <alignment horizontal="left" vertical="center" wrapText="1" indent="1"/>
      <protection/>
    </xf>
    <xf numFmtId="0" fontId="8" fillId="0" borderId="17" xfId="56" applyFont="1" applyFill="1" applyBorder="1" applyAlignment="1" applyProtection="1">
      <alignment horizontal="left" vertical="center" wrapText="1" indent="1"/>
      <protection/>
    </xf>
    <xf numFmtId="3" fontId="5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0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23" xfId="56" applyFont="1" applyFill="1" applyBorder="1" applyAlignment="1" applyProtection="1">
      <alignment horizontal="right" vertical="center" indent="1"/>
      <protection/>
    </xf>
    <xf numFmtId="3" fontId="5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56" applyNumberFormat="1" applyFont="1" applyFill="1" applyBorder="1" applyAlignment="1" applyProtection="1">
      <alignment horizontal="right" vertical="center" wrapText="1" indent="1"/>
      <protection/>
    </xf>
    <xf numFmtId="3" fontId="5" fillId="0" borderId="47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52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22" xfId="56" applyFont="1" applyFill="1" applyBorder="1" applyAlignment="1" applyProtection="1">
      <alignment horizontal="right" vertical="center" indent="1"/>
      <protection/>
    </xf>
    <xf numFmtId="0" fontId="5" fillId="0" borderId="10" xfId="56" applyFont="1" applyFill="1" applyBorder="1" applyAlignment="1" applyProtection="1">
      <alignment horizontal="right" vertical="center" indent="1"/>
      <protection/>
    </xf>
    <xf numFmtId="0" fontId="5" fillId="0" borderId="27" xfId="56" applyFont="1" applyFill="1" applyBorder="1" applyAlignment="1" applyProtection="1">
      <alignment horizontal="right" vertical="center" indent="1"/>
      <protection/>
    </xf>
    <xf numFmtId="3" fontId="6" fillId="0" borderId="50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6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2" xfId="56" applyNumberFormat="1" applyFont="1" applyFill="1" applyBorder="1" applyAlignment="1" applyProtection="1">
      <alignment horizontal="right" vertical="center" wrapText="1" indent="1"/>
      <protection/>
    </xf>
    <xf numFmtId="164" fontId="11" fillId="0" borderId="50" xfId="0" applyNumberFormat="1" applyFont="1" applyBorder="1" applyAlignment="1" applyProtection="1">
      <alignment horizontal="right" vertical="center" wrapText="1" indent="1"/>
      <protection/>
    </xf>
    <xf numFmtId="164" fontId="11" fillId="0" borderId="50" xfId="0" applyNumberFormat="1" applyFont="1" applyBorder="1" applyAlignment="1" applyProtection="1">
      <alignment horizontal="right" vertical="center" wrapText="1" indent="1"/>
      <protection locked="0"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164" fontId="8" fillId="0" borderId="61" xfId="0" applyNumberFormat="1" applyFont="1" applyFill="1" applyBorder="1" applyAlignment="1" applyProtection="1">
      <alignment horizontal="center" vertical="center" wrapText="1"/>
      <protection/>
    </xf>
    <xf numFmtId="164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5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6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164" fontId="8" fillId="0" borderId="78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8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9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4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15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2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2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22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78" xfId="0" applyNumberFormat="1" applyFont="1" applyFill="1" applyBorder="1" applyAlignment="1" applyProtection="1">
      <alignment horizontal="center" vertical="center" wrapText="1"/>
      <protection/>
    </xf>
    <xf numFmtId="164" fontId="8" fillId="0" borderId="123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66" xfId="0" applyNumberFormat="1" applyFont="1" applyFill="1" applyBorder="1" applyAlignment="1" applyProtection="1">
      <alignment horizontal="left" vertical="center" wrapText="1" indent="3"/>
      <protection locked="0"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12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1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6"/>
      <protection locked="0"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2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29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3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5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39" xfId="0" applyNumberFormat="1" applyFont="1" applyFill="1" applyBorder="1" applyAlignment="1" applyProtection="1">
      <alignment horizontal="center" vertical="center" wrapText="1"/>
      <protection/>
    </xf>
    <xf numFmtId="164" fontId="8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/>
      <protection/>
    </xf>
    <xf numFmtId="164" fontId="5" fillId="0" borderId="41" xfId="0" applyNumberFormat="1" applyFont="1" applyFill="1" applyBorder="1" applyAlignment="1" applyProtection="1">
      <alignment vertical="center" wrapText="1"/>
      <protection locked="0"/>
    </xf>
    <xf numFmtId="164" fontId="5" fillId="0" borderId="82" xfId="0" applyNumberFormat="1" applyFont="1" applyFill="1" applyBorder="1" applyAlignment="1" applyProtection="1">
      <alignment vertical="center" wrapText="1"/>
      <protection locked="0"/>
    </xf>
    <xf numFmtId="164" fontId="5" fillId="0" borderId="137" xfId="0" applyNumberFormat="1" applyFont="1" applyFill="1" applyBorder="1" applyAlignment="1" applyProtection="1">
      <alignment vertical="center" wrapText="1"/>
      <protection locked="0"/>
    </xf>
    <xf numFmtId="164" fontId="5" fillId="0" borderId="83" xfId="0" applyNumberFormat="1" applyFont="1" applyFill="1" applyBorder="1" applyAlignment="1" applyProtection="1">
      <alignment vertical="center" wrapText="1"/>
      <protection locked="0"/>
    </xf>
    <xf numFmtId="164" fontId="5" fillId="0" borderId="56" xfId="0" applyNumberFormat="1" applyFont="1" applyFill="1" applyBorder="1" applyAlignment="1" applyProtection="1">
      <alignment vertical="center" wrapText="1"/>
      <protection locked="0"/>
    </xf>
    <xf numFmtId="164" fontId="5" fillId="0" borderId="138" xfId="0" applyNumberFormat="1" applyFont="1" applyFill="1" applyBorder="1" applyAlignment="1" applyProtection="1">
      <alignment vertical="center" wrapText="1"/>
      <protection locked="0"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164" fontId="6" fillId="0" borderId="88" xfId="0" applyNumberFormat="1" applyFont="1" applyFill="1" applyBorder="1" applyAlignment="1" applyProtection="1">
      <alignment vertical="center" wrapText="1"/>
      <protection/>
    </xf>
    <xf numFmtId="164" fontId="6" fillId="0" borderId="139" xfId="0" applyNumberFormat="1" applyFont="1" applyFill="1" applyBorder="1" applyAlignment="1" applyProtection="1">
      <alignment vertical="center" wrapText="1"/>
      <protection/>
    </xf>
    <xf numFmtId="164" fontId="6" fillId="0" borderId="89" xfId="0" applyNumberFormat="1" applyFont="1" applyFill="1" applyBorder="1" applyAlignment="1" applyProtection="1">
      <alignment vertical="center" wrapText="1"/>
      <protection/>
    </xf>
    <xf numFmtId="164" fontId="5" fillId="0" borderId="140" xfId="0" applyNumberFormat="1" applyFont="1" applyFill="1" applyBorder="1" applyAlignment="1" applyProtection="1">
      <alignment vertical="center" wrapText="1"/>
      <protection locked="0"/>
    </xf>
    <xf numFmtId="164" fontId="5" fillId="0" borderId="54" xfId="0" applyNumberFormat="1" applyFont="1" applyFill="1" applyBorder="1" applyAlignment="1" applyProtection="1">
      <alignment vertical="center" wrapText="1"/>
      <protection locked="0"/>
    </xf>
    <xf numFmtId="164" fontId="5" fillId="0" borderId="141" xfId="0" applyNumberFormat="1" applyFont="1" applyFill="1" applyBorder="1" applyAlignment="1" applyProtection="1">
      <alignment vertical="center" wrapText="1"/>
      <protection locked="0"/>
    </xf>
    <xf numFmtId="164" fontId="5" fillId="0" borderId="142" xfId="0" applyNumberFormat="1" applyFont="1" applyFill="1" applyBorder="1" applyAlignment="1" applyProtection="1">
      <alignment vertical="center" wrapText="1"/>
      <protection locked="0"/>
    </xf>
    <xf numFmtId="164" fontId="5" fillId="0" borderId="86" xfId="0" applyNumberFormat="1" applyFont="1" applyFill="1" applyBorder="1" applyAlignment="1" applyProtection="1">
      <alignment vertical="center" wrapText="1"/>
      <protection locked="0"/>
    </xf>
    <xf numFmtId="164" fontId="5" fillId="0" borderId="143" xfId="0" applyNumberFormat="1" applyFont="1" applyFill="1" applyBorder="1" applyAlignment="1" applyProtection="1">
      <alignment vertical="center" wrapText="1"/>
      <protection locked="0"/>
    </xf>
    <xf numFmtId="164" fontId="5" fillId="0" borderId="57" xfId="0" applyNumberFormat="1" applyFont="1" applyFill="1" applyBorder="1" applyAlignment="1" applyProtection="1">
      <alignment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56" applyNumberFormat="1" applyFont="1" applyFill="1" applyBorder="1" applyAlignment="1" applyProtection="1">
      <alignment horizontal="center" vertical="center" wrapText="1"/>
      <protection/>
    </xf>
    <xf numFmtId="49" fontId="0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7" xfId="56" applyFont="1" applyFill="1" applyBorder="1" applyAlignment="1" applyProtection="1">
      <alignment horizontal="center" vertical="center" wrapText="1"/>
      <protection/>
    </xf>
    <xf numFmtId="49" fontId="0" fillId="0" borderId="18" xfId="56" applyNumberFormat="1" applyFont="1" applyFill="1" applyBorder="1" applyAlignment="1" applyProtection="1">
      <alignment horizontal="center" vertical="center" wrapText="1"/>
      <protection/>
    </xf>
    <xf numFmtId="0" fontId="8" fillId="0" borderId="88" xfId="56" applyFont="1" applyFill="1" applyBorder="1" applyAlignment="1" applyProtection="1">
      <alignment horizontal="left" vertical="center" wrapText="1" indent="1"/>
      <protection/>
    </xf>
    <xf numFmtId="0" fontId="19" fillId="0" borderId="54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9" fillId="0" borderId="15" xfId="0" applyFont="1" applyBorder="1" applyAlignment="1" applyProtection="1">
      <alignment horizontal="center" wrapText="1"/>
      <protection/>
    </xf>
    <xf numFmtId="0" fontId="19" fillId="0" borderId="16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8" fillId="0" borderId="12" xfId="0" applyFont="1" applyBorder="1" applyAlignment="1" applyProtection="1">
      <alignment horizontal="center" wrapText="1"/>
      <protection/>
    </xf>
    <xf numFmtId="0" fontId="18" fillId="0" borderId="39" xfId="0" applyFont="1" applyBorder="1" applyAlignment="1" applyProtection="1">
      <alignment wrapText="1"/>
      <protection/>
    </xf>
    <xf numFmtId="49" fontId="0" fillId="0" borderId="19" xfId="56" applyNumberFormat="1" applyFont="1" applyFill="1" applyBorder="1" applyAlignment="1" applyProtection="1">
      <alignment horizontal="center" vertical="center" wrapText="1"/>
      <protection/>
    </xf>
    <xf numFmtId="0" fontId="8" fillId="0" borderId="21" xfId="56" applyFont="1" applyFill="1" applyBorder="1" applyAlignment="1" applyProtection="1">
      <alignment horizontal="center" vertical="center" wrapText="1"/>
      <protection/>
    </xf>
    <xf numFmtId="0" fontId="8" fillId="0" borderId="22" xfId="56" applyFont="1" applyFill="1" applyBorder="1" applyAlignment="1" applyProtection="1">
      <alignment horizontal="center" vertical="center" wrapText="1"/>
      <protection/>
    </xf>
    <xf numFmtId="49" fontId="8" fillId="0" borderId="17" xfId="56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right" vertical="center" wrapText="1" indent="1"/>
      <protection/>
    </xf>
    <xf numFmtId="0" fontId="5" fillId="0" borderId="14" xfId="0" applyFont="1" applyFill="1" applyBorder="1" applyAlignment="1" applyProtection="1">
      <alignment horizontal="right" vertical="center" wrapText="1" indent="1"/>
      <protection/>
    </xf>
    <xf numFmtId="164" fontId="5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135" xfId="0" applyFont="1" applyFill="1" applyBorder="1" applyAlignment="1" applyProtection="1">
      <alignment horizontal="center" vertical="center" wrapText="1"/>
      <protection/>
    </xf>
    <xf numFmtId="0" fontId="8" fillId="0" borderId="113" xfId="0" applyFont="1" applyFill="1" applyBorder="1" applyAlignment="1" applyProtection="1">
      <alignment horizontal="center" vertical="center" wrapText="1"/>
      <protection/>
    </xf>
    <xf numFmtId="0" fontId="8" fillId="0" borderId="111" xfId="0" applyFont="1" applyFill="1" applyBorder="1" applyAlignment="1" applyProtection="1">
      <alignment horizontal="center" vertical="center" wrapText="1"/>
      <protection/>
    </xf>
    <xf numFmtId="0" fontId="8" fillId="0" borderId="144" xfId="0" applyFont="1" applyFill="1" applyBorder="1" applyAlignment="1" applyProtection="1">
      <alignment horizontal="center" vertical="center" wrapText="1"/>
      <protection/>
    </xf>
    <xf numFmtId="164" fontId="8" fillId="0" borderId="145" xfId="0" applyNumberFormat="1" applyFont="1" applyFill="1" applyBorder="1" applyAlignment="1" applyProtection="1">
      <alignment horizontal="center" vertical="center" wrapText="1"/>
      <protection/>
    </xf>
    <xf numFmtId="164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left" vertical="center" wrapText="1" indent="1"/>
      <protection/>
    </xf>
    <xf numFmtId="0" fontId="0" fillId="0" borderId="128" xfId="56" applyFont="1" applyFill="1" applyBorder="1" applyAlignment="1" applyProtection="1">
      <alignment horizontal="left" vertical="center" wrapText="1" indent="1"/>
      <protection/>
    </xf>
    <xf numFmtId="0" fontId="0" fillId="0" borderId="82" xfId="56" applyFont="1" applyFill="1" applyBorder="1" applyAlignment="1" applyProtection="1">
      <alignment horizontal="left" vertical="center" wrapText="1" inden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8" fillId="0" borderId="88" xfId="0" applyFont="1" applyFill="1" applyBorder="1" applyAlignment="1" applyProtection="1">
      <alignment horizontal="left" vertical="center" wrapText="1" indent="1"/>
      <protection/>
    </xf>
    <xf numFmtId="0" fontId="0" fillId="0" borderId="77" xfId="56" applyFont="1" applyFill="1" applyBorder="1" applyAlignment="1" applyProtection="1">
      <alignment horizontal="left" vertical="center" wrapText="1" indent="1"/>
      <protection/>
    </xf>
    <xf numFmtId="0" fontId="8" fillId="0" borderId="77" xfId="56" applyFont="1" applyFill="1" applyBorder="1" applyAlignment="1" applyProtection="1">
      <alignment horizontal="left" vertical="center" wrapText="1" indent="1"/>
      <protection/>
    </xf>
    <xf numFmtId="0" fontId="8" fillId="0" borderId="89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 wrapText="1" indent="1"/>
      <protection/>
    </xf>
    <xf numFmtId="3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7" xfId="56" applyFont="1" applyFill="1" applyBorder="1" applyAlignment="1" applyProtection="1">
      <alignment horizontal="left" vertical="center" wrapText="1" indent="1"/>
      <protection/>
    </xf>
    <xf numFmtId="0" fontId="8" fillId="0" borderId="148" xfId="56" applyFont="1" applyFill="1" applyBorder="1" applyAlignment="1" applyProtection="1">
      <alignment horizontal="left" vertical="center" wrapText="1" indent="1"/>
      <protection/>
    </xf>
    <xf numFmtId="164" fontId="6" fillId="0" borderId="149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148" xfId="56" applyFont="1" applyFill="1" applyBorder="1" applyAlignment="1" applyProtection="1">
      <alignment vertical="center" wrapText="1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18" fillId="0" borderId="34" xfId="0" applyFont="1" applyBorder="1" applyAlignment="1" applyProtection="1">
      <alignment wrapText="1"/>
      <protection/>
    </xf>
    <xf numFmtId="0" fontId="11" fillId="0" borderId="72" xfId="0" applyFont="1" applyBorder="1" applyAlignment="1" applyProtection="1">
      <alignment vertical="center" wrapText="1"/>
      <protection/>
    </xf>
    <xf numFmtId="0" fontId="18" fillId="0" borderId="114" xfId="0" applyFont="1" applyBorder="1" applyAlignment="1" applyProtection="1">
      <alignment vertical="center" wrapText="1"/>
      <protection/>
    </xf>
    <xf numFmtId="164" fontId="6" fillId="0" borderId="150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112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151" xfId="56" applyFont="1" applyFill="1" applyBorder="1" applyAlignment="1" applyProtection="1">
      <alignment horizontal="left" vertical="center" wrapText="1" indent="1"/>
      <protection/>
    </xf>
    <xf numFmtId="0" fontId="8" fillId="0" borderId="152" xfId="56" applyFont="1" applyFill="1" applyBorder="1" applyAlignment="1" applyProtection="1">
      <alignment horizontal="left" vertical="center" wrapText="1" indent="1"/>
      <protection/>
    </xf>
    <xf numFmtId="0" fontId="5" fillId="0" borderId="153" xfId="56" applyFont="1" applyFill="1" applyBorder="1" applyAlignment="1" applyProtection="1">
      <alignment horizontal="right" vertical="center" indent="1"/>
      <protection/>
    </xf>
    <xf numFmtId="0" fontId="8" fillId="0" borderId="113" xfId="56" applyFont="1" applyFill="1" applyBorder="1" applyAlignment="1" applyProtection="1">
      <alignment vertical="center" wrapText="1"/>
      <protection/>
    </xf>
    <xf numFmtId="0" fontId="5" fillId="0" borderId="145" xfId="56" applyFont="1" applyFill="1" applyBorder="1" applyAlignment="1" applyProtection="1">
      <alignment horizontal="right" vertical="center" indent="1"/>
      <protection/>
    </xf>
    <xf numFmtId="0" fontId="5" fillId="0" borderId="62" xfId="56" applyFont="1" applyFill="1" applyBorder="1" applyAlignment="1" applyProtection="1">
      <alignment horizontal="right" vertical="center" indent="1"/>
      <protection/>
    </xf>
    <xf numFmtId="164" fontId="6" fillId="0" borderId="154" xfId="56" applyNumberFormat="1" applyFont="1" applyFill="1" applyBorder="1" applyAlignment="1" applyProtection="1">
      <alignment horizontal="right" vertical="center" wrapText="1" indent="1"/>
      <protection/>
    </xf>
    <xf numFmtId="0" fontId="8" fillId="33" borderId="52" xfId="56" applyFont="1" applyFill="1" applyBorder="1" applyAlignment="1" applyProtection="1">
      <alignment horizontal="center" vertical="center" wrapText="1"/>
      <protection/>
    </xf>
    <xf numFmtId="164" fontId="5" fillId="33" borderId="47" xfId="0" applyNumberFormat="1" applyFont="1" applyFill="1" applyBorder="1" applyAlignment="1" applyProtection="1">
      <alignment vertical="center" wrapText="1"/>
      <protection locked="0"/>
    </xf>
    <xf numFmtId="164" fontId="5" fillId="0" borderId="47" xfId="0" applyNumberFormat="1" applyFont="1" applyFill="1" applyBorder="1" applyAlignment="1" applyProtection="1">
      <alignment vertical="center" wrapText="1"/>
      <protection locked="0"/>
    </xf>
    <xf numFmtId="164" fontId="5" fillId="33" borderId="48" xfId="0" applyNumberFormat="1" applyFont="1" applyFill="1" applyBorder="1" applyAlignment="1" applyProtection="1">
      <alignment vertical="center" wrapText="1"/>
      <protection locked="0"/>
    </xf>
    <xf numFmtId="164" fontId="5" fillId="0" borderId="48" xfId="0" applyNumberFormat="1" applyFont="1" applyFill="1" applyBorder="1" applyAlignment="1" applyProtection="1">
      <alignment vertical="center" wrapText="1"/>
      <protection locked="0"/>
    </xf>
    <xf numFmtId="164" fontId="6" fillId="0" borderId="52" xfId="0" applyNumberFormat="1" applyFont="1" applyFill="1" applyBorder="1" applyAlignment="1" applyProtection="1">
      <alignment vertical="center" wrapText="1"/>
      <protection/>
    </xf>
    <xf numFmtId="164" fontId="6" fillId="0" borderId="50" xfId="0" applyNumberFormat="1" applyFont="1" applyFill="1" applyBorder="1" applyAlignment="1" applyProtection="1">
      <alignment vertical="center" wrapText="1"/>
      <protection/>
    </xf>
    <xf numFmtId="164" fontId="6" fillId="0" borderId="50" xfId="0" applyNumberFormat="1" applyFont="1" applyFill="1" applyBorder="1" applyAlignment="1" applyProtection="1">
      <alignment vertical="center" wrapText="1"/>
      <protection locked="0"/>
    </xf>
    <xf numFmtId="3" fontId="6" fillId="0" borderId="50" xfId="0" applyNumberFormat="1" applyFont="1" applyFill="1" applyBorder="1" applyAlignment="1" applyProtection="1">
      <alignment vertical="center" wrapText="1"/>
      <protection locked="0"/>
    </xf>
    <xf numFmtId="164" fontId="5" fillId="33" borderId="33" xfId="0" applyNumberFormat="1" applyFont="1" applyFill="1" applyBorder="1" applyAlignment="1" applyProtection="1">
      <alignment vertical="center" wrapText="1"/>
      <protection locked="0"/>
    </xf>
    <xf numFmtId="164" fontId="5" fillId="0" borderId="33" xfId="0" applyNumberFormat="1" applyFont="1" applyFill="1" applyBorder="1" applyAlignment="1" applyProtection="1">
      <alignment vertical="center" wrapText="1"/>
      <protection locked="0"/>
    </xf>
    <xf numFmtId="164" fontId="5" fillId="33" borderId="49" xfId="0" applyNumberFormat="1" applyFont="1" applyFill="1" applyBorder="1" applyAlignment="1" applyProtection="1">
      <alignment vertical="center" wrapText="1"/>
      <protection locked="0"/>
    </xf>
    <xf numFmtId="164" fontId="5" fillId="0" borderId="49" xfId="0" applyNumberFormat="1" applyFont="1" applyFill="1" applyBorder="1" applyAlignment="1" applyProtection="1">
      <alignment vertical="center" wrapText="1"/>
      <protection locked="0"/>
    </xf>
    <xf numFmtId="164" fontId="5" fillId="33" borderId="51" xfId="0" applyNumberFormat="1" applyFont="1" applyFill="1" applyBorder="1" applyAlignment="1" applyProtection="1">
      <alignment vertical="center" wrapText="1"/>
      <protection locked="0"/>
    </xf>
    <xf numFmtId="164" fontId="5" fillId="0" borderId="51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49" fontId="6" fillId="0" borderId="11" xfId="0" applyNumberFormat="1" applyFont="1" applyFill="1" applyBorder="1" applyAlignment="1" applyProtection="1">
      <alignment horizontal="right" vertical="center"/>
      <protection/>
    </xf>
    <xf numFmtId="0" fontId="8" fillId="33" borderId="33" xfId="56" applyFont="1" applyFill="1" applyBorder="1" applyAlignment="1" applyProtection="1">
      <alignment horizontal="center" vertical="center" wrapText="1"/>
      <protection/>
    </xf>
    <xf numFmtId="4" fontId="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0" xfId="56" applyFont="1" applyFill="1" applyBorder="1" applyAlignment="1" applyProtection="1">
      <alignment horizontal="left" vertical="center" wrapText="1" indent="1"/>
      <protection/>
    </xf>
    <xf numFmtId="0" fontId="0" fillId="0" borderId="41" xfId="56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164" fontId="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7" xfId="0" applyFont="1" applyFill="1" applyBorder="1" applyAlignment="1" applyProtection="1">
      <alignment horizontal="left" vertical="center" wrapText="1" indent="1"/>
      <protection/>
    </xf>
    <xf numFmtId="164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7" xfId="56" applyFont="1" applyFill="1" applyBorder="1" applyAlignment="1" applyProtection="1">
      <alignment horizontal="center" vertical="center" wrapText="1"/>
      <protection/>
    </xf>
    <xf numFmtId="0" fontId="18" fillId="0" borderId="147" xfId="0" applyFont="1" applyBorder="1" applyAlignment="1" applyProtection="1">
      <alignment horizontal="center" vertical="center" wrapText="1"/>
      <protection/>
    </xf>
    <xf numFmtId="0" fontId="20" fillId="0" borderId="155" xfId="0" applyFont="1" applyBorder="1" applyAlignment="1" applyProtection="1">
      <alignment horizontal="left" wrapText="1" indent="1"/>
      <protection/>
    </xf>
    <xf numFmtId="164" fontId="6" fillId="0" borderId="156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vertical="center" wrapText="1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  <protection/>
    </xf>
    <xf numFmtId="164" fontId="6" fillId="0" borderId="15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6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6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60" xfId="0" applyFont="1" applyFill="1" applyBorder="1" applyAlignment="1" applyProtection="1">
      <alignment horizontal="center" vertical="center" wrapText="1"/>
      <protection/>
    </xf>
    <xf numFmtId="0" fontId="8" fillId="0" borderId="161" xfId="0" applyFont="1" applyFill="1" applyBorder="1" applyAlignment="1" applyProtection="1">
      <alignment horizontal="center" vertical="center" wrapText="1"/>
      <protection/>
    </xf>
    <xf numFmtId="0" fontId="8" fillId="0" borderId="162" xfId="0" applyFont="1" applyFill="1" applyBorder="1" applyAlignment="1" applyProtection="1">
      <alignment horizontal="center" vertical="center" wrapText="1"/>
      <protection/>
    </xf>
    <xf numFmtId="0" fontId="8" fillId="0" borderId="163" xfId="0" applyFont="1" applyFill="1" applyBorder="1" applyAlignment="1" applyProtection="1">
      <alignment horizontal="center" vertical="center" wrapText="1"/>
      <protection/>
    </xf>
    <xf numFmtId="0" fontId="8" fillId="0" borderId="164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112" xfId="0" applyFont="1" applyFill="1" applyBorder="1" applyAlignment="1" applyProtection="1">
      <alignment horizontal="center" vertical="center" wrapText="1"/>
      <protection/>
    </xf>
    <xf numFmtId="0" fontId="8" fillId="0" borderId="165" xfId="0" applyFont="1" applyFill="1" applyBorder="1" applyAlignment="1" applyProtection="1">
      <alignment horizontal="center" vertical="center" wrapText="1"/>
      <protection/>
    </xf>
    <xf numFmtId="0" fontId="8" fillId="0" borderId="166" xfId="0" applyFont="1" applyFill="1" applyBorder="1" applyAlignment="1" applyProtection="1">
      <alignment horizontal="center" vertical="center" wrapText="1"/>
      <protection/>
    </xf>
    <xf numFmtId="0" fontId="8" fillId="0" borderId="167" xfId="0" applyFont="1" applyFill="1" applyBorder="1" applyAlignment="1" applyProtection="1">
      <alignment horizontal="center" vertical="center" wrapText="1"/>
      <protection/>
    </xf>
    <xf numFmtId="0" fontId="8" fillId="0" borderId="168" xfId="0" applyFont="1" applyFill="1" applyBorder="1" applyAlignment="1" applyProtection="1">
      <alignment horizontal="center" vertical="center" wrapText="1"/>
      <protection/>
    </xf>
    <xf numFmtId="0" fontId="0" fillId="0" borderId="169" xfId="0" applyFont="1" applyFill="1" applyBorder="1" applyAlignment="1" applyProtection="1">
      <alignment horizontal="left" vertical="center" wrapText="1"/>
      <protection/>
    </xf>
    <xf numFmtId="0" fontId="8" fillId="0" borderId="161" xfId="56" applyFont="1" applyFill="1" applyBorder="1" applyAlignment="1" applyProtection="1">
      <alignment vertical="center" wrapText="1"/>
      <protection/>
    </xf>
    <xf numFmtId="0" fontId="5" fillId="0" borderId="166" xfId="0" applyFont="1" applyFill="1" applyBorder="1" applyAlignment="1" applyProtection="1">
      <alignment horizontal="right" vertical="center" wrapText="1" indent="1"/>
      <protection/>
    </xf>
    <xf numFmtId="0" fontId="5" fillId="0" borderId="28" xfId="0" applyFont="1" applyFill="1" applyBorder="1" applyAlignment="1" applyProtection="1">
      <alignment horizontal="right" vertical="center" wrapText="1" indent="1"/>
      <protection/>
    </xf>
    <xf numFmtId="3" fontId="5" fillId="34" borderId="47" xfId="56" applyNumberFormat="1" applyFont="1" applyFill="1" applyBorder="1" applyAlignment="1" applyProtection="1">
      <alignment horizontal="right" vertical="center" wrapText="1" indent="1"/>
      <protection locked="0"/>
    </xf>
    <xf numFmtId="3" fontId="5" fillId="34" borderId="48" xfId="56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50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4" xfId="56" applyFont="1" applyFill="1" applyBorder="1" applyAlignment="1" applyProtection="1">
      <alignment horizontal="right" vertical="center" indent="1"/>
      <protection/>
    </xf>
    <xf numFmtId="3" fontId="5" fillId="34" borderId="49" xfId="56" applyNumberFormat="1" applyFont="1" applyFill="1" applyBorder="1" applyAlignment="1" applyProtection="1">
      <alignment horizontal="right" vertical="center" wrapText="1" indent="1"/>
      <protection locked="0"/>
    </xf>
    <xf numFmtId="3" fontId="5" fillId="34" borderId="47" xfId="56" applyNumberFormat="1" applyFont="1" applyFill="1" applyBorder="1" applyAlignment="1" applyProtection="1">
      <alignment horizontal="right" vertical="center" wrapText="1" indent="1"/>
      <protection/>
    </xf>
    <xf numFmtId="3" fontId="6" fillId="34" borderId="149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53" xfId="56" applyFont="1" applyFill="1" applyBorder="1" applyAlignment="1" applyProtection="1">
      <alignment horizontal="right" vertical="center" indent="1"/>
      <protection/>
    </xf>
    <xf numFmtId="3" fontId="6" fillId="34" borderId="50" xfId="56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52" xfId="56" applyNumberFormat="1" applyFont="1" applyFill="1" applyBorder="1" applyAlignment="1" applyProtection="1">
      <alignment horizontal="right" vertical="center" wrapText="1" indent="1"/>
      <protection/>
    </xf>
    <xf numFmtId="3" fontId="6" fillId="34" borderId="150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45" xfId="56" applyFont="1" applyFill="1" applyBorder="1" applyAlignment="1" applyProtection="1">
      <alignment horizontal="right" vertical="center" indent="1"/>
      <protection/>
    </xf>
    <xf numFmtId="164" fontId="5" fillId="34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50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4" xfId="56" applyFont="1" applyFill="1" applyBorder="1" applyProtection="1">
      <alignment/>
      <protection/>
    </xf>
    <xf numFmtId="164" fontId="5" fillId="34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56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57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49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154" xfId="56" applyNumberFormat="1" applyFont="1" applyFill="1" applyBorder="1" applyAlignment="1" applyProtection="1">
      <alignment horizontal="right" vertical="center" wrapText="1" indent="1"/>
      <protection/>
    </xf>
    <xf numFmtId="164" fontId="5" fillId="34" borderId="58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22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52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23" xfId="56" applyFont="1" applyFill="1" applyBorder="1" applyAlignment="1" applyProtection="1">
      <alignment horizontal="right" vertical="center" indent="1"/>
      <protection/>
    </xf>
    <xf numFmtId="164" fontId="11" fillId="34" borderId="50" xfId="0" applyNumberFormat="1" applyFont="1" applyFill="1" applyBorder="1" applyAlignment="1" applyProtection="1">
      <alignment horizontal="right" vertical="center" wrapText="1" indent="1"/>
      <protection/>
    </xf>
    <xf numFmtId="164" fontId="11" fillId="34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3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150" xfId="56" applyNumberFormat="1" applyFont="1" applyFill="1" applyBorder="1" applyAlignment="1" applyProtection="1">
      <alignment horizontal="right" vertical="center" wrapText="1" indent="1"/>
      <protection/>
    </xf>
    <xf numFmtId="164" fontId="5" fillId="34" borderId="12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11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35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82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0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4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8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172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170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73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3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02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88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89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7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50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173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7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35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74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7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4" borderId="178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176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7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80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59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4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41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25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0" xfId="0" applyNumberFormat="1" applyFont="1" applyFill="1" applyBorder="1" applyAlignment="1" applyProtection="1">
      <alignment horizontal="right" vertical="center" wrapText="1" indent="1"/>
      <protection/>
    </xf>
    <xf numFmtId="164" fontId="6" fillId="35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41" xfId="0" applyNumberFormat="1" applyFont="1" applyFill="1" applyBorder="1" applyAlignment="1" applyProtection="1">
      <alignment vertical="center" wrapText="1"/>
      <protection locked="0"/>
    </xf>
    <xf numFmtId="164" fontId="6" fillId="34" borderId="26" xfId="0" applyNumberFormat="1" applyFont="1" applyFill="1" applyBorder="1" applyAlignment="1" applyProtection="1">
      <alignment vertical="center" wrapText="1"/>
      <protection/>
    </xf>
    <xf numFmtId="164" fontId="5" fillId="34" borderId="137" xfId="0" applyNumberFormat="1" applyFont="1" applyFill="1" applyBorder="1" applyAlignment="1" applyProtection="1">
      <alignment vertical="center" wrapText="1"/>
      <protection locked="0"/>
    </xf>
    <xf numFmtId="164" fontId="5" fillId="34" borderId="138" xfId="0" applyNumberFormat="1" applyFont="1" applyFill="1" applyBorder="1" applyAlignment="1" applyProtection="1">
      <alignment vertical="center" wrapText="1"/>
      <protection locked="0"/>
    </xf>
    <xf numFmtId="164" fontId="6" fillId="34" borderId="139" xfId="0" applyNumberFormat="1" applyFont="1" applyFill="1" applyBorder="1" applyAlignment="1" applyProtection="1">
      <alignment vertical="center" wrapText="1"/>
      <protection/>
    </xf>
    <xf numFmtId="164" fontId="5" fillId="34" borderId="54" xfId="0" applyNumberFormat="1" applyFont="1" applyFill="1" applyBorder="1" applyAlignment="1" applyProtection="1">
      <alignment vertical="center" wrapText="1"/>
      <protection locked="0"/>
    </xf>
    <xf numFmtId="164" fontId="5" fillId="34" borderId="140" xfId="0" applyNumberFormat="1" applyFont="1" applyFill="1" applyBorder="1" applyAlignment="1" applyProtection="1">
      <alignment vertical="center" wrapText="1"/>
      <protection locked="0"/>
    </xf>
    <xf numFmtId="164" fontId="5" fillId="34" borderId="143" xfId="0" applyNumberFormat="1" applyFont="1" applyFill="1" applyBorder="1" applyAlignment="1" applyProtection="1">
      <alignment vertical="center" wrapText="1"/>
      <protection locked="0"/>
    </xf>
    <xf numFmtId="0" fontId="5" fillId="34" borderId="14" xfId="0" applyFont="1" applyFill="1" applyBorder="1" applyAlignment="1" applyProtection="1">
      <alignment horizontal="right" vertical="center" wrapText="1" indent="1"/>
      <protection/>
    </xf>
    <xf numFmtId="0" fontId="5" fillId="34" borderId="23" xfId="0" applyFont="1" applyFill="1" applyBorder="1" applyAlignment="1" applyProtection="1">
      <alignment horizontal="right" vertical="center" wrapText="1" indent="1"/>
      <protection/>
    </xf>
    <xf numFmtId="164" fontId="5" fillId="34" borderId="47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50" xfId="56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163" xfId="0" applyFont="1" applyFill="1" applyBorder="1" applyAlignment="1" applyProtection="1">
      <alignment horizontal="right" vertical="center" wrapText="1" indent="1"/>
      <protection/>
    </xf>
    <xf numFmtId="3" fontId="6" fillId="34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166" xfId="0" applyFont="1" applyFill="1" applyBorder="1" applyAlignment="1" applyProtection="1">
      <alignment horizontal="right" vertical="center" wrapText="1" indent="1"/>
      <protection/>
    </xf>
    <xf numFmtId="0" fontId="5" fillId="34" borderId="93" xfId="0" applyFont="1" applyFill="1" applyBorder="1" applyAlignment="1" applyProtection="1">
      <alignment vertical="center" wrapText="1"/>
      <protection/>
    </xf>
    <xf numFmtId="164" fontId="5" fillId="34" borderId="178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90" xfId="0" applyFont="1" applyFill="1" applyBorder="1" applyAlignment="1" applyProtection="1">
      <alignment vertical="center" wrapText="1"/>
      <protection/>
    </xf>
    <xf numFmtId="164" fontId="6" fillId="34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8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82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80" xfId="0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166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14" xfId="0" applyFont="1" applyFill="1" applyBorder="1" applyAlignment="1" applyProtection="1">
      <alignment vertical="center" wrapText="1"/>
      <protection/>
    </xf>
    <xf numFmtId="164" fontId="5" fillId="34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23" xfId="0" applyFont="1" applyFill="1" applyBorder="1" applyAlignment="1" applyProtection="1">
      <alignment vertical="center" wrapText="1"/>
      <protection/>
    </xf>
    <xf numFmtId="164" fontId="6" fillId="34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56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52" xfId="0" applyNumberFormat="1" applyFont="1" applyFill="1" applyBorder="1" applyAlignment="1" applyProtection="1">
      <alignment horizontal="right" vertical="center" wrapText="1" indent="1"/>
      <protection/>
    </xf>
    <xf numFmtId="164" fontId="5" fillId="36" borderId="47" xfId="0" applyNumberFormat="1" applyFont="1" applyFill="1" applyBorder="1" applyAlignment="1" applyProtection="1">
      <alignment vertical="center" wrapText="1"/>
      <protection locked="0"/>
    </xf>
    <xf numFmtId="164" fontId="5" fillId="36" borderId="48" xfId="0" applyNumberFormat="1" applyFont="1" applyFill="1" applyBorder="1" applyAlignment="1" applyProtection="1">
      <alignment vertical="center" wrapText="1"/>
      <protection locked="0"/>
    </xf>
    <xf numFmtId="164" fontId="5" fillId="36" borderId="33" xfId="0" applyNumberFormat="1" applyFont="1" applyFill="1" applyBorder="1" applyAlignment="1" applyProtection="1">
      <alignment vertical="center" wrapText="1"/>
      <protection locked="0"/>
    </xf>
    <xf numFmtId="164" fontId="5" fillId="36" borderId="49" xfId="0" applyNumberFormat="1" applyFont="1" applyFill="1" applyBorder="1" applyAlignment="1" applyProtection="1">
      <alignment vertical="center" wrapText="1"/>
      <protection locked="0"/>
    </xf>
    <xf numFmtId="164" fontId="6" fillId="36" borderId="50" xfId="0" applyNumberFormat="1" applyFont="1" applyFill="1" applyBorder="1" applyAlignment="1" applyProtection="1">
      <alignment vertical="center" wrapText="1"/>
      <protection/>
    </xf>
    <xf numFmtId="0" fontId="5" fillId="36" borderId="23" xfId="0" applyFont="1" applyFill="1" applyBorder="1" applyAlignment="1" applyProtection="1">
      <alignment vertical="center" wrapText="1"/>
      <protection/>
    </xf>
    <xf numFmtId="164" fontId="6" fillId="36" borderId="50" xfId="0" applyNumberFormat="1" applyFont="1" applyFill="1" applyBorder="1" applyAlignment="1" applyProtection="1">
      <alignment vertical="center" wrapText="1"/>
      <protection locked="0"/>
    </xf>
    <xf numFmtId="164" fontId="5" fillId="36" borderId="51" xfId="0" applyNumberFormat="1" applyFont="1" applyFill="1" applyBorder="1" applyAlignment="1" applyProtection="1">
      <alignment vertical="center" wrapText="1"/>
      <protection locked="0"/>
    </xf>
    <xf numFmtId="164" fontId="6" fillId="36" borderId="23" xfId="0" applyNumberFormat="1" applyFont="1" applyFill="1" applyBorder="1" applyAlignment="1" applyProtection="1">
      <alignment vertical="center" wrapText="1"/>
      <protection locked="0"/>
    </xf>
    <xf numFmtId="164" fontId="6" fillId="36" borderId="23" xfId="0" applyNumberFormat="1" applyFont="1" applyFill="1" applyBorder="1" applyAlignment="1" applyProtection="1">
      <alignment vertical="center" wrapText="1"/>
      <protection/>
    </xf>
    <xf numFmtId="164" fontId="5" fillId="34" borderId="47" xfId="0" applyNumberFormat="1" applyFont="1" applyFill="1" applyBorder="1" applyAlignment="1" applyProtection="1">
      <alignment vertical="center" wrapText="1"/>
      <protection locked="0"/>
    </xf>
    <xf numFmtId="164" fontId="5" fillId="34" borderId="48" xfId="0" applyNumberFormat="1" applyFont="1" applyFill="1" applyBorder="1" applyAlignment="1" applyProtection="1">
      <alignment vertical="center" wrapText="1"/>
      <protection locked="0"/>
    </xf>
    <xf numFmtId="164" fontId="5" fillId="34" borderId="33" xfId="0" applyNumberFormat="1" applyFont="1" applyFill="1" applyBorder="1" applyAlignment="1" applyProtection="1">
      <alignment vertical="center" wrapText="1"/>
      <protection locked="0"/>
    </xf>
    <xf numFmtId="164" fontId="5" fillId="34" borderId="49" xfId="0" applyNumberFormat="1" applyFont="1" applyFill="1" applyBorder="1" applyAlignment="1" applyProtection="1">
      <alignment vertical="center" wrapText="1"/>
      <protection locked="0"/>
    </xf>
    <xf numFmtId="164" fontId="6" fillId="34" borderId="50" xfId="0" applyNumberFormat="1" applyFont="1" applyFill="1" applyBorder="1" applyAlignment="1" applyProtection="1">
      <alignment vertical="center" wrapText="1"/>
      <protection/>
    </xf>
    <xf numFmtId="164" fontId="6" fillId="34" borderId="50" xfId="0" applyNumberFormat="1" applyFont="1" applyFill="1" applyBorder="1" applyAlignment="1" applyProtection="1">
      <alignment vertical="center" wrapText="1"/>
      <protection locked="0"/>
    </xf>
    <xf numFmtId="164" fontId="5" fillId="34" borderId="51" xfId="0" applyNumberFormat="1" applyFont="1" applyFill="1" applyBorder="1" applyAlignment="1" applyProtection="1">
      <alignment vertical="center" wrapText="1"/>
      <protection locked="0"/>
    </xf>
    <xf numFmtId="164" fontId="6" fillId="34" borderId="23" xfId="0" applyNumberFormat="1" applyFont="1" applyFill="1" applyBorder="1" applyAlignment="1" applyProtection="1">
      <alignment vertical="center" wrapText="1"/>
      <protection locked="0"/>
    </xf>
    <xf numFmtId="164" fontId="6" fillId="34" borderId="23" xfId="0" applyNumberFormat="1" applyFont="1" applyFill="1" applyBorder="1" applyAlignment="1" applyProtection="1">
      <alignment vertical="center" wrapText="1"/>
      <protection/>
    </xf>
    <xf numFmtId="164" fontId="6" fillId="36" borderId="52" xfId="0" applyNumberFormat="1" applyFont="1" applyFill="1" applyBorder="1" applyAlignment="1" applyProtection="1">
      <alignment vertical="center" wrapText="1"/>
      <protection/>
    </xf>
    <xf numFmtId="3" fontId="6" fillId="36" borderId="50" xfId="0" applyNumberFormat="1" applyFont="1" applyFill="1" applyBorder="1" applyAlignment="1" applyProtection="1">
      <alignment vertical="center" wrapText="1"/>
      <protection locked="0"/>
    </xf>
    <xf numFmtId="164" fontId="6" fillId="34" borderId="52" xfId="0" applyNumberFormat="1" applyFont="1" applyFill="1" applyBorder="1" applyAlignment="1" applyProtection="1">
      <alignment vertical="center" wrapText="1"/>
      <protection/>
    </xf>
    <xf numFmtId="3" fontId="6" fillId="34" borderId="50" xfId="0" applyNumberFormat="1" applyFont="1" applyFill="1" applyBorder="1" applyAlignment="1" applyProtection="1">
      <alignment vertical="center" wrapText="1"/>
      <protection locked="0"/>
    </xf>
    <xf numFmtId="0" fontId="5" fillId="36" borderId="14" xfId="0" applyFont="1" applyFill="1" applyBorder="1" applyAlignment="1" applyProtection="1">
      <alignment vertical="center" wrapText="1"/>
      <protection/>
    </xf>
    <xf numFmtId="4" fontId="6" fillId="34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0" xfId="0" applyFont="1" applyFill="1" applyAlignment="1" applyProtection="1">
      <alignment horizontal="right" vertical="center" wrapText="1" indent="1"/>
      <protection/>
    </xf>
    <xf numFmtId="0" fontId="5" fillId="35" borderId="0" xfId="0" applyFont="1" applyFill="1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164" fontId="7" fillId="0" borderId="0" xfId="56" applyNumberFormat="1" applyFont="1" applyFill="1" applyBorder="1" applyAlignment="1" applyProtection="1">
      <alignment horizontal="left" vertical="center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8" xfId="0" applyFont="1" applyFill="1" applyBorder="1" applyAlignment="1" applyProtection="1">
      <alignment horizontal="center" vertical="center" wrapText="1"/>
      <protection/>
    </xf>
    <xf numFmtId="0" fontId="8" fillId="0" borderId="18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75" xfId="0" applyFont="1" applyFill="1" applyBorder="1" applyAlignment="1" applyProtection="1">
      <alignment horizontal="center" vertical="center" wrapText="1"/>
      <protection/>
    </xf>
    <xf numFmtId="0" fontId="8" fillId="0" borderId="184" xfId="0" applyFont="1" applyFill="1" applyBorder="1" applyAlignment="1" applyProtection="1">
      <alignment horizontal="center" vertical="center"/>
      <protection/>
    </xf>
    <xf numFmtId="0" fontId="8" fillId="0" borderId="185" xfId="0" applyFont="1" applyFill="1" applyBorder="1" applyAlignment="1" applyProtection="1">
      <alignment horizontal="center" vertical="center"/>
      <protection/>
    </xf>
    <xf numFmtId="164" fontId="6" fillId="0" borderId="186" xfId="56" applyNumberFormat="1" applyFont="1" applyFill="1" applyBorder="1" applyAlignment="1" applyProtection="1">
      <alignment horizontal="center" vertical="center"/>
      <protection/>
    </xf>
    <xf numFmtId="0" fontId="8" fillId="0" borderId="0" xfId="56" applyFont="1" applyFill="1" applyBorder="1" applyAlignment="1" applyProtection="1">
      <alignment horizontal="center"/>
      <protection/>
    </xf>
    <xf numFmtId="164" fontId="7" fillId="0" borderId="10" xfId="56" applyNumberFormat="1" applyFont="1" applyFill="1" applyBorder="1" applyAlignment="1" applyProtection="1">
      <alignment horizontal="left" vertical="center"/>
      <protection/>
    </xf>
    <xf numFmtId="0" fontId="8" fillId="0" borderId="187" xfId="0" applyFont="1" applyFill="1" applyBorder="1" applyAlignment="1" applyProtection="1">
      <alignment horizontal="center" vertical="center"/>
      <protection/>
    </xf>
    <xf numFmtId="0" fontId="8" fillId="0" borderId="188" xfId="0" applyFont="1" applyFill="1" applyBorder="1" applyAlignment="1" applyProtection="1">
      <alignment horizontal="center" vertical="center"/>
      <protection/>
    </xf>
    <xf numFmtId="0" fontId="8" fillId="0" borderId="1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184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164" fontId="6" fillId="0" borderId="71" xfId="56" applyNumberFormat="1" applyFont="1" applyFill="1" applyBorder="1" applyAlignment="1" applyProtection="1">
      <alignment horizontal="center" vertical="center"/>
      <protection/>
    </xf>
    <xf numFmtId="164" fontId="6" fillId="0" borderId="135" xfId="56" applyNumberFormat="1" applyFont="1" applyFill="1" applyBorder="1" applyAlignment="1" applyProtection="1">
      <alignment horizontal="center" vertical="center"/>
      <protection/>
    </xf>
    <xf numFmtId="164" fontId="6" fillId="0" borderId="62" xfId="56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textRotation="180" wrapText="1"/>
      <protection/>
    </xf>
    <xf numFmtId="0" fontId="8" fillId="0" borderId="123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190" xfId="0" applyFont="1" applyFill="1" applyBorder="1" applyAlignment="1" applyProtection="1">
      <alignment horizontal="center" vertical="center" wrapText="1"/>
      <protection/>
    </xf>
    <xf numFmtId="164" fontId="8" fillId="0" borderId="37" xfId="0" applyNumberFormat="1" applyFont="1" applyFill="1" applyBorder="1" applyAlignment="1" applyProtection="1">
      <alignment horizontal="center" vertical="center" wrapText="1"/>
      <protection/>
    </xf>
    <xf numFmtId="164" fontId="8" fillId="0" borderId="167" xfId="0" applyNumberFormat="1" applyFont="1" applyFill="1" applyBorder="1" applyAlignment="1" applyProtection="1">
      <alignment horizontal="center" vertical="center" wrapText="1"/>
      <protection/>
    </xf>
    <xf numFmtId="164" fontId="8" fillId="0" borderId="45" xfId="0" applyNumberFormat="1" applyFont="1" applyFill="1" applyBorder="1" applyAlignment="1" applyProtection="1">
      <alignment horizontal="center" vertical="center" wrapText="1"/>
      <protection/>
    </xf>
    <xf numFmtId="164" fontId="8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135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8" fillId="0" borderId="59" xfId="0" applyNumberFormat="1" applyFont="1" applyFill="1" applyBorder="1" applyAlignment="1" applyProtection="1">
      <alignment horizontal="center" vertical="center" wrapText="1"/>
      <protection/>
    </xf>
    <xf numFmtId="164" fontId="8" fillId="0" borderId="166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191" xfId="0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93" xfId="0" applyNumberFormat="1" applyFont="1" applyFill="1" applyBorder="1" applyAlignment="1" applyProtection="1">
      <alignment horizontal="center" vertical="center" wrapText="1"/>
      <protection/>
    </xf>
    <xf numFmtId="164" fontId="8" fillId="0" borderId="102" xfId="0" applyNumberFormat="1" applyFont="1" applyFill="1" applyBorder="1" applyAlignment="1" applyProtection="1">
      <alignment horizontal="center" vertical="center" wrapText="1"/>
      <protection/>
    </xf>
    <xf numFmtId="164" fontId="8" fillId="0" borderId="192" xfId="0" applyNumberFormat="1" applyFont="1" applyFill="1" applyBorder="1" applyAlignment="1" applyProtection="1">
      <alignment horizontal="center" vertical="center" wrapText="1"/>
      <protection/>
    </xf>
    <xf numFmtId="164" fontId="8" fillId="0" borderId="78" xfId="0" applyNumberFormat="1" applyFont="1" applyFill="1" applyBorder="1" applyAlignment="1" applyProtection="1">
      <alignment horizontal="center" vertical="center" wrapText="1"/>
      <protection/>
    </xf>
    <xf numFmtId="164" fontId="8" fillId="0" borderId="187" xfId="0" applyNumberFormat="1" applyFont="1" applyFill="1" applyBorder="1" applyAlignment="1" applyProtection="1">
      <alignment horizontal="center" vertical="center" wrapText="1"/>
      <protection/>
    </xf>
    <xf numFmtId="164" fontId="8" fillId="0" borderId="123" xfId="0" applyNumberFormat="1" applyFont="1" applyFill="1" applyBorder="1" applyAlignment="1" applyProtection="1">
      <alignment horizontal="center" vertical="center" wrapText="1"/>
      <protection/>
    </xf>
    <xf numFmtId="0" fontId="8" fillId="0" borderId="193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8" fillId="0" borderId="144" xfId="0" applyFont="1" applyFill="1" applyBorder="1" applyAlignment="1" applyProtection="1">
      <alignment horizontal="center" vertical="center"/>
      <protection/>
    </xf>
    <xf numFmtId="0" fontId="8" fillId="0" borderId="165" xfId="0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top"/>
      <protection locked="0"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13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8" fillId="0" borderId="194" xfId="0" applyFont="1" applyFill="1" applyBorder="1" applyAlignment="1" applyProtection="1">
      <alignment horizontal="center" vertical="center" wrapText="1"/>
      <protection/>
    </xf>
    <xf numFmtId="0" fontId="21" fillId="0" borderId="71" xfId="0" applyFont="1" applyFill="1" applyBorder="1" applyAlignment="1" applyProtection="1">
      <alignment horizontal="center" vertical="center"/>
      <protection/>
    </xf>
    <xf numFmtId="0" fontId="21" fillId="0" borderId="135" xfId="0" applyFont="1" applyFill="1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135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8" fillId="0" borderId="123" xfId="0" applyFont="1" applyFill="1" applyBorder="1" applyAlignment="1" applyProtection="1">
      <alignment horizontal="center" vertical="center"/>
      <protection/>
    </xf>
    <xf numFmtId="0" fontId="6" fillId="0" borderId="169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9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horizontal="center" vertical="top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135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94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174"/>
  <sheetViews>
    <sheetView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9.375" style="1" customWidth="1"/>
    <col min="2" max="2" width="74.875" style="1" customWidth="1"/>
    <col min="3" max="3" width="13.625" style="2" customWidth="1"/>
    <col min="4" max="4" width="14.00390625" style="2" customWidth="1"/>
    <col min="5" max="5" width="14.125" style="2" customWidth="1"/>
    <col min="6" max="6" width="16.625" style="2" customWidth="1"/>
    <col min="7" max="7" width="13.00390625" style="2" customWidth="1"/>
    <col min="8" max="8" width="13.375" style="2" customWidth="1"/>
    <col min="9" max="9" width="13.625" style="2" customWidth="1"/>
    <col min="10" max="10" width="13.50390625" style="2" customWidth="1"/>
    <col min="11" max="11" width="15.375" style="2" customWidth="1"/>
    <col min="12" max="12" width="17.375" style="2" customWidth="1"/>
    <col min="13" max="16384" width="9.375" style="3" customWidth="1"/>
  </cols>
  <sheetData>
    <row r="1" spans="1:12" ht="15.75" customHeight="1" thickBot="1">
      <c r="A1" s="612"/>
      <c r="B1" s="612"/>
      <c r="C1" s="4"/>
      <c r="D1" s="4"/>
      <c r="E1" s="4"/>
      <c r="G1" s="4"/>
      <c r="H1" s="4"/>
      <c r="I1" s="4"/>
      <c r="J1" s="4"/>
      <c r="K1" s="4"/>
      <c r="L1" s="4" t="s">
        <v>0</v>
      </c>
    </row>
    <row r="2" spans="1:12" s="6" customFormat="1" ht="21.75" customHeight="1" thickBot="1">
      <c r="A2" s="613" t="s">
        <v>1</v>
      </c>
      <c r="B2" s="615" t="s">
        <v>2</v>
      </c>
      <c r="C2" s="613" t="s">
        <v>486</v>
      </c>
      <c r="D2" s="618" t="s">
        <v>487</v>
      </c>
      <c r="E2" s="618"/>
      <c r="F2" s="619"/>
      <c r="G2" s="625" t="s">
        <v>482</v>
      </c>
      <c r="H2" s="626"/>
      <c r="I2" s="627" t="s">
        <v>480</v>
      </c>
      <c r="J2" s="623" t="s">
        <v>492</v>
      </c>
      <c r="K2" s="623"/>
      <c r="L2" s="624"/>
    </row>
    <row r="3" spans="1:12" s="8" customFormat="1" ht="28.5" customHeight="1" thickBot="1">
      <c r="A3" s="614"/>
      <c r="B3" s="616"/>
      <c r="C3" s="617"/>
      <c r="D3" s="95" t="s">
        <v>3</v>
      </c>
      <c r="E3" s="120" t="s">
        <v>4</v>
      </c>
      <c r="F3" s="97" t="s">
        <v>5</v>
      </c>
      <c r="G3" s="194" t="s">
        <v>481</v>
      </c>
      <c r="H3" s="94" t="s">
        <v>337</v>
      </c>
      <c r="I3" s="628"/>
      <c r="J3" s="144" t="s">
        <v>3</v>
      </c>
      <c r="K3" s="103" t="s">
        <v>4</v>
      </c>
      <c r="L3" s="189" t="s">
        <v>5</v>
      </c>
    </row>
    <row r="4" spans="1:12" s="9" customFormat="1" ht="15" customHeight="1" thickBot="1">
      <c r="A4" s="460" t="s">
        <v>6</v>
      </c>
      <c r="B4" s="461" t="s">
        <v>7</v>
      </c>
      <c r="C4" s="462" t="s">
        <v>8</v>
      </c>
      <c r="D4" s="461" t="s">
        <v>9</v>
      </c>
      <c r="E4" s="463" t="s">
        <v>10</v>
      </c>
      <c r="F4" s="464" t="s">
        <v>11</v>
      </c>
      <c r="G4" s="465" t="s">
        <v>372</v>
      </c>
      <c r="H4" s="466" t="s">
        <v>477</v>
      </c>
      <c r="I4" s="465" t="s">
        <v>478</v>
      </c>
      <c r="J4" s="385" t="s">
        <v>479</v>
      </c>
      <c r="K4" s="386" t="s">
        <v>483</v>
      </c>
      <c r="L4" s="467" t="s">
        <v>484</v>
      </c>
    </row>
    <row r="5" spans="1:12" s="9" customFormat="1" ht="18" customHeight="1" thickBot="1">
      <c r="A5" s="629" t="s">
        <v>12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1"/>
    </row>
    <row r="6" spans="1:12" s="13" customFormat="1" ht="14.25" customHeight="1" thickBot="1">
      <c r="A6" s="10"/>
      <c r="B6" s="124" t="s">
        <v>13</v>
      </c>
      <c r="C6" s="502"/>
      <c r="D6" s="12"/>
      <c r="E6" s="12"/>
      <c r="F6" s="12"/>
      <c r="G6" s="11"/>
      <c r="H6" s="87"/>
      <c r="I6" s="502"/>
      <c r="J6" s="12"/>
      <c r="K6" s="12"/>
      <c r="L6" s="12"/>
    </row>
    <row r="7" spans="1:12" s="13" customFormat="1" ht="14.25" customHeight="1">
      <c r="A7" s="14" t="s">
        <v>14</v>
      </c>
      <c r="B7" s="145" t="s">
        <v>15</v>
      </c>
      <c r="C7" s="475">
        <v>134216</v>
      </c>
      <c r="D7" s="166">
        <v>134216</v>
      </c>
      <c r="E7" s="167"/>
      <c r="F7" s="167">
        <v>32218</v>
      </c>
      <c r="G7" s="166"/>
      <c r="H7" s="166"/>
      <c r="I7" s="475">
        <v>134216</v>
      </c>
      <c r="J7" s="166">
        <v>134216</v>
      </c>
      <c r="K7" s="167"/>
      <c r="L7" s="167">
        <v>32018</v>
      </c>
    </row>
    <row r="8" spans="1:12" s="13" customFormat="1" ht="14.25" customHeight="1">
      <c r="A8" s="15" t="s">
        <v>16</v>
      </c>
      <c r="B8" s="146" t="s">
        <v>17</v>
      </c>
      <c r="C8" s="476">
        <v>136147</v>
      </c>
      <c r="D8" s="168">
        <v>136147</v>
      </c>
      <c r="E8" s="169"/>
      <c r="F8" s="169"/>
      <c r="G8" s="168"/>
      <c r="H8" s="168"/>
      <c r="I8" s="476">
        <v>136147</v>
      </c>
      <c r="J8" s="168">
        <v>136147</v>
      </c>
      <c r="K8" s="169"/>
      <c r="L8" s="169"/>
    </row>
    <row r="9" spans="1:12" s="13" customFormat="1" ht="14.25" customHeight="1">
      <c r="A9" s="15" t="s">
        <v>18</v>
      </c>
      <c r="B9" s="146" t="s">
        <v>19</v>
      </c>
      <c r="C9" s="476">
        <v>206206</v>
      </c>
      <c r="D9" s="168">
        <v>206206</v>
      </c>
      <c r="E9" s="169"/>
      <c r="F9" s="169"/>
      <c r="G9" s="168">
        <v>9765</v>
      </c>
      <c r="H9" s="168"/>
      <c r="I9" s="476">
        <v>215971</v>
      </c>
      <c r="J9" s="168">
        <v>215971</v>
      </c>
      <c r="K9" s="169"/>
      <c r="L9" s="169"/>
    </row>
    <row r="10" spans="1:12" s="13" customFormat="1" ht="14.25" customHeight="1">
      <c r="A10" s="15" t="s">
        <v>20</v>
      </c>
      <c r="B10" s="146" t="s">
        <v>21</v>
      </c>
      <c r="C10" s="476">
        <v>29095</v>
      </c>
      <c r="D10" s="168">
        <v>29095</v>
      </c>
      <c r="E10" s="169"/>
      <c r="F10" s="169"/>
      <c r="G10" s="168"/>
      <c r="H10" s="168"/>
      <c r="I10" s="476">
        <v>29095</v>
      </c>
      <c r="J10" s="168">
        <v>29095</v>
      </c>
      <c r="K10" s="169"/>
      <c r="L10" s="169"/>
    </row>
    <row r="11" spans="1:12" s="13" customFormat="1" ht="14.25" customHeight="1" thickBot="1">
      <c r="A11" s="15" t="s">
        <v>22</v>
      </c>
      <c r="B11" s="147" t="s">
        <v>23</v>
      </c>
      <c r="C11" s="476"/>
      <c r="D11" s="169"/>
      <c r="E11" s="169"/>
      <c r="F11" s="169"/>
      <c r="G11" s="168">
        <v>3961</v>
      </c>
      <c r="H11" s="168"/>
      <c r="I11" s="476">
        <v>3961</v>
      </c>
      <c r="J11" s="169">
        <v>3961</v>
      </c>
      <c r="K11" s="169"/>
      <c r="L11" s="169"/>
    </row>
    <row r="12" spans="1:12" s="13" customFormat="1" ht="14.25" customHeight="1" thickBot="1">
      <c r="A12" s="16" t="s">
        <v>24</v>
      </c>
      <c r="B12" s="116" t="s">
        <v>25</v>
      </c>
      <c r="C12" s="477">
        <f>SUM(C7:C11)</f>
        <v>505664</v>
      </c>
      <c r="D12" s="170">
        <f>SUM(D7:D11)</f>
        <v>505664</v>
      </c>
      <c r="E12" s="170"/>
      <c r="F12" s="170">
        <f aca="true" t="shared" si="0" ref="F12:L12">SUM(F7:F11)</f>
        <v>32218</v>
      </c>
      <c r="G12" s="170">
        <f t="shared" si="0"/>
        <v>13726</v>
      </c>
      <c r="H12" s="170">
        <f t="shared" si="0"/>
        <v>0</v>
      </c>
      <c r="I12" s="477">
        <f t="shared" si="0"/>
        <v>519390</v>
      </c>
      <c r="J12" s="170">
        <f t="shared" si="0"/>
        <v>519390</v>
      </c>
      <c r="K12" s="170">
        <f t="shared" si="0"/>
        <v>0</v>
      </c>
      <c r="L12" s="170">
        <f t="shared" si="0"/>
        <v>32018</v>
      </c>
    </row>
    <row r="13" spans="1:12" ht="14.25" customHeight="1" thickBot="1">
      <c r="A13" s="16"/>
      <c r="B13" s="148" t="s">
        <v>26</v>
      </c>
      <c r="C13" s="478"/>
      <c r="D13" s="171"/>
      <c r="E13" s="171"/>
      <c r="F13" s="171"/>
      <c r="G13" s="12"/>
      <c r="H13" s="12"/>
      <c r="I13" s="478"/>
      <c r="J13" s="171"/>
      <c r="K13" s="171"/>
      <c r="L13" s="171"/>
    </row>
    <row r="14" spans="1:12" s="13" customFormat="1" ht="14.25" customHeight="1">
      <c r="A14" s="14" t="s">
        <v>27</v>
      </c>
      <c r="B14" s="145" t="s">
        <v>28</v>
      </c>
      <c r="C14" s="475"/>
      <c r="D14" s="167"/>
      <c r="E14" s="167"/>
      <c r="F14" s="167"/>
      <c r="G14" s="166"/>
      <c r="H14" s="166"/>
      <c r="I14" s="475"/>
      <c r="J14" s="167"/>
      <c r="K14" s="167"/>
      <c r="L14" s="167"/>
    </row>
    <row r="15" spans="1:12" s="13" customFormat="1" ht="14.25" customHeight="1">
      <c r="A15" s="15" t="s">
        <v>29</v>
      </c>
      <c r="B15" s="146" t="s">
        <v>30</v>
      </c>
      <c r="C15" s="475"/>
      <c r="D15" s="169"/>
      <c r="E15" s="169"/>
      <c r="F15" s="169"/>
      <c r="G15" s="166"/>
      <c r="H15" s="166"/>
      <c r="I15" s="475"/>
      <c r="J15" s="169"/>
      <c r="K15" s="169"/>
      <c r="L15" s="169"/>
    </row>
    <row r="16" spans="1:12" s="13" customFormat="1" ht="14.25" customHeight="1">
      <c r="A16" s="15" t="s">
        <v>31</v>
      </c>
      <c r="B16" s="146" t="s">
        <v>32</v>
      </c>
      <c r="C16" s="476"/>
      <c r="D16" s="169"/>
      <c r="E16" s="169"/>
      <c r="F16" s="169"/>
      <c r="G16" s="168"/>
      <c r="H16" s="168"/>
      <c r="I16" s="476"/>
      <c r="J16" s="169"/>
      <c r="K16" s="169"/>
      <c r="L16" s="169"/>
    </row>
    <row r="17" spans="1:12" s="13" customFormat="1" ht="14.25" customHeight="1">
      <c r="A17" s="15" t="s">
        <v>33</v>
      </c>
      <c r="B17" s="146" t="s">
        <v>34</v>
      </c>
      <c r="C17" s="476"/>
      <c r="D17" s="169"/>
      <c r="E17" s="169"/>
      <c r="F17" s="169"/>
      <c r="G17" s="168"/>
      <c r="H17" s="168"/>
      <c r="I17" s="476"/>
      <c r="J17" s="169"/>
      <c r="K17" s="169"/>
      <c r="L17" s="169"/>
    </row>
    <row r="18" spans="1:12" s="13" customFormat="1" ht="14.25" customHeight="1">
      <c r="A18" s="15" t="s">
        <v>35</v>
      </c>
      <c r="B18" s="146" t="s">
        <v>36</v>
      </c>
      <c r="C18" s="476">
        <v>200149</v>
      </c>
      <c r="D18" s="169">
        <v>78874</v>
      </c>
      <c r="E18" s="169">
        <v>121275</v>
      </c>
      <c r="F18" s="169"/>
      <c r="G18" s="168"/>
      <c r="H18" s="168"/>
      <c r="I18" s="476">
        <v>200149</v>
      </c>
      <c r="J18" s="169">
        <v>78874</v>
      </c>
      <c r="K18" s="169">
        <v>121275</v>
      </c>
      <c r="L18" s="169"/>
    </row>
    <row r="19" spans="1:12" s="13" customFormat="1" ht="14.25" customHeight="1" thickBot="1">
      <c r="A19" s="17" t="s">
        <v>37</v>
      </c>
      <c r="B19" s="149" t="s">
        <v>38</v>
      </c>
      <c r="C19" s="479"/>
      <c r="D19" s="173"/>
      <c r="E19" s="173"/>
      <c r="F19" s="173"/>
      <c r="G19" s="172"/>
      <c r="H19" s="172"/>
      <c r="I19" s="479"/>
      <c r="J19" s="173"/>
      <c r="K19" s="173"/>
      <c r="L19" s="173"/>
    </row>
    <row r="20" spans="1:12" s="13" customFormat="1" ht="14.25" customHeight="1" thickBot="1">
      <c r="A20" s="16" t="s">
        <v>39</v>
      </c>
      <c r="B20" s="148" t="s">
        <v>40</v>
      </c>
      <c r="C20" s="477">
        <f>+C14+C15+C16+C17+C18</f>
        <v>200149</v>
      </c>
      <c r="D20" s="174">
        <f>+D14+D15+D16+D17+D18</f>
        <v>78874</v>
      </c>
      <c r="E20" s="174">
        <f>+E14+E15+E16+E17+E18</f>
        <v>121275</v>
      </c>
      <c r="F20" s="174">
        <f>+F14+F15+F16+F17+F18</f>
        <v>0</v>
      </c>
      <c r="G20" s="174">
        <f aca="true" t="shared" si="1" ref="G20:L20">+G14+G15+G16+G17+G18</f>
        <v>0</v>
      </c>
      <c r="H20" s="174">
        <f t="shared" si="1"/>
        <v>0</v>
      </c>
      <c r="I20" s="489">
        <f t="shared" si="1"/>
        <v>200149</v>
      </c>
      <c r="J20" s="174">
        <f t="shared" si="1"/>
        <v>78874</v>
      </c>
      <c r="K20" s="174">
        <f t="shared" si="1"/>
        <v>121275</v>
      </c>
      <c r="L20" s="174">
        <f t="shared" si="1"/>
        <v>0</v>
      </c>
    </row>
    <row r="21" spans="1:12" ht="14.25" customHeight="1" thickBot="1">
      <c r="A21" s="16"/>
      <c r="B21" s="116" t="s">
        <v>41</v>
      </c>
      <c r="C21" s="478"/>
      <c r="D21" s="171"/>
      <c r="E21" s="171"/>
      <c r="F21" s="171"/>
      <c r="G21" s="12"/>
      <c r="H21" s="12"/>
      <c r="I21" s="478"/>
      <c r="J21" s="171"/>
      <c r="K21" s="171"/>
      <c r="L21" s="171"/>
    </row>
    <row r="22" spans="1:12" s="13" customFormat="1" ht="14.25" customHeight="1">
      <c r="A22" s="14" t="s">
        <v>42</v>
      </c>
      <c r="B22" s="145" t="s">
        <v>43</v>
      </c>
      <c r="C22" s="475"/>
      <c r="D22" s="167"/>
      <c r="E22" s="167"/>
      <c r="F22" s="167"/>
      <c r="G22" s="166"/>
      <c r="H22" s="166"/>
      <c r="I22" s="475"/>
      <c r="J22" s="167"/>
      <c r="K22" s="167"/>
      <c r="L22" s="167"/>
    </row>
    <row r="23" spans="1:12" s="13" customFormat="1" ht="14.25" customHeight="1">
      <c r="A23" s="15" t="s">
        <v>44</v>
      </c>
      <c r="B23" s="146" t="s">
        <v>45</v>
      </c>
      <c r="C23" s="476"/>
      <c r="D23" s="169"/>
      <c r="E23" s="169"/>
      <c r="F23" s="169"/>
      <c r="G23" s="168"/>
      <c r="H23" s="168"/>
      <c r="I23" s="476"/>
      <c r="J23" s="169"/>
      <c r="K23" s="169"/>
      <c r="L23" s="169"/>
    </row>
    <row r="24" spans="1:12" s="13" customFormat="1" ht="14.25" customHeight="1">
      <c r="A24" s="15" t="s">
        <v>46</v>
      </c>
      <c r="B24" s="146" t="s">
        <v>47</v>
      </c>
      <c r="C24" s="476"/>
      <c r="D24" s="169"/>
      <c r="E24" s="169"/>
      <c r="F24" s="169"/>
      <c r="G24" s="168"/>
      <c r="H24" s="168"/>
      <c r="I24" s="476"/>
      <c r="J24" s="169"/>
      <c r="K24" s="169"/>
      <c r="L24" s="169"/>
    </row>
    <row r="25" spans="1:12" s="13" customFormat="1" ht="14.25" customHeight="1">
      <c r="A25" s="15" t="s">
        <v>48</v>
      </c>
      <c r="B25" s="146" t="s">
        <v>49</v>
      </c>
      <c r="C25" s="476"/>
      <c r="D25" s="169"/>
      <c r="E25" s="169"/>
      <c r="F25" s="169"/>
      <c r="G25" s="168"/>
      <c r="H25" s="168"/>
      <c r="I25" s="476"/>
      <c r="J25" s="169"/>
      <c r="K25" s="169"/>
      <c r="L25" s="169"/>
    </row>
    <row r="26" spans="1:12" s="13" customFormat="1" ht="14.25" customHeight="1">
      <c r="A26" s="15" t="s">
        <v>50</v>
      </c>
      <c r="B26" s="146" t="s">
        <v>51</v>
      </c>
      <c r="C26" s="476"/>
      <c r="D26" s="169"/>
      <c r="E26" s="169"/>
      <c r="F26" s="169"/>
      <c r="G26" s="168">
        <v>2938</v>
      </c>
      <c r="H26" s="168"/>
      <c r="I26" s="476">
        <v>2938</v>
      </c>
      <c r="J26" s="169"/>
      <c r="K26" s="169">
        <v>2938</v>
      </c>
      <c r="L26" s="169"/>
    </row>
    <row r="27" spans="1:12" s="13" customFormat="1" ht="14.25" customHeight="1" thickBot="1">
      <c r="A27" s="17" t="s">
        <v>52</v>
      </c>
      <c r="B27" s="150" t="s">
        <v>53</v>
      </c>
      <c r="C27" s="479"/>
      <c r="D27" s="173"/>
      <c r="E27" s="173"/>
      <c r="F27" s="173"/>
      <c r="G27" s="172"/>
      <c r="H27" s="172"/>
      <c r="I27" s="479"/>
      <c r="J27" s="173"/>
      <c r="K27" s="173"/>
      <c r="L27" s="173"/>
    </row>
    <row r="28" spans="1:12" s="13" customFormat="1" ht="14.25" customHeight="1" thickBot="1">
      <c r="A28" s="16" t="s">
        <v>54</v>
      </c>
      <c r="B28" s="116" t="s">
        <v>55</v>
      </c>
      <c r="C28" s="477"/>
      <c r="D28" s="174">
        <f>+D22+D23+D24+D25+D26</f>
        <v>0</v>
      </c>
      <c r="E28" s="174">
        <f>+E22+E23+E24+E25+E26</f>
        <v>0</v>
      </c>
      <c r="F28" s="174">
        <f>+F22+F23+F24+F25+F26</f>
        <v>0</v>
      </c>
      <c r="G28" s="174">
        <f aca="true" t="shared" si="2" ref="G28:L28">+G22+G23+G24+G25+G26</f>
        <v>2938</v>
      </c>
      <c r="H28" s="174">
        <f t="shared" si="2"/>
        <v>0</v>
      </c>
      <c r="I28" s="489">
        <f t="shared" si="2"/>
        <v>2938</v>
      </c>
      <c r="J28" s="174">
        <f t="shared" si="2"/>
        <v>0</v>
      </c>
      <c r="K28" s="174">
        <f t="shared" si="2"/>
        <v>2938</v>
      </c>
      <c r="L28" s="174">
        <f t="shared" si="2"/>
        <v>0</v>
      </c>
    </row>
    <row r="29" spans="1:12" ht="14.25" customHeight="1" thickBot="1">
      <c r="A29" s="16"/>
      <c r="B29" s="116" t="s">
        <v>56</v>
      </c>
      <c r="C29" s="478"/>
      <c r="D29" s="171"/>
      <c r="E29" s="171"/>
      <c r="F29" s="171"/>
      <c r="G29" s="12"/>
      <c r="H29" s="12"/>
      <c r="I29" s="478"/>
      <c r="J29" s="171"/>
      <c r="K29" s="171"/>
      <c r="L29" s="171"/>
    </row>
    <row r="30" spans="1:12" s="13" customFormat="1" ht="14.25" customHeight="1">
      <c r="A30" s="14" t="s">
        <v>57</v>
      </c>
      <c r="B30" s="145" t="s">
        <v>58</v>
      </c>
      <c r="C30" s="480">
        <f>C31+C32+C33</f>
        <v>316000</v>
      </c>
      <c r="D30" s="175">
        <f>D31+D32+D33</f>
        <v>256267</v>
      </c>
      <c r="E30" s="175">
        <f>E31+E32+E33</f>
        <v>59733</v>
      </c>
      <c r="F30" s="175"/>
      <c r="G30" s="175">
        <v>10000</v>
      </c>
      <c r="H30" s="175"/>
      <c r="I30" s="480">
        <v>326000</v>
      </c>
      <c r="J30" s="175">
        <v>245872</v>
      </c>
      <c r="K30" s="175">
        <v>80128</v>
      </c>
      <c r="L30" s="175"/>
    </row>
    <row r="31" spans="1:12" s="13" customFormat="1" ht="14.25" customHeight="1">
      <c r="A31" s="15" t="s">
        <v>59</v>
      </c>
      <c r="B31" s="146" t="s">
        <v>60</v>
      </c>
      <c r="C31" s="476">
        <v>36000</v>
      </c>
      <c r="D31" s="169">
        <v>36000</v>
      </c>
      <c r="E31" s="169"/>
      <c r="F31" s="169"/>
      <c r="G31" s="168"/>
      <c r="H31" s="168"/>
      <c r="I31" s="476">
        <v>36000</v>
      </c>
      <c r="J31" s="169">
        <v>36000</v>
      </c>
      <c r="K31" s="169"/>
      <c r="L31" s="169"/>
    </row>
    <row r="32" spans="1:12" s="13" customFormat="1" ht="14.25" customHeight="1">
      <c r="A32" s="15" t="s">
        <v>61</v>
      </c>
      <c r="B32" s="146" t="s">
        <v>62</v>
      </c>
      <c r="C32" s="476"/>
      <c r="D32" s="169"/>
      <c r="E32" s="169"/>
      <c r="F32" s="169"/>
      <c r="G32" s="168"/>
      <c r="H32" s="168"/>
      <c r="I32" s="476"/>
      <c r="J32" s="169"/>
      <c r="K32" s="169"/>
      <c r="L32" s="169"/>
    </row>
    <row r="33" spans="1:12" s="13" customFormat="1" ht="14.25" customHeight="1">
      <c r="A33" s="15" t="s">
        <v>63</v>
      </c>
      <c r="B33" s="146" t="s">
        <v>64</v>
      </c>
      <c r="C33" s="476">
        <v>280000</v>
      </c>
      <c r="D33" s="169">
        <v>220267</v>
      </c>
      <c r="E33" s="169">
        <v>59733</v>
      </c>
      <c r="F33" s="169"/>
      <c r="G33" s="168">
        <v>10000</v>
      </c>
      <c r="H33" s="168"/>
      <c r="I33" s="476">
        <v>290000</v>
      </c>
      <c r="J33" s="169">
        <v>209872</v>
      </c>
      <c r="K33" s="169">
        <v>80128</v>
      </c>
      <c r="L33" s="169"/>
    </row>
    <row r="34" spans="1:12" s="13" customFormat="1" ht="14.25" customHeight="1">
      <c r="A34" s="15" t="s">
        <v>65</v>
      </c>
      <c r="B34" s="146" t="s">
        <v>66</v>
      </c>
      <c r="C34" s="476">
        <v>27000</v>
      </c>
      <c r="D34" s="169">
        <v>27000</v>
      </c>
      <c r="E34" s="169"/>
      <c r="F34" s="169"/>
      <c r="G34" s="168"/>
      <c r="H34" s="168"/>
      <c r="I34" s="476">
        <v>27000</v>
      </c>
      <c r="J34" s="169">
        <v>27000</v>
      </c>
      <c r="K34" s="169"/>
      <c r="L34" s="169"/>
    </row>
    <row r="35" spans="1:12" s="13" customFormat="1" ht="14.25" customHeight="1">
      <c r="A35" s="15" t="s">
        <v>67</v>
      </c>
      <c r="B35" s="146" t="s">
        <v>68</v>
      </c>
      <c r="C35" s="476">
        <v>2500</v>
      </c>
      <c r="D35" s="169">
        <v>2500</v>
      </c>
      <c r="E35" s="169"/>
      <c r="F35" s="169"/>
      <c r="G35" s="168"/>
      <c r="H35" s="168"/>
      <c r="I35" s="476">
        <v>2500</v>
      </c>
      <c r="J35" s="169">
        <v>2500</v>
      </c>
      <c r="K35" s="169"/>
      <c r="L35" s="169"/>
    </row>
    <row r="36" spans="1:12" s="13" customFormat="1" ht="14.25" customHeight="1" thickBot="1">
      <c r="A36" s="17" t="s">
        <v>69</v>
      </c>
      <c r="B36" s="150" t="s">
        <v>70</v>
      </c>
      <c r="C36" s="479">
        <v>2100</v>
      </c>
      <c r="D36" s="173">
        <v>2100</v>
      </c>
      <c r="E36" s="173"/>
      <c r="F36" s="173"/>
      <c r="G36" s="172"/>
      <c r="H36" s="172"/>
      <c r="I36" s="479">
        <v>2100</v>
      </c>
      <c r="J36" s="173">
        <v>2100</v>
      </c>
      <c r="K36" s="173"/>
      <c r="L36" s="173"/>
    </row>
    <row r="37" spans="1:12" s="13" customFormat="1" ht="14.25" customHeight="1" thickBot="1">
      <c r="A37" s="16" t="s">
        <v>71</v>
      </c>
      <c r="B37" s="116" t="s">
        <v>72</v>
      </c>
      <c r="C37" s="477">
        <f aca="true" t="shared" si="3" ref="C37:L37">+C30+C34+C35+C36</f>
        <v>347600</v>
      </c>
      <c r="D37" s="174">
        <f t="shared" si="3"/>
        <v>287867</v>
      </c>
      <c r="E37" s="174">
        <f t="shared" si="3"/>
        <v>59733</v>
      </c>
      <c r="F37" s="174">
        <f t="shared" si="3"/>
        <v>0</v>
      </c>
      <c r="G37" s="174">
        <f t="shared" si="3"/>
        <v>10000</v>
      </c>
      <c r="H37" s="174">
        <f t="shared" si="3"/>
        <v>0</v>
      </c>
      <c r="I37" s="489">
        <f t="shared" si="3"/>
        <v>357600</v>
      </c>
      <c r="J37" s="174">
        <f t="shared" si="3"/>
        <v>277472</v>
      </c>
      <c r="K37" s="174">
        <f t="shared" si="3"/>
        <v>80128</v>
      </c>
      <c r="L37" s="174">
        <f t="shared" si="3"/>
        <v>0</v>
      </c>
    </row>
    <row r="38" spans="1:12" ht="14.25" customHeight="1" thickBot="1">
      <c r="A38" s="16"/>
      <c r="B38" s="116" t="s">
        <v>73</v>
      </c>
      <c r="C38" s="478"/>
      <c r="D38" s="171"/>
      <c r="E38" s="171"/>
      <c r="F38" s="171"/>
      <c r="G38" s="12"/>
      <c r="H38" s="12"/>
      <c r="I38" s="478"/>
      <c r="J38" s="171"/>
      <c r="K38" s="171"/>
      <c r="L38" s="171"/>
    </row>
    <row r="39" spans="1:12" s="13" customFormat="1" ht="14.25" customHeight="1">
      <c r="A39" s="14" t="s">
        <v>74</v>
      </c>
      <c r="B39" s="145" t="s">
        <v>75</v>
      </c>
      <c r="C39" s="475">
        <v>5732</v>
      </c>
      <c r="D39" s="166">
        <v>5732</v>
      </c>
      <c r="E39" s="167"/>
      <c r="F39" s="167"/>
      <c r="G39" s="166"/>
      <c r="H39" s="166"/>
      <c r="I39" s="475">
        <v>5732</v>
      </c>
      <c r="J39" s="166">
        <v>5732</v>
      </c>
      <c r="K39" s="167"/>
      <c r="L39" s="167"/>
    </row>
    <row r="40" spans="1:12" s="13" customFormat="1" ht="14.25" customHeight="1">
      <c r="A40" s="15" t="s">
        <v>76</v>
      </c>
      <c r="B40" s="146" t="s">
        <v>77</v>
      </c>
      <c r="C40" s="476">
        <v>7400</v>
      </c>
      <c r="D40" s="168">
        <v>7400</v>
      </c>
      <c r="E40" s="169"/>
      <c r="F40" s="169">
        <v>300</v>
      </c>
      <c r="G40" s="168">
        <v>4900</v>
      </c>
      <c r="H40" s="168"/>
      <c r="I40" s="476">
        <v>12300</v>
      </c>
      <c r="J40" s="168">
        <v>12300</v>
      </c>
      <c r="K40" s="169"/>
      <c r="L40" s="169">
        <v>500</v>
      </c>
    </row>
    <row r="41" spans="1:12" s="13" customFormat="1" ht="14.25" customHeight="1">
      <c r="A41" s="15" t="s">
        <v>78</v>
      </c>
      <c r="B41" s="146" t="s">
        <v>79</v>
      </c>
      <c r="C41" s="476">
        <v>12244</v>
      </c>
      <c r="D41" s="168">
        <v>12244</v>
      </c>
      <c r="E41" s="169"/>
      <c r="F41" s="169"/>
      <c r="G41" s="168">
        <v>4180</v>
      </c>
      <c r="H41" s="168"/>
      <c r="I41" s="476">
        <v>16424</v>
      </c>
      <c r="J41" s="168">
        <v>16424</v>
      </c>
      <c r="K41" s="169"/>
      <c r="L41" s="169"/>
    </row>
    <row r="42" spans="1:12" s="13" customFormat="1" ht="14.25" customHeight="1">
      <c r="A42" s="15" t="s">
        <v>80</v>
      </c>
      <c r="B42" s="146" t="s">
        <v>81</v>
      </c>
      <c r="C42" s="476">
        <v>7000</v>
      </c>
      <c r="D42" s="168">
        <v>7000</v>
      </c>
      <c r="E42" s="169"/>
      <c r="F42" s="169"/>
      <c r="G42" s="168">
        <v>8241</v>
      </c>
      <c r="H42" s="168"/>
      <c r="I42" s="476">
        <v>15241</v>
      </c>
      <c r="J42" s="168">
        <v>15241</v>
      </c>
      <c r="K42" s="169"/>
      <c r="L42" s="169"/>
    </row>
    <row r="43" spans="1:12" s="13" customFormat="1" ht="14.25" customHeight="1">
      <c r="A43" s="15" t="s">
        <v>82</v>
      </c>
      <c r="B43" s="146" t="s">
        <v>83</v>
      </c>
      <c r="C43" s="476">
        <v>81924</v>
      </c>
      <c r="D43" s="169">
        <v>26350</v>
      </c>
      <c r="E43" s="169">
        <v>55574</v>
      </c>
      <c r="F43" s="169"/>
      <c r="G43" s="168"/>
      <c r="H43" s="168"/>
      <c r="I43" s="476">
        <v>81924</v>
      </c>
      <c r="J43" s="169">
        <v>26350</v>
      </c>
      <c r="K43" s="169">
        <v>55574</v>
      </c>
      <c r="L43" s="169"/>
    </row>
    <row r="44" spans="1:12" s="13" customFormat="1" ht="14.25" customHeight="1">
      <c r="A44" s="15" t="s">
        <v>84</v>
      </c>
      <c r="B44" s="146" t="s">
        <v>85</v>
      </c>
      <c r="C44" s="476">
        <v>11867</v>
      </c>
      <c r="D44" s="169">
        <v>11867</v>
      </c>
      <c r="E44" s="169"/>
      <c r="F44" s="169"/>
      <c r="G44" s="168">
        <v>3203</v>
      </c>
      <c r="H44" s="168"/>
      <c r="I44" s="476">
        <v>15070</v>
      </c>
      <c r="J44" s="169">
        <v>15070</v>
      </c>
      <c r="K44" s="169"/>
      <c r="L44" s="169"/>
    </row>
    <row r="45" spans="1:12" s="13" customFormat="1" ht="14.25" customHeight="1">
      <c r="A45" s="15" t="s">
        <v>86</v>
      </c>
      <c r="B45" s="146" t="s">
        <v>87</v>
      </c>
      <c r="C45" s="476">
        <v>9251</v>
      </c>
      <c r="D45" s="169">
        <v>9251</v>
      </c>
      <c r="E45" s="169"/>
      <c r="F45" s="169"/>
      <c r="G45" s="168"/>
      <c r="H45" s="168"/>
      <c r="I45" s="476">
        <v>9251</v>
      </c>
      <c r="J45" s="169">
        <v>9251</v>
      </c>
      <c r="K45" s="169"/>
      <c r="L45" s="169"/>
    </row>
    <row r="46" spans="1:12" s="13" customFormat="1" ht="14.25" customHeight="1">
      <c r="A46" s="15" t="s">
        <v>88</v>
      </c>
      <c r="B46" s="146" t="s">
        <v>89</v>
      </c>
      <c r="C46" s="476"/>
      <c r="D46" s="169"/>
      <c r="E46" s="169"/>
      <c r="F46" s="169"/>
      <c r="G46" s="168"/>
      <c r="H46" s="168"/>
      <c r="I46" s="476"/>
      <c r="J46" s="169"/>
      <c r="K46" s="169"/>
      <c r="L46" s="169"/>
    </row>
    <row r="47" spans="1:12" s="13" customFormat="1" ht="14.25" customHeight="1">
      <c r="A47" s="15" t="s">
        <v>90</v>
      </c>
      <c r="B47" s="146" t="s">
        <v>91</v>
      </c>
      <c r="C47" s="476"/>
      <c r="D47" s="169"/>
      <c r="E47" s="169"/>
      <c r="F47" s="169"/>
      <c r="G47" s="168"/>
      <c r="H47" s="168"/>
      <c r="I47" s="476"/>
      <c r="J47" s="169"/>
      <c r="K47" s="169"/>
      <c r="L47" s="169"/>
    </row>
    <row r="48" spans="1:12" s="13" customFormat="1" ht="14.25" customHeight="1">
      <c r="A48" s="17" t="s">
        <v>92</v>
      </c>
      <c r="B48" s="150" t="s">
        <v>93</v>
      </c>
      <c r="C48" s="479"/>
      <c r="D48" s="173"/>
      <c r="E48" s="173"/>
      <c r="F48" s="173"/>
      <c r="G48" s="172"/>
      <c r="H48" s="172"/>
      <c r="I48" s="479"/>
      <c r="J48" s="173"/>
      <c r="K48" s="173"/>
      <c r="L48" s="173"/>
    </row>
    <row r="49" spans="1:12" s="13" customFormat="1" ht="14.25" customHeight="1" thickBot="1">
      <c r="A49" s="17" t="s">
        <v>94</v>
      </c>
      <c r="B49" s="149" t="s">
        <v>95</v>
      </c>
      <c r="C49" s="479">
        <v>12080</v>
      </c>
      <c r="D49" s="173">
        <v>10280</v>
      </c>
      <c r="E49" s="173">
        <v>1800</v>
      </c>
      <c r="F49" s="173"/>
      <c r="G49" s="172"/>
      <c r="H49" s="172"/>
      <c r="I49" s="479">
        <v>12080</v>
      </c>
      <c r="J49" s="173">
        <v>10280</v>
      </c>
      <c r="K49" s="173">
        <v>1800</v>
      </c>
      <c r="L49" s="173"/>
    </row>
    <row r="50" spans="1:12" s="13" customFormat="1" ht="14.25" customHeight="1">
      <c r="A50" s="401" t="s">
        <v>96</v>
      </c>
      <c r="B50" s="402" t="s">
        <v>97</v>
      </c>
      <c r="C50" s="481">
        <f>SUM(C39:C49)</f>
        <v>147498</v>
      </c>
      <c r="D50" s="403">
        <f>SUM(D39:D49)</f>
        <v>90124</v>
      </c>
      <c r="E50" s="403">
        <f>SUM(E39:E49)</f>
        <v>57374</v>
      </c>
      <c r="F50" s="403">
        <f>SUM(F39:F49)</f>
        <v>300</v>
      </c>
      <c r="G50" s="403">
        <f aca="true" t="shared" si="4" ref="G50:L50">SUM(G39:G49)</f>
        <v>20524</v>
      </c>
      <c r="H50" s="403">
        <f t="shared" si="4"/>
        <v>0</v>
      </c>
      <c r="I50" s="494">
        <f t="shared" si="4"/>
        <v>168022</v>
      </c>
      <c r="J50" s="403">
        <f t="shared" si="4"/>
        <v>110648</v>
      </c>
      <c r="K50" s="403">
        <f t="shared" si="4"/>
        <v>57374</v>
      </c>
      <c r="L50" s="403">
        <f t="shared" si="4"/>
        <v>500</v>
      </c>
    </row>
    <row r="51" spans="1:12" ht="14.25" customHeight="1" thickBot="1">
      <c r="A51" s="411"/>
      <c r="B51" s="412" t="s">
        <v>98</v>
      </c>
      <c r="C51" s="482"/>
      <c r="D51" s="413"/>
      <c r="E51" s="413"/>
      <c r="F51" s="413"/>
      <c r="G51" s="413"/>
      <c r="H51" s="413"/>
      <c r="I51" s="482"/>
      <c r="J51" s="413"/>
      <c r="K51" s="413"/>
      <c r="L51" s="413"/>
    </row>
    <row r="52" spans="1:12" s="13" customFormat="1" ht="14.25" customHeight="1">
      <c r="A52" s="14" t="s">
        <v>99</v>
      </c>
      <c r="B52" s="145" t="s">
        <v>100</v>
      </c>
      <c r="C52" s="475"/>
      <c r="D52" s="167"/>
      <c r="E52" s="167"/>
      <c r="F52" s="167"/>
      <c r="G52" s="166"/>
      <c r="H52" s="166"/>
      <c r="I52" s="475"/>
      <c r="J52" s="167"/>
      <c r="L52" s="167"/>
    </row>
    <row r="53" spans="1:12" s="13" customFormat="1" ht="14.25" customHeight="1">
      <c r="A53" s="15" t="s">
        <v>101</v>
      </c>
      <c r="B53" s="146" t="s">
        <v>102</v>
      </c>
      <c r="C53" s="476">
        <v>61000</v>
      </c>
      <c r="D53" s="169"/>
      <c r="E53" s="169">
        <v>61000</v>
      </c>
      <c r="F53" s="169"/>
      <c r="G53" s="168"/>
      <c r="H53" s="168"/>
      <c r="I53" s="476">
        <v>61000</v>
      </c>
      <c r="J53" s="169"/>
      <c r="K53" s="167">
        <v>61000</v>
      </c>
      <c r="L53" s="169"/>
    </row>
    <row r="54" spans="1:12" s="13" customFormat="1" ht="14.25" customHeight="1">
      <c r="A54" s="15" t="s">
        <v>103</v>
      </c>
      <c r="B54" s="146" t="s">
        <v>104</v>
      </c>
      <c r="C54" s="476"/>
      <c r="D54" s="169"/>
      <c r="E54" s="169"/>
      <c r="F54" s="169"/>
      <c r="G54" s="168"/>
      <c r="H54" s="168"/>
      <c r="I54" s="476"/>
      <c r="J54" s="169"/>
      <c r="K54" s="169"/>
      <c r="L54" s="169"/>
    </row>
    <row r="55" spans="1:12" s="13" customFormat="1" ht="14.25" customHeight="1">
      <c r="A55" s="15" t="s">
        <v>105</v>
      </c>
      <c r="B55" s="146" t="s">
        <v>106</v>
      </c>
      <c r="C55" s="476"/>
      <c r="D55" s="169"/>
      <c r="E55" s="169"/>
      <c r="F55" s="169"/>
      <c r="G55" s="168"/>
      <c r="H55" s="168"/>
      <c r="I55" s="476"/>
      <c r="J55" s="169"/>
      <c r="K55" s="169"/>
      <c r="L55" s="169"/>
    </row>
    <row r="56" spans="1:12" s="13" customFormat="1" ht="14.25" customHeight="1" thickBot="1">
      <c r="A56" s="17" t="s">
        <v>107</v>
      </c>
      <c r="B56" s="149" t="s">
        <v>108</v>
      </c>
      <c r="C56" s="479"/>
      <c r="D56" s="173"/>
      <c r="E56" s="173"/>
      <c r="F56" s="173"/>
      <c r="G56" s="172"/>
      <c r="H56" s="172"/>
      <c r="I56" s="479"/>
      <c r="J56" s="173"/>
      <c r="K56" s="173"/>
      <c r="L56" s="173"/>
    </row>
    <row r="57" spans="1:12" s="13" customFormat="1" ht="14.25" customHeight="1" thickBot="1">
      <c r="A57" s="16" t="s">
        <v>109</v>
      </c>
      <c r="B57" s="116" t="s">
        <v>110</v>
      </c>
      <c r="C57" s="477">
        <f>SUM(C52:C56)</f>
        <v>61000</v>
      </c>
      <c r="D57" s="174">
        <f>SUM(D52:D56)</f>
        <v>0</v>
      </c>
      <c r="E57" s="174">
        <f>SUM(E52:E56)</f>
        <v>61000</v>
      </c>
      <c r="F57" s="174">
        <f>SUM(F52:F56)</f>
        <v>0</v>
      </c>
      <c r="G57" s="174">
        <f aca="true" t="shared" si="5" ref="G57:L57">SUM(G52:G56)</f>
        <v>0</v>
      </c>
      <c r="H57" s="174">
        <f t="shared" si="5"/>
        <v>0</v>
      </c>
      <c r="I57" s="489">
        <f t="shared" si="5"/>
        <v>61000</v>
      </c>
      <c r="J57" s="174">
        <f t="shared" si="5"/>
        <v>0</v>
      </c>
      <c r="K57" s="174">
        <f>SUM(K53:K56)</f>
        <v>61000</v>
      </c>
      <c r="L57" s="174">
        <f t="shared" si="5"/>
        <v>0</v>
      </c>
    </row>
    <row r="58" spans="1:12" ht="14.25" customHeight="1" thickBot="1">
      <c r="A58" s="16"/>
      <c r="B58" s="116" t="s">
        <v>111</v>
      </c>
      <c r="C58" s="478"/>
      <c r="D58" s="171"/>
      <c r="E58" s="171"/>
      <c r="F58" s="171"/>
      <c r="G58" s="12"/>
      <c r="H58" s="12"/>
      <c r="I58" s="478"/>
      <c r="J58" s="171"/>
      <c r="K58" s="171"/>
      <c r="L58" s="171"/>
    </row>
    <row r="59" spans="1:12" s="13" customFormat="1" ht="14.25" customHeight="1">
      <c r="A59" s="14" t="s">
        <v>112</v>
      </c>
      <c r="B59" s="145" t="s">
        <v>113</v>
      </c>
      <c r="C59" s="475"/>
      <c r="D59" s="167"/>
      <c r="E59" s="167"/>
      <c r="F59" s="167"/>
      <c r="G59" s="166"/>
      <c r="H59" s="166"/>
      <c r="I59" s="475"/>
      <c r="J59" s="167"/>
      <c r="K59" s="167"/>
      <c r="L59" s="167"/>
    </row>
    <row r="60" spans="1:12" s="13" customFormat="1" ht="14.25" customHeight="1">
      <c r="A60" s="15" t="s">
        <v>114</v>
      </c>
      <c r="B60" s="146" t="s">
        <v>115</v>
      </c>
      <c r="C60" s="476">
        <v>7500</v>
      </c>
      <c r="D60" s="169"/>
      <c r="E60" s="169">
        <v>7500</v>
      </c>
      <c r="F60" s="169"/>
      <c r="G60" s="168"/>
      <c r="H60" s="168"/>
      <c r="I60" s="476">
        <v>7500</v>
      </c>
      <c r="J60" s="169"/>
      <c r="K60" s="169">
        <v>7500</v>
      </c>
      <c r="L60" s="169"/>
    </row>
    <row r="61" spans="1:12" s="13" customFormat="1" ht="14.25" customHeight="1">
      <c r="A61" s="15" t="s">
        <v>116</v>
      </c>
      <c r="B61" s="146" t="s">
        <v>117</v>
      </c>
      <c r="C61" s="476"/>
      <c r="D61" s="169"/>
      <c r="E61" s="169"/>
      <c r="F61" s="169"/>
      <c r="G61" s="168"/>
      <c r="H61" s="168"/>
      <c r="I61" s="476"/>
      <c r="J61" s="169"/>
      <c r="K61" s="169"/>
      <c r="L61" s="169"/>
    </row>
    <row r="62" spans="1:12" s="13" customFormat="1" ht="14.25" customHeight="1" thickBot="1">
      <c r="A62" s="17" t="s">
        <v>118</v>
      </c>
      <c r="B62" s="149" t="s">
        <v>119</v>
      </c>
      <c r="C62" s="479"/>
      <c r="D62" s="173"/>
      <c r="E62" s="173"/>
      <c r="F62" s="173"/>
      <c r="G62" s="172"/>
      <c r="H62" s="172"/>
      <c r="I62" s="479"/>
      <c r="J62" s="173"/>
      <c r="K62" s="173"/>
      <c r="L62" s="173"/>
    </row>
    <row r="63" spans="1:12" s="13" customFormat="1" ht="14.25" customHeight="1" thickBot="1">
      <c r="A63" s="16" t="s">
        <v>120</v>
      </c>
      <c r="B63" s="116" t="s">
        <v>121</v>
      </c>
      <c r="C63" s="477">
        <f>SUM(C59:C61)</f>
        <v>7500</v>
      </c>
      <c r="D63" s="174">
        <f>SUM(D59:D61)</f>
        <v>0</v>
      </c>
      <c r="E63" s="174">
        <f>SUM(E59:E61)</f>
        <v>7500</v>
      </c>
      <c r="F63" s="174">
        <f>SUM(F59:F61)</f>
        <v>0</v>
      </c>
      <c r="G63" s="174">
        <f aca="true" t="shared" si="6" ref="G63:L63">SUM(G59:G61)</f>
        <v>0</v>
      </c>
      <c r="H63" s="174">
        <f t="shared" si="6"/>
        <v>0</v>
      </c>
      <c r="I63" s="489">
        <f t="shared" si="6"/>
        <v>7500</v>
      </c>
      <c r="J63" s="174">
        <f t="shared" si="6"/>
        <v>0</v>
      </c>
      <c r="K63" s="174">
        <f t="shared" si="6"/>
        <v>7500</v>
      </c>
      <c r="L63" s="174">
        <f t="shared" si="6"/>
        <v>0</v>
      </c>
    </row>
    <row r="64" spans="1:12" ht="14.25" customHeight="1" thickBot="1">
      <c r="A64" s="10"/>
      <c r="B64" s="151" t="s">
        <v>122</v>
      </c>
      <c r="C64" s="478"/>
      <c r="D64" s="171"/>
      <c r="E64" s="171"/>
      <c r="F64" s="171"/>
      <c r="G64" s="12"/>
      <c r="H64" s="12"/>
      <c r="I64" s="478"/>
      <c r="J64" s="171"/>
      <c r="K64" s="171"/>
      <c r="L64" s="171"/>
    </row>
    <row r="65" spans="1:12" s="13" customFormat="1" ht="14.25" customHeight="1">
      <c r="A65" s="14" t="s">
        <v>123</v>
      </c>
      <c r="B65" s="145" t="s">
        <v>124</v>
      </c>
      <c r="C65" s="475"/>
      <c r="D65" s="169"/>
      <c r="E65" s="169"/>
      <c r="F65" s="169"/>
      <c r="G65" s="166"/>
      <c r="H65" s="166"/>
      <c r="I65" s="475"/>
      <c r="J65" s="169"/>
      <c r="K65" s="169"/>
      <c r="L65" s="169"/>
    </row>
    <row r="66" spans="1:12" s="13" customFormat="1" ht="14.25" customHeight="1">
      <c r="A66" s="15" t="s">
        <v>125</v>
      </c>
      <c r="B66" s="146" t="s">
        <v>126</v>
      </c>
      <c r="C66" s="476">
        <v>800</v>
      </c>
      <c r="D66" s="169"/>
      <c r="E66" s="169">
        <v>800</v>
      </c>
      <c r="F66" s="169"/>
      <c r="G66" s="168"/>
      <c r="H66" s="168"/>
      <c r="I66" s="476">
        <v>800</v>
      </c>
      <c r="J66" s="169"/>
      <c r="K66" s="169">
        <v>800</v>
      </c>
      <c r="L66" s="169"/>
    </row>
    <row r="67" spans="1:12" s="13" customFormat="1" ht="14.25" customHeight="1">
      <c r="A67" s="15" t="s">
        <v>127</v>
      </c>
      <c r="B67" s="146" t="s">
        <v>128</v>
      </c>
      <c r="C67" s="476"/>
      <c r="D67" s="169"/>
      <c r="E67" s="169"/>
      <c r="F67" s="169"/>
      <c r="G67" s="168"/>
      <c r="H67" s="168"/>
      <c r="I67" s="476"/>
      <c r="J67" s="169"/>
      <c r="K67" s="169"/>
      <c r="L67" s="169"/>
    </row>
    <row r="68" spans="1:12" s="13" customFormat="1" ht="14.25" customHeight="1" thickBot="1">
      <c r="A68" s="17" t="s">
        <v>129</v>
      </c>
      <c r="B68" s="149" t="s">
        <v>130</v>
      </c>
      <c r="C68" s="479"/>
      <c r="D68" s="169"/>
      <c r="E68" s="169"/>
      <c r="F68" s="169"/>
      <c r="G68" s="172"/>
      <c r="H68" s="172"/>
      <c r="I68" s="479"/>
      <c r="J68" s="169"/>
      <c r="K68" s="169"/>
      <c r="L68" s="169"/>
    </row>
    <row r="69" spans="1:12" s="13" customFormat="1" ht="14.25" customHeight="1" thickBot="1">
      <c r="A69" s="16" t="s">
        <v>131</v>
      </c>
      <c r="B69" s="148" t="s">
        <v>132</v>
      </c>
      <c r="C69" s="477">
        <f>SUM(C65:C67)</f>
        <v>800</v>
      </c>
      <c r="D69" s="174">
        <f>SUM(D65:D67)</f>
        <v>0</v>
      </c>
      <c r="E69" s="174">
        <f>SUM(E65:E67)</f>
        <v>800</v>
      </c>
      <c r="F69" s="174">
        <f>SUM(F65:F67)</f>
        <v>0</v>
      </c>
      <c r="G69" s="174">
        <f aca="true" t="shared" si="7" ref="G69:L69">SUM(G65:G67)</f>
        <v>0</v>
      </c>
      <c r="H69" s="174">
        <f t="shared" si="7"/>
        <v>0</v>
      </c>
      <c r="I69" s="489">
        <f t="shared" si="7"/>
        <v>800</v>
      </c>
      <c r="J69" s="174">
        <f t="shared" si="7"/>
        <v>0</v>
      </c>
      <c r="K69" s="174">
        <f t="shared" si="7"/>
        <v>800</v>
      </c>
      <c r="L69" s="174">
        <f t="shared" si="7"/>
        <v>0</v>
      </c>
    </row>
    <row r="70" spans="1:12" s="13" customFormat="1" ht="14.25" customHeight="1" thickBot="1">
      <c r="A70" s="18" t="s">
        <v>133</v>
      </c>
      <c r="B70" s="116" t="s">
        <v>134</v>
      </c>
      <c r="C70" s="477">
        <f>C12+C20+C28+C37+C50+C57+C63+C69</f>
        <v>1270211</v>
      </c>
      <c r="D70" s="174">
        <f>+D12+D20+D28+D37+D50+D57+D63+D69</f>
        <v>962529</v>
      </c>
      <c r="E70" s="174">
        <f>+E12+E20+E28+E37+E50+E57+E63+E69</f>
        <v>307682</v>
      </c>
      <c r="F70" s="174">
        <f>+F12+F20+F28+F37+F50+F57+F63+F69</f>
        <v>32518</v>
      </c>
      <c r="G70" s="174">
        <f aca="true" t="shared" si="8" ref="G70:L70">+G12+G20+G28+G37+G50+G57+G63+G69</f>
        <v>47188</v>
      </c>
      <c r="H70" s="174">
        <f t="shared" si="8"/>
        <v>0</v>
      </c>
      <c r="I70" s="489">
        <f t="shared" si="8"/>
        <v>1317399</v>
      </c>
      <c r="J70" s="174">
        <f t="shared" si="8"/>
        <v>986384</v>
      </c>
      <c r="K70" s="174">
        <f t="shared" si="8"/>
        <v>331015</v>
      </c>
      <c r="L70" s="174">
        <f t="shared" si="8"/>
        <v>32518</v>
      </c>
    </row>
    <row r="71" spans="1:12" ht="14.25" customHeight="1" thickBot="1">
      <c r="A71" s="19"/>
      <c r="B71" s="148" t="s">
        <v>135</v>
      </c>
      <c r="C71" s="478"/>
      <c r="D71" s="171"/>
      <c r="E71" s="171"/>
      <c r="F71" s="171"/>
      <c r="G71" s="12"/>
      <c r="H71" s="12"/>
      <c r="I71" s="478"/>
      <c r="J71" s="171"/>
      <c r="K71" s="171"/>
      <c r="L71" s="171"/>
    </row>
    <row r="72" spans="1:12" s="13" customFormat="1" ht="14.25" customHeight="1">
      <c r="A72" s="14" t="s">
        <v>136</v>
      </c>
      <c r="B72" s="145" t="s">
        <v>137</v>
      </c>
      <c r="C72" s="475"/>
      <c r="D72" s="169"/>
      <c r="E72" s="169"/>
      <c r="F72" s="169"/>
      <c r="G72" s="166"/>
      <c r="H72" s="166"/>
      <c r="I72" s="475"/>
      <c r="J72" s="169"/>
      <c r="K72" s="169"/>
      <c r="L72" s="169"/>
    </row>
    <row r="73" spans="1:12" s="13" customFormat="1" ht="14.25" customHeight="1">
      <c r="A73" s="15" t="s">
        <v>138</v>
      </c>
      <c r="B73" s="146" t="s">
        <v>139</v>
      </c>
      <c r="C73" s="479">
        <v>90000</v>
      </c>
      <c r="D73" s="169">
        <v>90000</v>
      </c>
      <c r="E73" s="169"/>
      <c r="F73" s="169"/>
      <c r="G73" s="172"/>
      <c r="H73" s="172"/>
      <c r="I73" s="479">
        <v>90000</v>
      </c>
      <c r="J73" s="169">
        <v>90000</v>
      </c>
      <c r="K73" s="169"/>
      <c r="L73" s="169"/>
    </row>
    <row r="74" spans="1:12" s="13" customFormat="1" ht="14.25" customHeight="1" thickBot="1">
      <c r="A74" s="17" t="s">
        <v>140</v>
      </c>
      <c r="B74" s="152" t="s">
        <v>141</v>
      </c>
      <c r="C74" s="479"/>
      <c r="D74" s="169"/>
      <c r="E74" s="169"/>
      <c r="F74" s="169"/>
      <c r="G74" s="172"/>
      <c r="H74" s="172"/>
      <c r="I74" s="479"/>
      <c r="J74" s="169"/>
      <c r="K74" s="169"/>
      <c r="L74" s="169"/>
    </row>
    <row r="75" spans="1:12" s="13" customFormat="1" ht="14.25" customHeight="1" thickBot="1">
      <c r="A75" s="20" t="s">
        <v>142</v>
      </c>
      <c r="B75" s="148" t="s">
        <v>143</v>
      </c>
      <c r="C75" s="477">
        <f>SUM(C72:C74)</f>
        <v>90000</v>
      </c>
      <c r="D75" s="174">
        <f>SUM(D72:D74)</f>
        <v>90000</v>
      </c>
      <c r="E75" s="174">
        <f>SUM(E72:E74)</f>
        <v>0</v>
      </c>
      <c r="F75" s="174">
        <f>SUM(F72:F74)</f>
        <v>0</v>
      </c>
      <c r="G75" s="174">
        <f aca="true" t="shared" si="9" ref="G75:L75">SUM(G72:G74)</f>
        <v>0</v>
      </c>
      <c r="H75" s="174">
        <f t="shared" si="9"/>
        <v>0</v>
      </c>
      <c r="I75" s="489">
        <f t="shared" si="9"/>
        <v>90000</v>
      </c>
      <c r="J75" s="174">
        <f t="shared" si="9"/>
        <v>90000</v>
      </c>
      <c r="K75" s="174">
        <f t="shared" si="9"/>
        <v>0</v>
      </c>
      <c r="L75" s="174">
        <f t="shared" si="9"/>
        <v>0</v>
      </c>
    </row>
    <row r="76" spans="1:12" ht="14.25" customHeight="1" thickBot="1">
      <c r="A76" s="19"/>
      <c r="B76" s="148" t="s">
        <v>144</v>
      </c>
      <c r="C76" s="478"/>
      <c r="D76" s="171"/>
      <c r="E76" s="171"/>
      <c r="F76" s="171"/>
      <c r="G76" s="12"/>
      <c r="H76" s="12"/>
      <c r="I76" s="478"/>
      <c r="J76" s="171"/>
      <c r="K76" s="171"/>
      <c r="L76" s="171"/>
    </row>
    <row r="77" spans="1:12" s="13" customFormat="1" ht="14.25" customHeight="1">
      <c r="A77" s="14" t="s">
        <v>145</v>
      </c>
      <c r="B77" s="145" t="s">
        <v>146</v>
      </c>
      <c r="C77" s="475"/>
      <c r="D77" s="169"/>
      <c r="E77" s="169"/>
      <c r="F77" s="169"/>
      <c r="G77" s="166"/>
      <c r="H77" s="166"/>
      <c r="I77" s="475"/>
      <c r="J77" s="169"/>
      <c r="K77" s="169"/>
      <c r="L77" s="169"/>
    </row>
    <row r="78" spans="1:12" s="13" customFormat="1" ht="14.25" customHeight="1">
      <c r="A78" s="15" t="s">
        <v>147</v>
      </c>
      <c r="B78" s="146" t="s">
        <v>148</v>
      </c>
      <c r="C78" s="476"/>
      <c r="D78" s="169"/>
      <c r="E78" s="169"/>
      <c r="F78" s="169"/>
      <c r="G78" s="168"/>
      <c r="H78" s="168"/>
      <c r="I78" s="476"/>
      <c r="J78" s="169"/>
      <c r="K78" s="169"/>
      <c r="L78" s="169"/>
    </row>
    <row r="79" spans="1:12" s="13" customFormat="1" ht="14.25" customHeight="1">
      <c r="A79" s="15" t="s">
        <v>149</v>
      </c>
      <c r="B79" s="146" t="s">
        <v>150</v>
      </c>
      <c r="C79" s="476"/>
      <c r="D79" s="169"/>
      <c r="E79" s="169"/>
      <c r="F79" s="169"/>
      <c r="G79" s="168"/>
      <c r="H79" s="168"/>
      <c r="I79" s="476"/>
      <c r="J79" s="169"/>
      <c r="K79" s="169"/>
      <c r="L79" s="169"/>
    </row>
    <row r="80" spans="1:12" s="13" customFormat="1" ht="14.25" customHeight="1" thickBot="1">
      <c r="A80" s="17" t="s">
        <v>151</v>
      </c>
      <c r="B80" s="149" t="s">
        <v>152</v>
      </c>
      <c r="C80" s="479"/>
      <c r="D80" s="169"/>
      <c r="E80" s="169"/>
      <c r="F80" s="169"/>
      <c r="G80" s="172"/>
      <c r="H80" s="172"/>
      <c r="I80" s="479"/>
      <c r="J80" s="169"/>
      <c r="K80" s="169"/>
      <c r="L80" s="169"/>
    </row>
    <row r="81" spans="1:12" s="13" customFormat="1" ht="14.25" customHeight="1" thickBot="1">
      <c r="A81" s="19" t="s">
        <v>153</v>
      </c>
      <c r="B81" s="148" t="s">
        <v>154</v>
      </c>
      <c r="C81" s="477"/>
      <c r="D81" s="176">
        <f>SUM(D77:D80)</f>
        <v>0</v>
      </c>
      <c r="E81" s="174">
        <f>SUM(E77:E80)</f>
        <v>0</v>
      </c>
      <c r="F81" s="174">
        <f>SUM(F77:F80)</f>
        <v>0</v>
      </c>
      <c r="G81" s="174">
        <f aca="true" t="shared" si="10" ref="G81:L81">SUM(G77:G80)</f>
        <v>0</v>
      </c>
      <c r="H81" s="174">
        <f t="shared" si="10"/>
        <v>0</v>
      </c>
      <c r="I81" s="489">
        <f t="shared" si="10"/>
        <v>0</v>
      </c>
      <c r="J81" s="174">
        <f t="shared" si="10"/>
        <v>0</v>
      </c>
      <c r="K81" s="174">
        <f t="shared" si="10"/>
        <v>0</v>
      </c>
      <c r="L81" s="174">
        <f t="shared" si="10"/>
        <v>0</v>
      </c>
    </row>
    <row r="82" spans="1:12" ht="14.25" customHeight="1" thickBot="1">
      <c r="A82" s="19"/>
      <c r="B82" s="148" t="s">
        <v>155</v>
      </c>
      <c r="C82" s="478"/>
      <c r="D82" s="177"/>
      <c r="E82" s="171"/>
      <c r="F82" s="171"/>
      <c r="G82" s="178"/>
      <c r="H82" s="179"/>
      <c r="I82" s="478"/>
      <c r="J82" s="177"/>
      <c r="K82" s="171"/>
      <c r="L82" s="171"/>
    </row>
    <row r="83" spans="1:12" s="13" customFormat="1" ht="14.25" customHeight="1">
      <c r="A83" s="14" t="s">
        <v>156</v>
      </c>
      <c r="B83" s="145" t="s">
        <v>157</v>
      </c>
      <c r="C83" s="475">
        <v>25000</v>
      </c>
      <c r="D83" s="167"/>
      <c r="E83" s="169">
        <v>25000</v>
      </c>
      <c r="F83" s="169"/>
      <c r="G83" s="166">
        <v>6686</v>
      </c>
      <c r="H83" s="166"/>
      <c r="I83" s="475">
        <v>31686</v>
      </c>
      <c r="J83" s="167">
        <v>15798</v>
      </c>
      <c r="K83" s="169">
        <v>15888</v>
      </c>
      <c r="L83" s="169"/>
    </row>
    <row r="84" spans="1:12" s="13" customFormat="1" ht="14.25" customHeight="1" thickBot="1">
      <c r="A84" s="17" t="s">
        <v>158</v>
      </c>
      <c r="B84" s="149" t="s">
        <v>159</v>
      </c>
      <c r="C84" s="479"/>
      <c r="D84" s="169"/>
      <c r="E84" s="169"/>
      <c r="F84" s="169"/>
      <c r="G84" s="172"/>
      <c r="H84" s="172"/>
      <c r="I84" s="479"/>
      <c r="J84" s="169"/>
      <c r="K84" s="169"/>
      <c r="L84" s="169"/>
    </row>
    <row r="85" spans="1:12" s="13" customFormat="1" ht="14.25" customHeight="1" thickBot="1">
      <c r="A85" s="19" t="s">
        <v>160</v>
      </c>
      <c r="B85" s="148" t="s">
        <v>161</v>
      </c>
      <c r="C85" s="477">
        <f>SUM(C83:C84)</f>
        <v>25000</v>
      </c>
      <c r="D85" s="174">
        <f>SUM(D83:D84)</f>
        <v>0</v>
      </c>
      <c r="E85" s="174">
        <f>SUM(E83:E84)</f>
        <v>25000</v>
      </c>
      <c r="F85" s="174">
        <f>SUM(F83:F84)</f>
        <v>0</v>
      </c>
      <c r="G85" s="174">
        <f aca="true" t="shared" si="11" ref="G85:L85">SUM(G83:G84)</f>
        <v>6686</v>
      </c>
      <c r="H85" s="174">
        <f t="shared" si="11"/>
        <v>0</v>
      </c>
      <c r="I85" s="489">
        <f t="shared" si="11"/>
        <v>31686</v>
      </c>
      <c r="J85" s="174">
        <f t="shared" si="11"/>
        <v>15798</v>
      </c>
      <c r="K85" s="174">
        <f t="shared" si="11"/>
        <v>15888</v>
      </c>
      <c r="L85" s="174">
        <f t="shared" si="11"/>
        <v>0</v>
      </c>
    </row>
    <row r="86" spans="1:12" ht="14.25" customHeight="1" thickBot="1">
      <c r="A86" s="19"/>
      <c r="B86" s="148" t="s">
        <v>162</v>
      </c>
      <c r="C86" s="478"/>
      <c r="D86" s="171"/>
      <c r="E86" s="171"/>
      <c r="F86" s="171"/>
      <c r="G86" s="12"/>
      <c r="H86" s="12"/>
      <c r="I86" s="478"/>
      <c r="J86" s="171"/>
      <c r="K86" s="171"/>
      <c r="L86" s="171"/>
    </row>
    <row r="87" spans="1:12" s="13" customFormat="1" ht="14.25" customHeight="1">
      <c r="A87" s="14" t="s">
        <v>163</v>
      </c>
      <c r="B87" s="145" t="s">
        <v>164</v>
      </c>
      <c r="C87" s="475"/>
      <c r="D87" s="169"/>
      <c r="E87" s="169"/>
      <c r="F87" s="169"/>
      <c r="G87" s="166"/>
      <c r="H87" s="166"/>
      <c r="I87" s="475"/>
      <c r="J87" s="169"/>
      <c r="K87" s="169"/>
      <c r="L87" s="169"/>
    </row>
    <row r="88" spans="1:12" s="13" customFormat="1" ht="14.25" customHeight="1">
      <c r="A88" s="15" t="s">
        <v>165</v>
      </c>
      <c r="B88" s="146" t="s">
        <v>166</v>
      </c>
      <c r="C88" s="476"/>
      <c r="D88" s="169"/>
      <c r="E88" s="169"/>
      <c r="F88" s="169"/>
      <c r="G88" s="168"/>
      <c r="H88" s="168"/>
      <c r="I88" s="476"/>
      <c r="J88" s="169"/>
      <c r="K88" s="169"/>
      <c r="L88" s="169"/>
    </row>
    <row r="89" spans="1:12" s="13" customFormat="1" ht="14.25" customHeight="1" thickBot="1">
      <c r="A89" s="17" t="s">
        <v>167</v>
      </c>
      <c r="B89" s="149" t="s">
        <v>168</v>
      </c>
      <c r="C89" s="479"/>
      <c r="D89" s="169"/>
      <c r="E89" s="169"/>
      <c r="F89" s="169"/>
      <c r="G89" s="172"/>
      <c r="H89" s="172"/>
      <c r="I89" s="479"/>
      <c r="J89" s="169"/>
      <c r="K89" s="169"/>
      <c r="L89" s="169"/>
    </row>
    <row r="90" spans="1:12" s="13" customFormat="1" ht="14.25" customHeight="1" thickBot="1">
      <c r="A90" s="19" t="s">
        <v>169</v>
      </c>
      <c r="B90" s="148" t="s">
        <v>170</v>
      </c>
      <c r="C90" s="477"/>
      <c r="D90" s="174">
        <f>SUM(D87:D89)</f>
        <v>0</v>
      </c>
      <c r="E90" s="174">
        <f>SUM(E87:E89)</f>
        <v>0</v>
      </c>
      <c r="F90" s="174">
        <f>SUM(F87:F89)</f>
        <v>0</v>
      </c>
      <c r="G90" s="174">
        <f aca="true" t="shared" si="12" ref="G90:L90">SUM(G87:G89)</f>
        <v>0</v>
      </c>
      <c r="H90" s="174">
        <f t="shared" si="12"/>
        <v>0</v>
      </c>
      <c r="I90" s="489">
        <f t="shared" si="12"/>
        <v>0</v>
      </c>
      <c r="J90" s="174">
        <f t="shared" si="12"/>
        <v>0</v>
      </c>
      <c r="K90" s="174">
        <f t="shared" si="12"/>
        <v>0</v>
      </c>
      <c r="L90" s="174">
        <f t="shared" si="12"/>
        <v>0</v>
      </c>
    </row>
    <row r="91" spans="1:12" ht="14.25" customHeight="1" thickBot="1">
      <c r="A91" s="19"/>
      <c r="B91" s="148" t="s">
        <v>171</v>
      </c>
      <c r="C91" s="478"/>
      <c r="D91" s="171"/>
      <c r="E91" s="171"/>
      <c r="F91" s="171"/>
      <c r="G91" s="12"/>
      <c r="H91" s="12"/>
      <c r="I91" s="478"/>
      <c r="J91" s="171"/>
      <c r="K91" s="171"/>
      <c r="L91" s="171"/>
    </row>
    <row r="92" spans="1:12" s="13" customFormat="1" ht="14.25" customHeight="1">
      <c r="A92" s="21" t="s">
        <v>172</v>
      </c>
      <c r="B92" s="145" t="s">
        <v>173</v>
      </c>
      <c r="C92" s="475"/>
      <c r="D92" s="169"/>
      <c r="E92" s="169"/>
      <c r="F92" s="169"/>
      <c r="G92" s="166"/>
      <c r="H92" s="166"/>
      <c r="I92" s="475"/>
      <c r="J92" s="169"/>
      <c r="K92" s="169"/>
      <c r="L92" s="169"/>
    </row>
    <row r="93" spans="1:12" s="13" customFormat="1" ht="14.25" customHeight="1">
      <c r="A93" s="22" t="s">
        <v>174</v>
      </c>
      <c r="B93" s="146" t="s">
        <v>175</v>
      </c>
      <c r="C93" s="476"/>
      <c r="D93" s="169"/>
      <c r="E93" s="169"/>
      <c r="F93" s="169"/>
      <c r="G93" s="168"/>
      <c r="H93" s="168"/>
      <c r="I93" s="476"/>
      <c r="J93" s="169"/>
      <c r="K93" s="169"/>
      <c r="L93" s="169"/>
    </row>
    <row r="94" spans="1:12" s="13" customFormat="1" ht="14.25" customHeight="1">
      <c r="A94" s="22" t="s">
        <v>176</v>
      </c>
      <c r="B94" s="146" t="s">
        <v>177</v>
      </c>
      <c r="C94" s="476"/>
      <c r="D94" s="169"/>
      <c r="E94" s="169"/>
      <c r="F94" s="169"/>
      <c r="G94" s="168"/>
      <c r="H94" s="168"/>
      <c r="I94" s="476"/>
      <c r="J94" s="169"/>
      <c r="K94" s="169"/>
      <c r="L94" s="169"/>
    </row>
    <row r="95" spans="1:12" s="13" customFormat="1" ht="14.25" customHeight="1" thickBot="1">
      <c r="A95" s="23" t="s">
        <v>178</v>
      </c>
      <c r="B95" s="149" t="s">
        <v>179</v>
      </c>
      <c r="C95" s="479"/>
      <c r="D95" s="169"/>
      <c r="E95" s="169"/>
      <c r="F95" s="169"/>
      <c r="G95" s="172"/>
      <c r="H95" s="172"/>
      <c r="I95" s="479"/>
      <c r="J95" s="169"/>
      <c r="K95" s="169"/>
      <c r="L95" s="169"/>
    </row>
    <row r="96" spans="1:12" s="13" customFormat="1" ht="14.25" customHeight="1" thickBot="1">
      <c r="A96" s="19" t="s">
        <v>180</v>
      </c>
      <c r="B96" s="148" t="s">
        <v>181</v>
      </c>
      <c r="C96" s="477"/>
      <c r="D96" s="174">
        <f>SUM(D92:D95)</f>
        <v>0</v>
      </c>
      <c r="E96" s="174">
        <f>SUM(E92:E95)</f>
        <v>0</v>
      </c>
      <c r="F96" s="174">
        <f>SUM(F92:F95)</f>
        <v>0</v>
      </c>
      <c r="G96" s="174">
        <f aca="true" t="shared" si="13" ref="G96:L96">SUM(G92:G95)</f>
        <v>0</v>
      </c>
      <c r="H96" s="174">
        <f t="shared" si="13"/>
        <v>0</v>
      </c>
      <c r="I96" s="489">
        <f t="shared" si="13"/>
        <v>0</v>
      </c>
      <c r="J96" s="174">
        <f t="shared" si="13"/>
        <v>0</v>
      </c>
      <c r="K96" s="174">
        <f t="shared" si="13"/>
        <v>0</v>
      </c>
      <c r="L96" s="174">
        <f t="shared" si="13"/>
        <v>0</v>
      </c>
    </row>
    <row r="97" spans="1:12" s="13" customFormat="1" ht="14.25" customHeight="1" thickBot="1">
      <c r="A97" s="19" t="s">
        <v>182</v>
      </c>
      <c r="B97" s="148" t="s">
        <v>183</v>
      </c>
      <c r="C97" s="483"/>
      <c r="D97" s="181"/>
      <c r="E97" s="181"/>
      <c r="F97" s="181"/>
      <c r="G97" s="180"/>
      <c r="H97" s="180"/>
      <c r="I97" s="483"/>
      <c r="J97" s="181"/>
      <c r="K97" s="181"/>
      <c r="L97" s="181"/>
    </row>
    <row r="98" spans="1:12" s="13" customFormat="1" ht="14.25" customHeight="1" thickBot="1">
      <c r="A98" s="19" t="s">
        <v>184</v>
      </c>
      <c r="B98" s="148" t="s">
        <v>185</v>
      </c>
      <c r="C98" s="483"/>
      <c r="D98" s="181"/>
      <c r="E98" s="181"/>
      <c r="F98" s="181"/>
      <c r="G98" s="180"/>
      <c r="H98" s="180"/>
      <c r="I98" s="483"/>
      <c r="J98" s="181"/>
      <c r="K98" s="181"/>
      <c r="L98" s="181"/>
    </row>
    <row r="99" spans="1:12" s="13" customFormat="1" ht="14.25" customHeight="1" thickBot="1">
      <c r="A99" s="405" t="s">
        <v>186</v>
      </c>
      <c r="B99" s="406" t="s">
        <v>187</v>
      </c>
      <c r="C99" s="484">
        <f>+C75+C81+C85+C90+C96+C98+C97</f>
        <v>115000</v>
      </c>
      <c r="D99" s="176">
        <f>+D75+D81+D85+D90+D96+D98+D97</f>
        <v>90000</v>
      </c>
      <c r="E99" s="176">
        <f>+E75+E81+E85+E90+E96+E98+E97</f>
        <v>25000</v>
      </c>
      <c r="F99" s="176">
        <f>+F75+F81+F85+F90+F96+F98+F97</f>
        <v>0</v>
      </c>
      <c r="G99" s="176">
        <f aca="true" t="shared" si="14" ref="G99:L99">+G75+G81+G85+G90+G96+G98+G97</f>
        <v>6686</v>
      </c>
      <c r="H99" s="176">
        <f t="shared" si="14"/>
        <v>0</v>
      </c>
      <c r="I99" s="498">
        <f t="shared" si="14"/>
        <v>121686</v>
      </c>
      <c r="J99" s="176">
        <f t="shared" si="14"/>
        <v>105798</v>
      </c>
      <c r="K99" s="176">
        <f t="shared" si="14"/>
        <v>15888</v>
      </c>
      <c r="L99" s="176">
        <f t="shared" si="14"/>
        <v>0</v>
      </c>
    </row>
    <row r="100" spans="1:12" s="13" customFormat="1" ht="14.25" customHeight="1" thickBot="1">
      <c r="A100" s="407" t="s">
        <v>188</v>
      </c>
      <c r="B100" s="408" t="s">
        <v>189</v>
      </c>
      <c r="C100" s="485">
        <f>+C70+C99</f>
        <v>1385211</v>
      </c>
      <c r="D100" s="409">
        <f>+D70+D99</f>
        <v>1052529</v>
      </c>
      <c r="E100" s="409">
        <f>+E70+E99</f>
        <v>332682</v>
      </c>
      <c r="F100" s="409">
        <f>+F70+F99</f>
        <v>32518</v>
      </c>
      <c r="G100" s="409">
        <f aca="true" t="shared" si="15" ref="G100:L100">+G70+G99</f>
        <v>53874</v>
      </c>
      <c r="H100" s="409">
        <f t="shared" si="15"/>
        <v>0</v>
      </c>
      <c r="I100" s="503">
        <f t="shared" si="15"/>
        <v>1439085</v>
      </c>
      <c r="J100" s="409">
        <f t="shared" si="15"/>
        <v>1092182</v>
      </c>
      <c r="K100" s="409">
        <f t="shared" si="15"/>
        <v>346903</v>
      </c>
      <c r="L100" s="410">
        <f t="shared" si="15"/>
        <v>32518</v>
      </c>
    </row>
    <row r="101" spans="1:12" s="9" customFormat="1" ht="17.25" customHeight="1" thickBot="1">
      <c r="A101" s="620" t="s">
        <v>190</v>
      </c>
      <c r="B101" s="620"/>
      <c r="C101" s="620"/>
      <c r="D101" s="620"/>
      <c r="E101" s="620"/>
      <c r="F101" s="620"/>
      <c r="G101" s="620"/>
      <c r="H101" s="620"/>
      <c r="I101" s="620"/>
      <c r="J101" s="620"/>
      <c r="K101" s="620"/>
      <c r="L101" s="620"/>
    </row>
    <row r="102" spans="1:12" ht="14.25" customHeight="1" thickBot="1">
      <c r="A102" s="88"/>
      <c r="B102" s="414" t="s">
        <v>191</v>
      </c>
      <c r="C102" s="486"/>
      <c r="D102" s="415"/>
      <c r="E102" s="415"/>
      <c r="F102" s="415"/>
      <c r="G102" s="415"/>
      <c r="H102" s="415"/>
      <c r="I102" s="486"/>
      <c r="J102" s="415"/>
      <c r="K102" s="415"/>
      <c r="L102" s="416"/>
    </row>
    <row r="103" spans="1:12" ht="14.25" customHeight="1">
      <c r="A103" s="14" t="s">
        <v>14</v>
      </c>
      <c r="B103" s="109" t="s">
        <v>192</v>
      </c>
      <c r="C103" s="475">
        <v>485901</v>
      </c>
      <c r="D103" s="167">
        <v>416200</v>
      </c>
      <c r="E103" s="167">
        <v>69701</v>
      </c>
      <c r="F103" s="167">
        <v>21668</v>
      </c>
      <c r="G103" s="167">
        <v>11552</v>
      </c>
      <c r="H103" s="167">
        <v>1440</v>
      </c>
      <c r="I103" s="491">
        <v>496013</v>
      </c>
      <c r="J103" s="167">
        <v>420791</v>
      </c>
      <c r="K103" s="167">
        <v>75222</v>
      </c>
      <c r="L103" s="167">
        <v>21668</v>
      </c>
    </row>
    <row r="104" spans="1:12" ht="14.25" customHeight="1">
      <c r="A104" s="15" t="s">
        <v>16</v>
      </c>
      <c r="B104" s="111" t="s">
        <v>193</v>
      </c>
      <c r="C104" s="476">
        <v>135036</v>
      </c>
      <c r="D104" s="169">
        <v>115766</v>
      </c>
      <c r="E104" s="169">
        <v>19270</v>
      </c>
      <c r="F104" s="169">
        <v>5850</v>
      </c>
      <c r="G104" s="169">
        <v>3660</v>
      </c>
      <c r="H104" s="169">
        <v>350</v>
      </c>
      <c r="I104" s="488">
        <v>138346</v>
      </c>
      <c r="J104" s="169">
        <v>117205</v>
      </c>
      <c r="K104" s="169">
        <v>21141</v>
      </c>
      <c r="L104" s="169">
        <v>5850</v>
      </c>
    </row>
    <row r="105" spans="1:12" ht="14.25" customHeight="1">
      <c r="A105" s="15" t="s">
        <v>18</v>
      </c>
      <c r="B105" s="111" t="s">
        <v>194</v>
      </c>
      <c r="C105" s="476">
        <v>422683</v>
      </c>
      <c r="D105" s="173">
        <v>344503</v>
      </c>
      <c r="E105" s="173">
        <v>78180</v>
      </c>
      <c r="F105" s="173">
        <v>5000</v>
      </c>
      <c r="G105" s="173">
        <v>4118</v>
      </c>
      <c r="H105" s="173">
        <v>5000</v>
      </c>
      <c r="I105" s="487">
        <v>421801</v>
      </c>
      <c r="J105" s="173">
        <v>348621</v>
      </c>
      <c r="K105" s="173">
        <v>73180</v>
      </c>
      <c r="L105" s="173">
        <v>5000</v>
      </c>
    </row>
    <row r="106" spans="1:12" ht="14.25" customHeight="1">
      <c r="A106" s="15" t="s">
        <v>20</v>
      </c>
      <c r="B106" s="154" t="s">
        <v>195</v>
      </c>
      <c r="C106" s="476">
        <v>32171</v>
      </c>
      <c r="D106" s="173">
        <v>32171</v>
      </c>
      <c r="E106" s="173"/>
      <c r="F106" s="173"/>
      <c r="G106" s="173">
        <v>101</v>
      </c>
      <c r="H106" s="173"/>
      <c r="I106" s="487">
        <v>32272</v>
      </c>
      <c r="J106" s="173">
        <v>32272</v>
      </c>
      <c r="K106" s="173"/>
      <c r="L106" s="173"/>
    </row>
    <row r="107" spans="1:12" ht="14.25" customHeight="1">
      <c r="A107" s="15" t="s">
        <v>196</v>
      </c>
      <c r="B107" s="155" t="s">
        <v>197</v>
      </c>
      <c r="C107" s="476">
        <v>99144</v>
      </c>
      <c r="D107" s="173"/>
      <c r="E107" s="173">
        <v>99144</v>
      </c>
      <c r="F107" s="173"/>
      <c r="G107" s="173">
        <v>4992</v>
      </c>
      <c r="H107" s="173"/>
      <c r="I107" s="487">
        <v>104136</v>
      </c>
      <c r="J107" s="173">
        <v>3202</v>
      </c>
      <c r="K107" s="173">
        <v>100934</v>
      </c>
      <c r="L107" s="173"/>
    </row>
    <row r="108" spans="1:12" ht="14.25" customHeight="1">
      <c r="A108" s="15" t="s">
        <v>198</v>
      </c>
      <c r="B108" s="111" t="s">
        <v>199</v>
      </c>
      <c r="C108" s="487"/>
      <c r="D108" s="173"/>
      <c r="E108" s="173"/>
      <c r="F108" s="173"/>
      <c r="G108" s="173">
        <v>3202</v>
      </c>
      <c r="H108" s="173"/>
      <c r="I108" s="487">
        <v>3202</v>
      </c>
      <c r="J108" s="173">
        <v>3202</v>
      </c>
      <c r="K108" s="173"/>
      <c r="L108" s="173"/>
    </row>
    <row r="109" spans="1:12" ht="14.25" customHeight="1">
      <c r="A109" s="15" t="s">
        <v>200</v>
      </c>
      <c r="B109" s="156" t="s">
        <v>201</v>
      </c>
      <c r="C109" s="487"/>
      <c r="D109" s="173"/>
      <c r="E109" s="173"/>
      <c r="F109" s="173"/>
      <c r="G109" s="173"/>
      <c r="H109" s="173"/>
      <c r="I109" s="487"/>
      <c r="J109" s="173"/>
      <c r="K109" s="173"/>
      <c r="L109" s="173"/>
    </row>
    <row r="110" spans="1:12" ht="14.25" customHeight="1">
      <c r="A110" s="15" t="s">
        <v>202</v>
      </c>
      <c r="B110" s="156" t="s">
        <v>203</v>
      </c>
      <c r="C110" s="487"/>
      <c r="D110" s="173"/>
      <c r="E110" s="173"/>
      <c r="F110" s="173"/>
      <c r="G110" s="173"/>
      <c r="H110" s="173"/>
      <c r="I110" s="487"/>
      <c r="J110" s="173"/>
      <c r="K110" s="173"/>
      <c r="L110" s="173"/>
    </row>
    <row r="111" spans="1:12" ht="14.25" customHeight="1">
      <c r="A111" s="15" t="s">
        <v>204</v>
      </c>
      <c r="B111" s="157" t="s">
        <v>205</v>
      </c>
      <c r="C111" s="487"/>
      <c r="D111" s="173"/>
      <c r="E111" s="173"/>
      <c r="F111" s="173"/>
      <c r="G111" s="173"/>
      <c r="H111" s="173"/>
      <c r="I111" s="487"/>
      <c r="J111" s="173"/>
      <c r="K111" s="173"/>
      <c r="L111" s="173"/>
    </row>
    <row r="112" spans="1:12" ht="14.25" customHeight="1">
      <c r="A112" s="15" t="s">
        <v>206</v>
      </c>
      <c r="B112" s="158" t="s">
        <v>207</v>
      </c>
      <c r="C112" s="487"/>
      <c r="D112" s="173"/>
      <c r="E112" s="173"/>
      <c r="F112" s="173"/>
      <c r="G112" s="173"/>
      <c r="H112" s="173"/>
      <c r="I112" s="487"/>
      <c r="J112" s="173"/>
      <c r="K112" s="173"/>
      <c r="L112" s="173"/>
    </row>
    <row r="113" spans="1:12" ht="14.25" customHeight="1">
      <c r="A113" s="15" t="s">
        <v>208</v>
      </c>
      <c r="B113" s="158" t="s">
        <v>209</v>
      </c>
      <c r="C113" s="487"/>
      <c r="D113" s="173"/>
      <c r="E113" s="173"/>
      <c r="F113" s="173"/>
      <c r="G113" s="173"/>
      <c r="H113" s="173"/>
      <c r="I113" s="487"/>
      <c r="J113" s="173"/>
      <c r="K113" s="173"/>
      <c r="L113" s="173"/>
    </row>
    <row r="114" spans="1:12" ht="14.25" customHeight="1">
      <c r="A114" s="15" t="s">
        <v>210</v>
      </c>
      <c r="B114" s="157" t="s">
        <v>211</v>
      </c>
      <c r="C114" s="487"/>
      <c r="D114" s="173"/>
      <c r="E114" s="173"/>
      <c r="F114" s="173"/>
      <c r="G114" s="173"/>
      <c r="H114" s="173"/>
      <c r="I114" s="487"/>
      <c r="J114" s="173"/>
      <c r="K114" s="173"/>
      <c r="L114" s="173"/>
    </row>
    <row r="115" spans="1:12" ht="14.25" customHeight="1">
      <c r="A115" s="15" t="s">
        <v>212</v>
      </c>
      <c r="B115" s="157" t="s">
        <v>213</v>
      </c>
      <c r="C115" s="487"/>
      <c r="D115" s="173"/>
      <c r="E115" s="173"/>
      <c r="F115" s="173"/>
      <c r="G115" s="173"/>
      <c r="H115" s="173"/>
      <c r="I115" s="487"/>
      <c r="J115" s="173"/>
      <c r="K115" s="173"/>
      <c r="L115" s="173"/>
    </row>
    <row r="116" spans="1:12" ht="14.25" customHeight="1">
      <c r="A116" s="15" t="s">
        <v>214</v>
      </c>
      <c r="B116" s="158" t="s">
        <v>215</v>
      </c>
      <c r="C116" s="487">
        <v>800</v>
      </c>
      <c r="D116" s="173"/>
      <c r="E116" s="173">
        <v>800</v>
      </c>
      <c r="F116" s="173"/>
      <c r="G116" s="173"/>
      <c r="H116" s="173"/>
      <c r="I116" s="487">
        <v>800</v>
      </c>
      <c r="J116" s="173"/>
      <c r="K116" s="173">
        <v>800</v>
      </c>
      <c r="L116" s="173"/>
    </row>
    <row r="117" spans="1:12" ht="14.25" customHeight="1">
      <c r="A117" s="25" t="s">
        <v>216</v>
      </c>
      <c r="B117" s="156" t="s">
        <v>217</v>
      </c>
      <c r="C117" s="487"/>
      <c r="D117" s="173"/>
      <c r="E117" s="173"/>
      <c r="F117" s="173"/>
      <c r="G117" s="173"/>
      <c r="H117" s="173"/>
      <c r="I117" s="487"/>
      <c r="J117" s="173"/>
      <c r="K117" s="173"/>
      <c r="L117" s="173"/>
    </row>
    <row r="118" spans="1:12" ht="14.25" customHeight="1">
      <c r="A118" s="15" t="s">
        <v>218</v>
      </c>
      <c r="B118" s="156" t="s">
        <v>219</v>
      </c>
      <c r="C118" s="487"/>
      <c r="D118" s="173"/>
      <c r="E118" s="173"/>
      <c r="F118" s="173"/>
      <c r="G118" s="173"/>
      <c r="H118" s="173"/>
      <c r="I118" s="487"/>
      <c r="J118" s="173"/>
      <c r="K118" s="173"/>
      <c r="L118" s="173"/>
    </row>
    <row r="119" spans="1:12" ht="14.25" customHeight="1">
      <c r="A119" s="17" t="s">
        <v>220</v>
      </c>
      <c r="B119" s="156" t="s">
        <v>221</v>
      </c>
      <c r="C119" s="487">
        <v>98344</v>
      </c>
      <c r="D119" s="173"/>
      <c r="E119" s="173">
        <v>98344</v>
      </c>
      <c r="F119" s="173"/>
      <c r="G119" s="173">
        <v>1790</v>
      </c>
      <c r="H119" s="173"/>
      <c r="I119" s="487">
        <v>100134</v>
      </c>
      <c r="J119" s="173"/>
      <c r="K119" s="173">
        <v>100134</v>
      </c>
      <c r="L119" s="173"/>
    </row>
    <row r="120" spans="1:12" ht="14.25" customHeight="1">
      <c r="A120" s="15" t="s">
        <v>222</v>
      </c>
      <c r="B120" s="154" t="s">
        <v>223</v>
      </c>
      <c r="C120" s="488">
        <v>20000</v>
      </c>
      <c r="D120" s="169">
        <v>20000</v>
      </c>
      <c r="E120" s="169"/>
      <c r="F120" s="169"/>
      <c r="G120" s="169"/>
      <c r="H120" s="169"/>
      <c r="I120" s="488">
        <v>20000</v>
      </c>
      <c r="J120" s="169">
        <v>20000</v>
      </c>
      <c r="K120" s="169"/>
      <c r="L120" s="169"/>
    </row>
    <row r="121" spans="1:12" ht="14.25" customHeight="1">
      <c r="A121" s="15" t="s">
        <v>224</v>
      </c>
      <c r="B121" s="111" t="s">
        <v>225</v>
      </c>
      <c r="C121" s="488">
        <v>10000</v>
      </c>
      <c r="D121" s="169">
        <v>10000</v>
      </c>
      <c r="E121" s="169"/>
      <c r="F121" s="169"/>
      <c r="G121" s="169"/>
      <c r="H121" s="169"/>
      <c r="I121" s="488">
        <v>10000</v>
      </c>
      <c r="J121" s="169">
        <v>10000</v>
      </c>
      <c r="K121" s="169"/>
      <c r="L121" s="169"/>
    </row>
    <row r="122" spans="1:12" ht="14.25" customHeight="1" thickBot="1">
      <c r="A122" s="17" t="s">
        <v>226</v>
      </c>
      <c r="B122" s="159" t="s">
        <v>227</v>
      </c>
      <c r="C122" s="487">
        <v>10000</v>
      </c>
      <c r="D122" s="173">
        <v>10000</v>
      </c>
      <c r="E122" s="173"/>
      <c r="F122" s="173"/>
      <c r="G122" s="173"/>
      <c r="H122" s="173"/>
      <c r="I122" s="487">
        <v>10000</v>
      </c>
      <c r="J122" s="173">
        <v>10000</v>
      </c>
      <c r="K122" s="173"/>
      <c r="L122" s="173"/>
    </row>
    <row r="123" spans="1:12" ht="14.25" customHeight="1" thickBot="1">
      <c r="A123" s="16" t="s">
        <v>24</v>
      </c>
      <c r="B123" s="160" t="s">
        <v>228</v>
      </c>
      <c r="C123" s="489">
        <f>C103+C104+C105+C106+C107+C120</f>
        <v>1194935</v>
      </c>
      <c r="D123" s="174">
        <f>D103+D104+D105+D106+D107+D120</f>
        <v>928640</v>
      </c>
      <c r="E123" s="174">
        <f>E103+E104+E105+E106+E107+E120</f>
        <v>266295</v>
      </c>
      <c r="F123" s="174">
        <f>F103+F104+F105+F106+F107+F120</f>
        <v>32518</v>
      </c>
      <c r="G123" s="174">
        <f aca="true" t="shared" si="16" ref="G123:L123">G103+G104+G105+G106+G107+G120</f>
        <v>24423</v>
      </c>
      <c r="H123" s="174">
        <f t="shared" si="16"/>
        <v>6790</v>
      </c>
      <c r="I123" s="489">
        <f t="shared" si="16"/>
        <v>1212568</v>
      </c>
      <c r="J123" s="174">
        <f t="shared" si="16"/>
        <v>942091</v>
      </c>
      <c r="K123" s="174">
        <f t="shared" si="16"/>
        <v>270477</v>
      </c>
      <c r="L123" s="174">
        <f t="shared" si="16"/>
        <v>32518</v>
      </c>
    </row>
    <row r="124" spans="1:12" ht="14.25" customHeight="1" thickBot="1">
      <c r="A124" s="10"/>
      <c r="B124" s="161" t="s">
        <v>229</v>
      </c>
      <c r="C124" s="490"/>
      <c r="D124" s="171"/>
      <c r="E124" s="171"/>
      <c r="F124" s="171"/>
      <c r="G124" s="171"/>
      <c r="H124" s="171"/>
      <c r="I124" s="499"/>
      <c r="J124" s="171"/>
      <c r="K124" s="171"/>
      <c r="L124" s="171"/>
    </row>
    <row r="125" spans="1:12" ht="14.25" customHeight="1">
      <c r="A125" s="14" t="s">
        <v>27</v>
      </c>
      <c r="B125" s="109" t="s">
        <v>230</v>
      </c>
      <c r="C125" s="491">
        <v>62448</v>
      </c>
      <c r="D125" s="167">
        <v>17621</v>
      </c>
      <c r="E125" s="167">
        <v>44827</v>
      </c>
      <c r="F125" s="167"/>
      <c r="G125" s="167">
        <v>9951</v>
      </c>
      <c r="H125" s="167"/>
      <c r="I125" s="491">
        <v>72399</v>
      </c>
      <c r="J125" s="167">
        <v>25159</v>
      </c>
      <c r="K125" s="167">
        <v>47240</v>
      </c>
      <c r="L125" s="167"/>
    </row>
    <row r="126" spans="1:12" ht="14.25" customHeight="1">
      <c r="A126" s="14" t="s">
        <v>29</v>
      </c>
      <c r="B126" s="162" t="s">
        <v>231</v>
      </c>
      <c r="C126" s="491"/>
      <c r="D126" s="167"/>
      <c r="E126" s="167"/>
      <c r="F126" s="167"/>
      <c r="G126" s="167"/>
      <c r="H126" s="167"/>
      <c r="I126" s="491"/>
      <c r="J126" s="167"/>
      <c r="K126" s="167"/>
      <c r="L126" s="167"/>
    </row>
    <row r="127" spans="1:12" ht="14.25" customHeight="1">
      <c r="A127" s="14" t="s">
        <v>31</v>
      </c>
      <c r="B127" s="162" t="s">
        <v>232</v>
      </c>
      <c r="C127" s="488">
        <v>22268</v>
      </c>
      <c r="D127" s="169">
        <v>16268</v>
      </c>
      <c r="E127" s="169">
        <v>6000</v>
      </c>
      <c r="F127" s="169"/>
      <c r="G127" s="169">
        <v>1000</v>
      </c>
      <c r="H127" s="169"/>
      <c r="I127" s="488">
        <v>23268</v>
      </c>
      <c r="J127" s="169">
        <v>17268</v>
      </c>
      <c r="K127" s="169">
        <v>6000</v>
      </c>
      <c r="L127" s="169"/>
    </row>
    <row r="128" spans="1:12" ht="14.25" customHeight="1">
      <c r="A128" s="14" t="s">
        <v>33</v>
      </c>
      <c r="B128" s="162" t="s">
        <v>233</v>
      </c>
      <c r="C128" s="492"/>
      <c r="D128" s="182"/>
      <c r="E128" s="182"/>
      <c r="F128" s="182"/>
      <c r="G128" s="182"/>
      <c r="H128" s="182"/>
      <c r="I128" s="492"/>
      <c r="J128" s="182"/>
      <c r="K128" s="182"/>
      <c r="L128" s="182"/>
    </row>
    <row r="129" spans="1:12" ht="14.25" customHeight="1">
      <c r="A129" s="14" t="s">
        <v>35</v>
      </c>
      <c r="B129" s="149" t="s">
        <v>234</v>
      </c>
      <c r="C129" s="492">
        <v>9360</v>
      </c>
      <c r="D129" s="182"/>
      <c r="E129" s="182">
        <v>9360</v>
      </c>
      <c r="F129" s="182"/>
      <c r="G129" s="182">
        <v>7626</v>
      </c>
      <c r="H129" s="182"/>
      <c r="I129" s="492">
        <v>16986</v>
      </c>
      <c r="J129" s="182"/>
      <c r="K129" s="182">
        <v>16986</v>
      </c>
      <c r="L129" s="182"/>
    </row>
    <row r="130" spans="1:12" ht="14.25" customHeight="1">
      <c r="A130" s="14" t="s">
        <v>37</v>
      </c>
      <c r="B130" s="147" t="s">
        <v>235</v>
      </c>
      <c r="C130" s="492"/>
      <c r="D130" s="182"/>
      <c r="E130" s="182"/>
      <c r="F130" s="182"/>
      <c r="G130" s="182"/>
      <c r="H130" s="182"/>
      <c r="I130" s="492"/>
      <c r="J130" s="182"/>
      <c r="K130" s="182"/>
      <c r="L130" s="182"/>
    </row>
    <row r="131" spans="1:12" ht="14.25" customHeight="1">
      <c r="A131" s="14" t="s">
        <v>236</v>
      </c>
      <c r="B131" s="163" t="s">
        <v>237</v>
      </c>
      <c r="C131" s="492"/>
      <c r="D131" s="182"/>
      <c r="E131" s="182"/>
      <c r="F131" s="182"/>
      <c r="G131" s="182"/>
      <c r="H131" s="182"/>
      <c r="I131" s="492"/>
      <c r="J131" s="182"/>
      <c r="K131" s="182"/>
      <c r="L131" s="182"/>
    </row>
    <row r="132" spans="1:12" ht="14.25" customHeight="1">
      <c r="A132" s="14" t="s">
        <v>238</v>
      </c>
      <c r="B132" s="158" t="s">
        <v>209</v>
      </c>
      <c r="C132" s="492"/>
      <c r="D132" s="182"/>
      <c r="E132" s="182"/>
      <c r="F132" s="182"/>
      <c r="G132" s="182"/>
      <c r="H132" s="182"/>
      <c r="I132" s="492"/>
      <c r="J132" s="182"/>
      <c r="K132" s="182"/>
      <c r="L132" s="182"/>
    </row>
    <row r="133" spans="1:12" ht="14.25" customHeight="1">
      <c r="A133" s="14" t="s">
        <v>239</v>
      </c>
      <c r="B133" s="158" t="s">
        <v>240</v>
      </c>
      <c r="C133" s="492"/>
      <c r="D133" s="182"/>
      <c r="E133" s="182"/>
      <c r="F133" s="182"/>
      <c r="G133" s="182"/>
      <c r="H133" s="182"/>
      <c r="I133" s="492"/>
      <c r="J133" s="182"/>
      <c r="K133" s="182"/>
      <c r="L133" s="182"/>
    </row>
    <row r="134" spans="1:12" ht="14.25" customHeight="1">
      <c r="A134" s="14" t="s">
        <v>241</v>
      </c>
      <c r="B134" s="158" t="s">
        <v>242</v>
      </c>
      <c r="C134" s="492"/>
      <c r="D134" s="182"/>
      <c r="E134" s="182"/>
      <c r="F134" s="182"/>
      <c r="G134" s="182"/>
      <c r="H134" s="182"/>
      <c r="I134" s="492"/>
      <c r="J134" s="182"/>
      <c r="K134" s="182"/>
      <c r="L134" s="182"/>
    </row>
    <row r="135" spans="1:12" ht="14.25" customHeight="1">
      <c r="A135" s="14" t="s">
        <v>243</v>
      </c>
      <c r="B135" s="158" t="s">
        <v>215</v>
      </c>
      <c r="C135" s="492"/>
      <c r="D135" s="182"/>
      <c r="E135" s="182"/>
      <c r="F135" s="182"/>
      <c r="G135" s="182"/>
      <c r="H135" s="182"/>
      <c r="I135" s="492"/>
      <c r="J135" s="182"/>
      <c r="K135" s="182"/>
      <c r="L135" s="182"/>
    </row>
    <row r="136" spans="1:12" ht="14.25" customHeight="1">
      <c r="A136" s="14" t="s">
        <v>244</v>
      </c>
      <c r="B136" s="158" t="s">
        <v>245</v>
      </c>
      <c r="C136" s="492"/>
      <c r="D136" s="182"/>
      <c r="E136" s="182"/>
      <c r="F136" s="182"/>
      <c r="G136" s="182"/>
      <c r="H136" s="182"/>
      <c r="I136" s="492"/>
      <c r="J136" s="182"/>
      <c r="K136" s="182"/>
      <c r="L136" s="182"/>
    </row>
    <row r="137" spans="1:12" ht="14.25" customHeight="1" thickBot="1">
      <c r="A137" s="25" t="s">
        <v>246</v>
      </c>
      <c r="B137" s="156" t="s">
        <v>247</v>
      </c>
      <c r="C137" s="493">
        <v>9360</v>
      </c>
      <c r="D137" s="183"/>
      <c r="E137" s="183">
        <v>9360</v>
      </c>
      <c r="F137" s="183"/>
      <c r="G137" s="183">
        <v>7626</v>
      </c>
      <c r="H137" s="183"/>
      <c r="I137" s="493">
        <v>16986</v>
      </c>
      <c r="J137" s="183"/>
      <c r="K137" s="183">
        <v>16986</v>
      </c>
      <c r="L137" s="183"/>
    </row>
    <row r="138" spans="1:12" ht="14.25" customHeight="1">
      <c r="A138" s="401" t="s">
        <v>39</v>
      </c>
      <c r="B138" s="404" t="s">
        <v>248</v>
      </c>
      <c r="C138" s="494">
        <f>+C125+C127+C129</f>
        <v>94076</v>
      </c>
      <c r="D138" s="403">
        <f>+D125+D127+D129</f>
        <v>33889</v>
      </c>
      <c r="E138" s="403">
        <f>+E125+E127+E129</f>
        <v>60187</v>
      </c>
      <c r="F138" s="403">
        <f>+F125+F127+F129</f>
        <v>0</v>
      </c>
      <c r="G138" s="403">
        <f aca="true" t="shared" si="17" ref="G138:L138">+G125+G127+G129</f>
        <v>18577</v>
      </c>
      <c r="H138" s="403">
        <f t="shared" si="17"/>
        <v>0</v>
      </c>
      <c r="I138" s="494">
        <f t="shared" si="17"/>
        <v>112653</v>
      </c>
      <c r="J138" s="403">
        <f t="shared" si="17"/>
        <v>42427</v>
      </c>
      <c r="K138" s="403">
        <f t="shared" si="17"/>
        <v>70226</v>
      </c>
      <c r="L138" s="403">
        <f t="shared" si="17"/>
        <v>0</v>
      </c>
    </row>
    <row r="139" spans="1:12" ht="14.25" customHeight="1" thickBot="1">
      <c r="A139" s="411" t="s">
        <v>54</v>
      </c>
      <c r="B139" s="412" t="s">
        <v>249</v>
      </c>
      <c r="C139" s="495">
        <f>+C123+C138</f>
        <v>1289011</v>
      </c>
      <c r="D139" s="417">
        <f>+D123+D138</f>
        <v>962529</v>
      </c>
      <c r="E139" s="417">
        <f>+E123+E138</f>
        <v>326482</v>
      </c>
      <c r="F139" s="417">
        <f>+F123+F138</f>
        <v>32518</v>
      </c>
      <c r="G139" s="417">
        <f aca="true" t="shared" si="18" ref="G139:L139">+G123+G138</f>
        <v>43000</v>
      </c>
      <c r="H139" s="417">
        <f t="shared" si="18"/>
        <v>6790</v>
      </c>
      <c r="I139" s="495">
        <f t="shared" si="18"/>
        <v>1325221</v>
      </c>
      <c r="J139" s="417">
        <f t="shared" si="18"/>
        <v>984518</v>
      </c>
      <c r="K139" s="417">
        <f t="shared" si="18"/>
        <v>340703</v>
      </c>
      <c r="L139" s="417">
        <f t="shared" si="18"/>
        <v>32518</v>
      </c>
    </row>
    <row r="140" spans="1:12" ht="14.25" customHeight="1" thickBot="1">
      <c r="A140" s="26"/>
      <c r="B140" s="116" t="s">
        <v>250</v>
      </c>
      <c r="C140" s="478"/>
      <c r="D140" s="171"/>
      <c r="E140" s="171"/>
      <c r="F140" s="171"/>
      <c r="G140" s="171"/>
      <c r="H140" s="171"/>
      <c r="I140" s="499"/>
      <c r="J140" s="171"/>
      <c r="K140" s="171"/>
      <c r="L140" s="171"/>
    </row>
    <row r="141" spans="1:12" ht="14.25" customHeight="1">
      <c r="A141" s="14" t="s">
        <v>57</v>
      </c>
      <c r="B141" s="112" t="s">
        <v>251</v>
      </c>
      <c r="C141" s="496">
        <v>6200</v>
      </c>
      <c r="D141" s="184"/>
      <c r="E141" s="184">
        <v>6200</v>
      </c>
      <c r="F141" s="184"/>
      <c r="G141" s="184"/>
      <c r="H141" s="184"/>
      <c r="I141" s="496">
        <v>6200</v>
      </c>
      <c r="J141" s="184"/>
      <c r="K141" s="184">
        <v>6200</v>
      </c>
      <c r="L141" s="184"/>
    </row>
    <row r="142" spans="1:12" ht="14.25" customHeight="1">
      <c r="A142" s="14" t="s">
        <v>65</v>
      </c>
      <c r="B142" s="162" t="s">
        <v>252</v>
      </c>
      <c r="C142" s="493">
        <v>90000</v>
      </c>
      <c r="D142" s="182">
        <v>90000</v>
      </c>
      <c r="E142" s="182"/>
      <c r="F142" s="182"/>
      <c r="G142" s="182"/>
      <c r="H142" s="182"/>
      <c r="I142" s="492">
        <v>90000</v>
      </c>
      <c r="J142" s="182">
        <v>90000</v>
      </c>
      <c r="K142" s="182"/>
      <c r="L142" s="182"/>
    </row>
    <row r="143" spans="1:12" ht="14.25" customHeight="1" thickBot="1">
      <c r="A143" s="25" t="s">
        <v>67</v>
      </c>
      <c r="B143" s="162" t="s">
        <v>253</v>
      </c>
      <c r="C143" s="493"/>
      <c r="D143" s="182"/>
      <c r="E143" s="182"/>
      <c r="F143" s="182"/>
      <c r="G143" s="182"/>
      <c r="H143" s="182"/>
      <c r="I143" s="492"/>
      <c r="J143" s="182"/>
      <c r="K143" s="182"/>
      <c r="L143" s="182"/>
    </row>
    <row r="144" spans="1:12" ht="14.25" customHeight="1" thickBot="1">
      <c r="A144" s="16" t="s">
        <v>71</v>
      </c>
      <c r="B144" s="116" t="s">
        <v>254</v>
      </c>
      <c r="C144" s="489">
        <f>+C141+C142+C143</f>
        <v>96200</v>
      </c>
      <c r="D144" s="176">
        <f>+D141+D142+D143</f>
        <v>90000</v>
      </c>
      <c r="E144" s="176">
        <f>+E141+E142+E143</f>
        <v>6200</v>
      </c>
      <c r="F144" s="176">
        <f>+F141+F142+F143</f>
        <v>0</v>
      </c>
      <c r="G144" s="176">
        <f aca="true" t="shared" si="19" ref="G144:L144">+G141+G142+G143</f>
        <v>0</v>
      </c>
      <c r="H144" s="176">
        <f t="shared" si="19"/>
        <v>0</v>
      </c>
      <c r="I144" s="498">
        <f t="shared" si="19"/>
        <v>96200</v>
      </c>
      <c r="J144" s="176">
        <f t="shared" si="19"/>
        <v>90000</v>
      </c>
      <c r="K144" s="176">
        <f t="shared" si="19"/>
        <v>6200</v>
      </c>
      <c r="L144" s="176">
        <f t="shared" si="19"/>
        <v>0</v>
      </c>
    </row>
    <row r="145" spans="1:12" ht="14.25" customHeight="1" thickBot="1">
      <c r="A145" s="26"/>
      <c r="B145" s="116" t="s">
        <v>255</v>
      </c>
      <c r="C145" s="478"/>
      <c r="D145" s="171"/>
      <c r="E145" s="171"/>
      <c r="F145" s="171"/>
      <c r="G145" s="171"/>
      <c r="H145" s="171"/>
      <c r="I145" s="499"/>
      <c r="J145" s="171"/>
      <c r="K145" s="171"/>
      <c r="L145" s="171"/>
    </row>
    <row r="146" spans="1:12" ht="14.25" customHeight="1">
      <c r="A146" s="14" t="s">
        <v>74</v>
      </c>
      <c r="B146" s="109" t="s">
        <v>256</v>
      </c>
      <c r="C146" s="496"/>
      <c r="D146" s="184"/>
      <c r="E146" s="184"/>
      <c r="F146" s="184"/>
      <c r="G146" s="184"/>
      <c r="H146" s="184"/>
      <c r="I146" s="496"/>
      <c r="J146" s="184"/>
      <c r="K146" s="184"/>
      <c r="L146" s="184"/>
    </row>
    <row r="147" spans="1:12" ht="14.25" customHeight="1">
      <c r="A147" s="14" t="s">
        <v>76</v>
      </c>
      <c r="B147" s="109" t="s">
        <v>257</v>
      </c>
      <c r="C147" s="492"/>
      <c r="D147" s="182"/>
      <c r="E147" s="182"/>
      <c r="F147" s="182"/>
      <c r="G147" s="182"/>
      <c r="H147" s="182"/>
      <c r="I147" s="492"/>
      <c r="J147" s="182"/>
      <c r="K147" s="182"/>
      <c r="L147" s="182"/>
    </row>
    <row r="148" spans="1:12" ht="14.25" customHeight="1">
      <c r="A148" s="14" t="s">
        <v>78</v>
      </c>
      <c r="B148" s="109" t="s">
        <v>258</v>
      </c>
      <c r="C148" s="492"/>
      <c r="D148" s="182"/>
      <c r="E148" s="182"/>
      <c r="F148" s="182"/>
      <c r="G148" s="182"/>
      <c r="H148" s="182"/>
      <c r="I148" s="492"/>
      <c r="J148" s="182"/>
      <c r="K148" s="182"/>
      <c r="L148" s="182"/>
    </row>
    <row r="149" spans="1:12" ht="14.25" customHeight="1">
      <c r="A149" s="14" t="s">
        <v>80</v>
      </c>
      <c r="B149" s="109" t="s">
        <v>259</v>
      </c>
      <c r="C149" s="492"/>
      <c r="D149" s="182"/>
      <c r="E149" s="182"/>
      <c r="F149" s="182"/>
      <c r="G149" s="182"/>
      <c r="H149" s="182"/>
      <c r="I149" s="492"/>
      <c r="J149" s="182"/>
      <c r="K149" s="182"/>
      <c r="L149" s="182"/>
    </row>
    <row r="150" spans="1:12" ht="14.25" customHeight="1">
      <c r="A150" s="14" t="s">
        <v>82</v>
      </c>
      <c r="B150" s="109" t="s">
        <v>260</v>
      </c>
      <c r="C150" s="492"/>
      <c r="D150" s="182"/>
      <c r="E150" s="182"/>
      <c r="F150" s="182"/>
      <c r="G150" s="182"/>
      <c r="H150" s="182"/>
      <c r="I150" s="492"/>
      <c r="J150" s="182"/>
      <c r="K150" s="182"/>
      <c r="L150" s="182"/>
    </row>
    <row r="151" spans="1:12" ht="14.25" customHeight="1" thickBot="1">
      <c r="A151" s="25" t="s">
        <v>84</v>
      </c>
      <c r="B151" s="112" t="s">
        <v>261</v>
      </c>
      <c r="C151" s="493"/>
      <c r="D151" s="183"/>
      <c r="E151" s="183"/>
      <c r="F151" s="183"/>
      <c r="G151" s="183"/>
      <c r="H151" s="183"/>
      <c r="I151" s="493"/>
      <c r="J151" s="183"/>
      <c r="K151" s="183"/>
      <c r="L151" s="183"/>
    </row>
    <row r="152" spans="1:12" ht="14.25" customHeight="1" thickBot="1">
      <c r="A152" s="27" t="s">
        <v>96</v>
      </c>
      <c r="B152" s="164" t="s">
        <v>262</v>
      </c>
      <c r="C152" s="497">
        <f>SUM(C146:C151)</f>
        <v>0</v>
      </c>
      <c r="D152" s="185">
        <f>SUM(D146:D151)</f>
        <v>0</v>
      </c>
      <c r="E152" s="185">
        <f>SUM(E146:E151)</f>
        <v>0</v>
      </c>
      <c r="F152" s="185">
        <f>SUM(F146:F151)</f>
        <v>0</v>
      </c>
      <c r="G152" s="185">
        <f aca="true" t="shared" si="20" ref="G152:L152">SUM(G146:G151)</f>
        <v>0</v>
      </c>
      <c r="H152" s="185">
        <f t="shared" si="20"/>
        <v>0</v>
      </c>
      <c r="I152" s="497">
        <f t="shared" si="20"/>
        <v>0</v>
      </c>
      <c r="J152" s="185">
        <f t="shared" si="20"/>
        <v>0</v>
      </c>
      <c r="K152" s="185">
        <f t="shared" si="20"/>
        <v>0</v>
      </c>
      <c r="L152" s="185">
        <f t="shared" si="20"/>
        <v>0</v>
      </c>
    </row>
    <row r="153" spans="1:12" ht="14.25" customHeight="1" thickBot="1">
      <c r="A153" s="26"/>
      <c r="B153" s="124" t="s">
        <v>263</v>
      </c>
      <c r="C153" s="478"/>
      <c r="D153" s="12"/>
      <c r="E153" s="12"/>
      <c r="F153" s="12"/>
      <c r="G153" s="12"/>
      <c r="H153" s="12"/>
      <c r="I153" s="478"/>
      <c r="J153" s="12"/>
      <c r="K153" s="12"/>
      <c r="L153" s="12"/>
    </row>
    <row r="154" spans="1:12" ht="14.25" customHeight="1">
      <c r="A154" s="14" t="s">
        <v>99</v>
      </c>
      <c r="B154" s="109" t="s">
        <v>264</v>
      </c>
      <c r="C154" s="496"/>
      <c r="D154" s="184"/>
      <c r="E154" s="184"/>
      <c r="F154" s="184"/>
      <c r="G154" s="184"/>
      <c r="H154" s="184"/>
      <c r="I154" s="496"/>
      <c r="J154" s="184"/>
      <c r="K154" s="184"/>
      <c r="L154" s="184"/>
    </row>
    <row r="155" spans="1:12" ht="14.25" customHeight="1">
      <c r="A155" s="14" t="s">
        <v>101</v>
      </c>
      <c r="B155" s="109" t="s">
        <v>265</v>
      </c>
      <c r="C155" s="492"/>
      <c r="D155" s="182"/>
      <c r="E155" s="182"/>
      <c r="F155" s="182"/>
      <c r="G155" s="182">
        <v>17664</v>
      </c>
      <c r="H155" s="182"/>
      <c r="I155" s="492">
        <v>17664</v>
      </c>
      <c r="J155" s="182">
        <v>17664</v>
      </c>
      <c r="K155" s="182"/>
      <c r="L155" s="182"/>
    </row>
    <row r="156" spans="1:12" ht="14.25" customHeight="1">
      <c r="A156" s="14" t="s">
        <v>103</v>
      </c>
      <c r="B156" s="109" t="s">
        <v>266</v>
      </c>
      <c r="C156" s="492"/>
      <c r="D156" s="182"/>
      <c r="E156" s="182"/>
      <c r="F156" s="182"/>
      <c r="G156" s="182"/>
      <c r="H156" s="182"/>
      <c r="I156" s="492"/>
      <c r="J156" s="182"/>
      <c r="K156" s="182"/>
      <c r="L156" s="182"/>
    </row>
    <row r="157" spans="1:12" ht="14.25" customHeight="1" thickBot="1">
      <c r="A157" s="25" t="s">
        <v>105</v>
      </c>
      <c r="B157" s="112" t="s">
        <v>267</v>
      </c>
      <c r="C157" s="493"/>
      <c r="D157" s="182"/>
      <c r="E157" s="182"/>
      <c r="F157" s="182"/>
      <c r="G157" s="182"/>
      <c r="H157" s="182"/>
      <c r="I157" s="492"/>
      <c r="J157" s="182"/>
      <c r="K157" s="182"/>
      <c r="L157" s="182"/>
    </row>
    <row r="158" spans="1:12" ht="14.25" customHeight="1" thickBot="1">
      <c r="A158" s="28" t="s">
        <v>109</v>
      </c>
      <c r="B158" s="126" t="s">
        <v>268</v>
      </c>
      <c r="C158" s="498">
        <f>+C154+C155+C156+C157</f>
        <v>0</v>
      </c>
      <c r="D158" s="176">
        <f>+D154+D155+D156+D157</f>
        <v>0</v>
      </c>
      <c r="E158" s="176">
        <f>+E154+E155+E156+E157</f>
        <v>0</v>
      </c>
      <c r="F158" s="176">
        <f>+F154+F155+F156+F157</f>
        <v>0</v>
      </c>
      <c r="G158" s="176">
        <f aca="true" t="shared" si="21" ref="G158:L158">+G154+G155+G156+G157</f>
        <v>17664</v>
      </c>
      <c r="H158" s="176">
        <f t="shared" si="21"/>
        <v>0</v>
      </c>
      <c r="I158" s="498">
        <f t="shared" si="21"/>
        <v>17664</v>
      </c>
      <c r="J158" s="176">
        <f t="shared" si="21"/>
        <v>17664</v>
      </c>
      <c r="K158" s="176">
        <f t="shared" si="21"/>
        <v>0</v>
      </c>
      <c r="L158" s="176">
        <f t="shared" si="21"/>
        <v>0</v>
      </c>
    </row>
    <row r="159" spans="1:12" ht="14.25" customHeight="1" thickBot="1">
      <c r="A159" s="29"/>
      <c r="B159" s="116" t="s">
        <v>269</v>
      </c>
      <c r="C159" s="499"/>
      <c r="D159" s="171"/>
      <c r="E159" s="171"/>
      <c r="F159" s="171"/>
      <c r="G159" s="171"/>
      <c r="H159" s="171"/>
      <c r="I159" s="499"/>
      <c r="J159" s="171"/>
      <c r="K159" s="171"/>
      <c r="L159" s="171"/>
    </row>
    <row r="160" spans="1:12" ht="14.25" customHeight="1">
      <c r="A160" s="14" t="s">
        <v>112</v>
      </c>
      <c r="B160" s="109" t="s">
        <v>270</v>
      </c>
      <c r="C160" s="496"/>
      <c r="D160" s="184"/>
      <c r="E160" s="184"/>
      <c r="F160" s="184"/>
      <c r="G160" s="184"/>
      <c r="H160" s="184"/>
      <c r="I160" s="496"/>
      <c r="J160" s="184"/>
      <c r="K160" s="184"/>
      <c r="L160" s="184"/>
    </row>
    <row r="161" spans="1:12" ht="14.25" customHeight="1">
      <c r="A161" s="14" t="s">
        <v>114</v>
      </c>
      <c r="B161" s="109" t="s">
        <v>271</v>
      </c>
      <c r="C161" s="492"/>
      <c r="D161" s="182"/>
      <c r="E161" s="182"/>
      <c r="F161" s="182"/>
      <c r="G161" s="182"/>
      <c r="H161" s="182"/>
      <c r="I161" s="492"/>
      <c r="J161" s="182"/>
      <c r="K161" s="182"/>
      <c r="L161" s="182"/>
    </row>
    <row r="162" spans="1:12" ht="14.25" customHeight="1">
      <c r="A162" s="14" t="s">
        <v>116</v>
      </c>
      <c r="B162" s="109" t="s">
        <v>272</v>
      </c>
      <c r="C162" s="492"/>
      <c r="D162" s="182"/>
      <c r="E162" s="182"/>
      <c r="F162" s="182"/>
      <c r="G162" s="182"/>
      <c r="H162" s="182"/>
      <c r="I162" s="492"/>
      <c r="J162" s="182"/>
      <c r="K162" s="182"/>
      <c r="L162" s="182"/>
    </row>
    <row r="163" spans="1:12" ht="14.25" customHeight="1">
      <c r="A163" s="14" t="s">
        <v>118</v>
      </c>
      <c r="B163" s="109" t="s">
        <v>273</v>
      </c>
      <c r="C163" s="492"/>
      <c r="D163" s="182"/>
      <c r="E163" s="182"/>
      <c r="F163" s="182"/>
      <c r="G163" s="182"/>
      <c r="H163" s="182"/>
      <c r="I163" s="492"/>
      <c r="J163" s="182"/>
      <c r="K163" s="182"/>
      <c r="L163" s="182"/>
    </row>
    <row r="164" spans="1:12" ht="14.25" customHeight="1" thickBot="1">
      <c r="A164" s="25" t="s">
        <v>274</v>
      </c>
      <c r="B164" s="112" t="s">
        <v>275</v>
      </c>
      <c r="C164" s="493"/>
      <c r="D164" s="182"/>
      <c r="E164" s="182"/>
      <c r="F164" s="182"/>
      <c r="G164" s="182"/>
      <c r="H164" s="182"/>
      <c r="I164" s="492"/>
      <c r="J164" s="182"/>
      <c r="K164" s="182"/>
      <c r="L164" s="182"/>
    </row>
    <row r="165" spans="1:12" ht="14.25" customHeight="1" thickBot="1">
      <c r="A165" s="16" t="s">
        <v>120</v>
      </c>
      <c r="B165" s="116" t="s">
        <v>276</v>
      </c>
      <c r="C165" s="500">
        <f>SUM(C160:C164)</f>
        <v>0</v>
      </c>
      <c r="D165" s="186">
        <f>SUM(D160:D164)</f>
        <v>0</v>
      </c>
      <c r="E165" s="186">
        <f>SUM(E160:E164)</f>
        <v>0</v>
      </c>
      <c r="F165" s="186">
        <f>SUM(F160:F164)</f>
        <v>0</v>
      </c>
      <c r="G165" s="186">
        <f aca="true" t="shared" si="22" ref="G165:L165">SUM(G160:G164)</f>
        <v>0</v>
      </c>
      <c r="H165" s="186">
        <f t="shared" si="22"/>
        <v>0</v>
      </c>
      <c r="I165" s="500">
        <f t="shared" si="22"/>
        <v>0</v>
      </c>
      <c r="J165" s="186">
        <f t="shared" si="22"/>
        <v>0</v>
      </c>
      <c r="K165" s="186">
        <f t="shared" si="22"/>
        <v>0</v>
      </c>
      <c r="L165" s="186">
        <f t="shared" si="22"/>
        <v>0</v>
      </c>
    </row>
    <row r="166" spans="1:12" ht="14.25" customHeight="1" thickBot="1">
      <c r="A166" s="16" t="s">
        <v>131</v>
      </c>
      <c r="B166" s="116" t="s">
        <v>277</v>
      </c>
      <c r="C166" s="501"/>
      <c r="D166" s="187"/>
      <c r="E166" s="187"/>
      <c r="F166" s="187"/>
      <c r="G166" s="187"/>
      <c r="H166" s="187"/>
      <c r="I166" s="501"/>
      <c r="J166" s="187"/>
      <c r="K166" s="187"/>
      <c r="L166" s="187"/>
    </row>
    <row r="167" spans="1:12" ht="14.25" customHeight="1" thickBot="1">
      <c r="A167" s="16" t="s">
        <v>278</v>
      </c>
      <c r="B167" s="116" t="s">
        <v>279</v>
      </c>
      <c r="C167" s="501"/>
      <c r="D167" s="187"/>
      <c r="E167" s="187"/>
      <c r="F167" s="187"/>
      <c r="G167" s="187"/>
      <c r="H167" s="187"/>
      <c r="I167" s="501"/>
      <c r="J167" s="187"/>
      <c r="K167" s="187"/>
      <c r="L167" s="187"/>
    </row>
    <row r="168" spans="1:12" ht="14.25" customHeight="1" thickBot="1">
      <c r="A168" s="16" t="s">
        <v>142</v>
      </c>
      <c r="B168" s="116" t="s">
        <v>280</v>
      </c>
      <c r="C168" s="500">
        <f>+C144+C152+C158+C165+C166+C167</f>
        <v>96200</v>
      </c>
      <c r="D168" s="186">
        <f>+D144+D152+D158+D165+D166+D167</f>
        <v>90000</v>
      </c>
      <c r="E168" s="186">
        <f>+E144+E152+E158+E165+E166+E167</f>
        <v>6200</v>
      </c>
      <c r="F168" s="186">
        <f>+F144+F152+F158+F165+F166+F167</f>
        <v>0</v>
      </c>
      <c r="G168" s="186">
        <f aca="true" t="shared" si="23" ref="G168:L168">+G144+G152+G158+G165+G166+G167</f>
        <v>17664</v>
      </c>
      <c r="H168" s="186">
        <f t="shared" si="23"/>
        <v>0</v>
      </c>
      <c r="I168" s="500">
        <f t="shared" si="23"/>
        <v>113864</v>
      </c>
      <c r="J168" s="186">
        <f t="shared" si="23"/>
        <v>107664</v>
      </c>
      <c r="K168" s="186">
        <f t="shared" si="23"/>
        <v>6200</v>
      </c>
      <c r="L168" s="186">
        <f t="shared" si="23"/>
        <v>0</v>
      </c>
    </row>
    <row r="169" spans="1:12" s="13" customFormat="1" ht="14.25" customHeight="1" thickBot="1">
      <c r="A169" s="30" t="s">
        <v>281</v>
      </c>
      <c r="B169" s="151" t="s">
        <v>282</v>
      </c>
      <c r="C169" s="500">
        <f>+C139+C168</f>
        <v>1385211</v>
      </c>
      <c r="D169" s="186">
        <f>+D139+D168</f>
        <v>1052529</v>
      </c>
      <c r="E169" s="186">
        <f>+E139+E168</f>
        <v>332682</v>
      </c>
      <c r="F169" s="186">
        <f>+F139+F168</f>
        <v>32518</v>
      </c>
      <c r="G169" s="186">
        <f aca="true" t="shared" si="24" ref="G169:L169">+G139+G168</f>
        <v>60664</v>
      </c>
      <c r="H169" s="186">
        <f t="shared" si="24"/>
        <v>6790</v>
      </c>
      <c r="I169" s="500">
        <f t="shared" si="24"/>
        <v>1439085</v>
      </c>
      <c r="J169" s="186">
        <f t="shared" si="24"/>
        <v>1092182</v>
      </c>
      <c r="K169" s="186">
        <f t="shared" si="24"/>
        <v>346903</v>
      </c>
      <c r="L169" s="186">
        <f t="shared" si="24"/>
        <v>32518</v>
      </c>
    </row>
    <row r="170" ht="6" customHeight="1"/>
    <row r="171" spans="1:12" ht="14.25" customHeight="1">
      <c r="A171" s="621" t="s">
        <v>283</v>
      </c>
      <c r="B171" s="621"/>
      <c r="C171" s="621"/>
      <c r="D171" s="1"/>
      <c r="E171" s="1"/>
      <c r="F171" s="1"/>
      <c r="G171" s="3"/>
      <c r="H171" s="3"/>
      <c r="I171" s="3"/>
      <c r="J171" s="1"/>
      <c r="K171" s="1"/>
      <c r="L171" s="1"/>
    </row>
    <row r="172" spans="1:12" ht="14.25" customHeight="1" thickBot="1">
      <c r="A172" s="622" t="s">
        <v>284</v>
      </c>
      <c r="B172" s="622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4.25" customHeight="1" thickBot="1">
      <c r="A173" s="165">
        <v>1</v>
      </c>
      <c r="B173" s="160" t="s">
        <v>285</v>
      </c>
      <c r="C173" s="174">
        <f>+C70-C139</f>
        <v>-18800</v>
      </c>
      <c r="D173" s="174">
        <f>+D70-D139</f>
        <v>0</v>
      </c>
      <c r="E173" s="174">
        <f>+E70-E139</f>
        <v>-18800</v>
      </c>
      <c r="F173" s="174">
        <f>+F70-F139</f>
        <v>0</v>
      </c>
      <c r="G173" s="174"/>
      <c r="H173" s="174"/>
      <c r="I173" s="174"/>
      <c r="J173" s="174"/>
      <c r="K173" s="174"/>
      <c r="L173" s="174">
        <f>+L70-L139</f>
        <v>0</v>
      </c>
    </row>
    <row r="174" spans="1:12" ht="14.25" customHeight="1" thickBot="1">
      <c r="A174" s="165" t="s">
        <v>39</v>
      </c>
      <c r="B174" s="160" t="s">
        <v>286</v>
      </c>
      <c r="C174" s="174">
        <f>+C99-C168</f>
        <v>18800</v>
      </c>
      <c r="D174" s="174">
        <f>+D99-D168</f>
        <v>0</v>
      </c>
      <c r="E174" s="174">
        <f>+E99-E168</f>
        <v>18800</v>
      </c>
      <c r="F174" s="174">
        <f>+F99-F168</f>
        <v>0</v>
      </c>
      <c r="G174" s="174"/>
      <c r="H174" s="174"/>
      <c r="I174" s="174"/>
      <c r="J174" s="174"/>
      <c r="K174" s="174"/>
      <c r="L174" s="174">
        <f>+L99-L168</f>
        <v>0</v>
      </c>
    </row>
  </sheetData>
  <sheetProtection selectLockedCells="1" selectUnlockedCells="1"/>
  <mergeCells count="12">
    <mergeCell ref="A171:C171"/>
    <mergeCell ref="A172:B172"/>
    <mergeCell ref="J2:L2"/>
    <mergeCell ref="G2:H2"/>
    <mergeCell ref="I2:I3"/>
    <mergeCell ref="A5:L5"/>
    <mergeCell ref="A1:B1"/>
    <mergeCell ref="A2:A3"/>
    <mergeCell ref="B2:B3"/>
    <mergeCell ref="C2:C3"/>
    <mergeCell ref="D2:F2"/>
    <mergeCell ref="A101:L101"/>
  </mergeCells>
  <printOptions horizontalCentered="1"/>
  <pageMargins left="0.15748031496062992" right="0.15748031496062992" top="0.5905511811023623" bottom="0.2362204724409449" header="0.07874015748031496" footer="0.15748031496062992"/>
  <pageSetup horizontalDpi="300" verticalDpi="300" orientation="landscape" paperSize="9" scale="67" r:id="rId1"/>
  <headerFooter alignWithMargins="0">
    <oddHeader>&amp;C&amp;"Times New Roman CE,Félkövér"&amp;12Pásztó Városi Önkormányzat
2016. ÉVI KÖLTSÉGVETÉSÉNEK ÖSSZEVONT MÉRLEGE&amp;R&amp;"Times New Roman CE,Félkövér dőlt"&amp;11 
1.1. melléklet a .../2016. (......) önkormányzati rendelethez</oddHeader>
  </headerFooter>
  <rowBreaks count="3" manualBreakCount="3">
    <brk id="50" max="11" man="1"/>
    <brk id="100" max="11" man="1"/>
    <brk id="13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L68"/>
  <sheetViews>
    <sheetView zoomScalePageLayoutView="0" workbookViewId="0" topLeftCell="A1">
      <selection activeCell="N51" sqref="N51"/>
    </sheetView>
  </sheetViews>
  <sheetFormatPr defaultColWidth="9.00390625" defaultRowHeight="12.75"/>
  <cols>
    <col min="1" max="1" width="13.125" style="48" customWidth="1"/>
    <col min="2" max="2" width="73.125" style="49" customWidth="1"/>
    <col min="3" max="3" width="13.00390625" style="80" customWidth="1"/>
    <col min="4" max="4" width="11.375" style="49" customWidth="1"/>
    <col min="5" max="5" width="11.625" style="49" customWidth="1"/>
    <col min="6" max="6" width="17.875" style="49" customWidth="1"/>
    <col min="7" max="7" width="13.875" style="0" customWidth="1"/>
    <col min="8" max="8" width="12.00390625" style="0" customWidth="1"/>
    <col min="9" max="9" width="14.875" style="0" customWidth="1"/>
    <col min="10" max="10" width="13.125" style="0" customWidth="1"/>
    <col min="11" max="11" width="12.50390625" style="0" customWidth="1"/>
    <col min="12" max="12" width="16.375" style="0" customWidth="1"/>
  </cols>
  <sheetData>
    <row r="1" spans="1:12" ht="15.75" thickBot="1">
      <c r="A1" s="688" t="str">
        <f>+CONCATENATE("9.3.2.1. melléklet a .../",2016,". (…....) önkormányzati rendelethez")</f>
        <v>9.3.2.1. melléklet a .../2016. (…....) önkormányzati rendelethez</v>
      </c>
      <c r="B1" s="688"/>
      <c r="C1" s="688"/>
      <c r="D1" s="688"/>
      <c r="E1" s="31"/>
      <c r="L1" s="4" t="s">
        <v>0</v>
      </c>
    </row>
    <row r="2" spans="1:12" ht="33.75" customHeight="1" thickBot="1">
      <c r="A2" s="434"/>
      <c r="B2" s="670" t="s">
        <v>466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ht="33" customHeight="1" thickBot="1">
      <c r="A3" s="7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ht="18.75" customHeight="1" thickBot="1">
      <c r="A4" s="634" t="s">
        <v>1</v>
      </c>
      <c r="B4" s="689" t="s">
        <v>392</v>
      </c>
      <c r="C4" s="613" t="s">
        <v>486</v>
      </c>
      <c r="D4" s="618" t="s">
        <v>487</v>
      </c>
      <c r="E4" s="618"/>
      <c r="F4" s="619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ht="39" thickBot="1">
      <c r="A5" s="634"/>
      <c r="B5" s="689"/>
      <c r="C5" s="617"/>
      <c r="D5" s="95" t="s">
        <v>3</v>
      </c>
      <c r="E5" s="120" t="s">
        <v>4</v>
      </c>
      <c r="F5" s="97" t="s">
        <v>5</v>
      </c>
      <c r="G5" s="94" t="s">
        <v>481</v>
      </c>
      <c r="H5" s="94" t="s">
        <v>337</v>
      </c>
      <c r="I5" s="659"/>
      <c r="J5" s="94" t="s">
        <v>3</v>
      </c>
      <c r="K5" s="96" t="s">
        <v>4</v>
      </c>
      <c r="L5" s="97" t="s">
        <v>5</v>
      </c>
    </row>
    <row r="6" spans="1:12" ht="13.5" thickBot="1">
      <c r="A6" s="98" t="s">
        <v>6</v>
      </c>
      <c r="B6" s="101" t="s">
        <v>7</v>
      </c>
      <c r="C6" s="435" t="s">
        <v>8</v>
      </c>
      <c r="D6" s="102" t="s">
        <v>9</v>
      </c>
      <c r="E6" s="121" t="s">
        <v>10</v>
      </c>
      <c r="F6" s="121" t="s">
        <v>11</v>
      </c>
      <c r="G6" s="122" t="s">
        <v>372</v>
      </c>
      <c r="H6" s="122" t="s">
        <v>477</v>
      </c>
      <c r="I6" s="122" t="s">
        <v>478</v>
      </c>
      <c r="J6" s="122" t="s">
        <v>479</v>
      </c>
      <c r="K6" s="122" t="s">
        <v>483</v>
      </c>
      <c r="L6" s="123" t="s">
        <v>484</v>
      </c>
    </row>
    <row r="7" spans="1:12" ht="15" thickBot="1">
      <c r="A7" s="666" t="s">
        <v>290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>
      <c r="A8" s="108" t="s">
        <v>14</v>
      </c>
      <c r="B8" s="109" t="s">
        <v>75</v>
      </c>
      <c r="C8" s="584"/>
      <c r="D8" s="420"/>
      <c r="E8" s="420"/>
      <c r="F8" s="420"/>
      <c r="G8" s="420"/>
      <c r="H8" s="420"/>
      <c r="I8" s="594"/>
      <c r="J8" s="420"/>
      <c r="K8" s="420"/>
      <c r="L8" s="420"/>
    </row>
    <row r="9" spans="1:12" ht="14.25" customHeight="1">
      <c r="A9" s="110" t="s">
        <v>16</v>
      </c>
      <c r="B9" s="111" t="s">
        <v>77</v>
      </c>
      <c r="C9" s="585"/>
      <c r="D9" s="422"/>
      <c r="E9" s="422"/>
      <c r="F9" s="422"/>
      <c r="G9" s="422"/>
      <c r="H9" s="422"/>
      <c r="I9" s="595"/>
      <c r="J9" s="422"/>
      <c r="K9" s="422"/>
      <c r="L9" s="422"/>
    </row>
    <row r="10" spans="1:12" ht="14.25" customHeight="1">
      <c r="A10" s="110" t="s">
        <v>18</v>
      </c>
      <c r="B10" s="111" t="s">
        <v>79</v>
      </c>
      <c r="C10" s="585">
        <v>3244</v>
      </c>
      <c r="D10" s="421">
        <v>3244</v>
      </c>
      <c r="E10" s="422"/>
      <c r="F10" s="422"/>
      <c r="G10" s="422"/>
      <c r="H10" s="422"/>
      <c r="I10" s="595">
        <v>3244</v>
      </c>
      <c r="J10" s="422">
        <v>3244</v>
      </c>
      <c r="K10" s="422"/>
      <c r="L10" s="422"/>
    </row>
    <row r="11" spans="1:12" ht="14.25" customHeight="1">
      <c r="A11" s="110" t="s">
        <v>20</v>
      </c>
      <c r="B11" s="111" t="s">
        <v>81</v>
      </c>
      <c r="C11" s="585"/>
      <c r="D11" s="421"/>
      <c r="E11" s="422"/>
      <c r="F11" s="422"/>
      <c r="G11" s="422"/>
      <c r="H11" s="422"/>
      <c r="I11" s="595"/>
      <c r="J11" s="422"/>
      <c r="K11" s="422"/>
      <c r="L11" s="422"/>
    </row>
    <row r="12" spans="1:12" ht="14.25" customHeight="1">
      <c r="A12" s="110" t="s">
        <v>22</v>
      </c>
      <c r="B12" s="111" t="s">
        <v>83</v>
      </c>
      <c r="C12" s="585"/>
      <c r="D12" s="421"/>
      <c r="E12" s="422"/>
      <c r="F12" s="422"/>
      <c r="G12" s="422"/>
      <c r="H12" s="422"/>
      <c r="I12" s="595"/>
      <c r="J12" s="422"/>
      <c r="K12" s="422"/>
      <c r="L12" s="422"/>
    </row>
    <row r="13" spans="1:12" ht="14.25" customHeight="1">
      <c r="A13" s="110" t="s">
        <v>198</v>
      </c>
      <c r="B13" s="111" t="s">
        <v>427</v>
      </c>
      <c r="C13" s="585">
        <v>876</v>
      </c>
      <c r="D13" s="421">
        <v>876</v>
      </c>
      <c r="E13" s="422"/>
      <c r="F13" s="422"/>
      <c r="G13" s="422"/>
      <c r="H13" s="422"/>
      <c r="I13" s="595">
        <v>876</v>
      </c>
      <c r="J13" s="422">
        <v>876</v>
      </c>
      <c r="K13" s="422"/>
      <c r="L13" s="422"/>
    </row>
    <row r="14" spans="1:12" ht="14.25" customHeight="1">
      <c r="A14" s="110" t="s">
        <v>200</v>
      </c>
      <c r="B14" s="112" t="s">
        <v>428</v>
      </c>
      <c r="C14" s="585"/>
      <c r="D14" s="421"/>
      <c r="E14" s="422"/>
      <c r="F14" s="422"/>
      <c r="G14" s="422"/>
      <c r="H14" s="422"/>
      <c r="I14" s="595"/>
      <c r="J14" s="422"/>
      <c r="K14" s="422"/>
      <c r="L14" s="422"/>
    </row>
    <row r="15" spans="1:12" ht="14.25" customHeight="1">
      <c r="A15" s="110" t="s">
        <v>202</v>
      </c>
      <c r="B15" s="111" t="s">
        <v>89</v>
      </c>
      <c r="C15" s="586"/>
      <c r="D15" s="427"/>
      <c r="E15" s="428"/>
      <c r="F15" s="428"/>
      <c r="G15" s="428"/>
      <c r="H15" s="428"/>
      <c r="I15" s="596"/>
      <c r="J15" s="428"/>
      <c r="K15" s="428"/>
      <c r="L15" s="428"/>
    </row>
    <row r="16" spans="1:12" ht="14.25" customHeight="1">
      <c r="A16" s="110" t="s">
        <v>204</v>
      </c>
      <c r="B16" s="111" t="s">
        <v>91</v>
      </c>
      <c r="C16" s="585"/>
      <c r="D16" s="421"/>
      <c r="E16" s="422"/>
      <c r="F16" s="422"/>
      <c r="G16" s="422"/>
      <c r="H16" s="422"/>
      <c r="I16" s="595"/>
      <c r="J16" s="422"/>
      <c r="K16" s="422"/>
      <c r="L16" s="422"/>
    </row>
    <row r="17" spans="1:12" ht="14.25" customHeight="1">
      <c r="A17" s="110" t="s">
        <v>206</v>
      </c>
      <c r="B17" s="111" t="s">
        <v>93</v>
      </c>
      <c r="C17" s="587"/>
      <c r="D17" s="429"/>
      <c r="E17" s="430"/>
      <c r="F17" s="430"/>
      <c r="G17" s="430"/>
      <c r="H17" s="430"/>
      <c r="I17" s="597"/>
      <c r="J17" s="430"/>
      <c r="K17" s="430"/>
      <c r="L17" s="430"/>
    </row>
    <row r="18" spans="1:12" ht="14.25" customHeight="1" thickBot="1">
      <c r="A18" s="110" t="s">
        <v>208</v>
      </c>
      <c r="B18" s="112" t="s">
        <v>95</v>
      </c>
      <c r="C18" s="587">
        <v>1880</v>
      </c>
      <c r="D18" s="429">
        <v>1880</v>
      </c>
      <c r="E18" s="430"/>
      <c r="F18" s="430"/>
      <c r="G18" s="430"/>
      <c r="H18" s="430"/>
      <c r="I18" s="597">
        <v>1880</v>
      </c>
      <c r="J18" s="430">
        <v>1880</v>
      </c>
      <c r="K18" s="430"/>
      <c r="L18" s="430"/>
    </row>
    <row r="19" spans="1:12" ht="14.25" customHeight="1" thickBot="1">
      <c r="A19" s="113" t="s">
        <v>24</v>
      </c>
      <c r="B19" s="114" t="s">
        <v>429</v>
      </c>
      <c r="C19" s="588">
        <f>SUM(C8:C18)</f>
        <v>6000</v>
      </c>
      <c r="D19" s="424">
        <f>SUM(D8:D18)</f>
        <v>6000</v>
      </c>
      <c r="E19" s="424">
        <f aca="true" t="shared" si="0" ref="E19:L19">SUM(E8:E18)</f>
        <v>0</v>
      </c>
      <c r="F19" s="424">
        <f t="shared" si="0"/>
        <v>0</v>
      </c>
      <c r="G19" s="424">
        <f t="shared" si="0"/>
        <v>0</v>
      </c>
      <c r="H19" s="424">
        <f t="shared" si="0"/>
        <v>0</v>
      </c>
      <c r="I19" s="598">
        <f t="shared" si="0"/>
        <v>6000</v>
      </c>
      <c r="J19" s="424">
        <f t="shared" si="0"/>
        <v>6000</v>
      </c>
      <c r="K19" s="424">
        <f t="shared" si="0"/>
        <v>0</v>
      </c>
      <c r="L19" s="424">
        <f t="shared" si="0"/>
        <v>0</v>
      </c>
    </row>
    <row r="20" spans="1:12" ht="14.25" customHeight="1" thickBot="1">
      <c r="A20" s="115"/>
      <c r="B20" s="114" t="s">
        <v>26</v>
      </c>
      <c r="C20" s="589"/>
      <c r="D20" s="85"/>
      <c r="E20" s="85"/>
      <c r="F20" s="85"/>
      <c r="G20" s="85"/>
      <c r="H20" s="85"/>
      <c r="I20" s="578"/>
      <c r="J20" s="85"/>
      <c r="K20" s="85"/>
      <c r="L20" s="85"/>
    </row>
    <row r="21" spans="1:12" ht="14.25" customHeight="1">
      <c r="A21" s="108" t="s">
        <v>27</v>
      </c>
      <c r="B21" s="109" t="s">
        <v>28</v>
      </c>
      <c r="C21" s="584"/>
      <c r="D21" s="420"/>
      <c r="E21" s="420"/>
      <c r="F21" s="420"/>
      <c r="G21" s="420"/>
      <c r="H21" s="420"/>
      <c r="I21" s="594"/>
      <c r="J21" s="420"/>
      <c r="K21" s="420"/>
      <c r="L21" s="420"/>
    </row>
    <row r="22" spans="1:12" ht="14.25" customHeight="1">
      <c r="A22" s="110" t="s">
        <v>29</v>
      </c>
      <c r="B22" s="111" t="s">
        <v>430</v>
      </c>
      <c r="C22" s="585"/>
      <c r="D22" s="422"/>
      <c r="E22" s="422"/>
      <c r="F22" s="422"/>
      <c r="G22" s="422"/>
      <c r="H22" s="422"/>
      <c r="I22" s="595"/>
      <c r="J22" s="422"/>
      <c r="K22" s="422"/>
      <c r="L22" s="422"/>
    </row>
    <row r="23" spans="1:12" ht="14.25" customHeight="1">
      <c r="A23" s="110" t="s">
        <v>31</v>
      </c>
      <c r="B23" s="111" t="s">
        <v>431</v>
      </c>
      <c r="C23" s="585"/>
      <c r="D23" s="422"/>
      <c r="E23" s="422"/>
      <c r="F23" s="422"/>
      <c r="G23" s="422"/>
      <c r="H23" s="422"/>
      <c r="I23" s="595"/>
      <c r="J23" s="422"/>
      <c r="K23" s="422"/>
      <c r="L23" s="422"/>
    </row>
    <row r="24" spans="1:12" ht="14.25" customHeight="1" thickBot="1">
      <c r="A24" s="110" t="s">
        <v>33</v>
      </c>
      <c r="B24" s="111" t="s">
        <v>456</v>
      </c>
      <c r="C24" s="585"/>
      <c r="D24" s="422"/>
      <c r="E24" s="422"/>
      <c r="F24" s="422"/>
      <c r="G24" s="422"/>
      <c r="H24" s="422"/>
      <c r="I24" s="595"/>
      <c r="J24" s="422"/>
      <c r="K24" s="422"/>
      <c r="L24" s="422"/>
    </row>
    <row r="25" spans="1:12" ht="14.25" customHeight="1" thickBot="1">
      <c r="A25" s="113" t="s">
        <v>39</v>
      </c>
      <c r="B25" s="114" t="s">
        <v>433</v>
      </c>
      <c r="C25" s="588">
        <f>SUM(C21:C23)</f>
        <v>0</v>
      </c>
      <c r="D25" s="424">
        <f>SUM(D21:D23)</f>
        <v>0</v>
      </c>
      <c r="E25" s="424">
        <f aca="true" t="shared" si="1" ref="E25:L25">SUM(E21:E23)</f>
        <v>0</v>
      </c>
      <c r="F25" s="424">
        <f t="shared" si="1"/>
        <v>0</v>
      </c>
      <c r="G25" s="424">
        <f t="shared" si="1"/>
        <v>0</v>
      </c>
      <c r="H25" s="424">
        <f t="shared" si="1"/>
        <v>0</v>
      </c>
      <c r="I25" s="598">
        <f t="shared" si="1"/>
        <v>0</v>
      </c>
      <c r="J25" s="424">
        <f t="shared" si="1"/>
        <v>0</v>
      </c>
      <c r="K25" s="424">
        <f t="shared" si="1"/>
        <v>0</v>
      </c>
      <c r="L25" s="424">
        <f t="shared" si="1"/>
        <v>0</v>
      </c>
    </row>
    <row r="26" spans="1:12" ht="14.25" customHeight="1" thickBot="1">
      <c r="A26" s="113" t="s">
        <v>54</v>
      </c>
      <c r="B26" s="116" t="s">
        <v>296</v>
      </c>
      <c r="C26" s="590"/>
      <c r="D26" s="425"/>
      <c r="E26" s="425"/>
      <c r="F26" s="425"/>
      <c r="G26" s="425"/>
      <c r="H26" s="425"/>
      <c r="I26" s="599"/>
      <c r="J26" s="425"/>
      <c r="K26" s="425"/>
      <c r="L26" s="425"/>
    </row>
    <row r="27" spans="1:12" ht="14.25" customHeight="1" thickBot="1">
      <c r="A27" s="115"/>
      <c r="B27" s="116" t="s">
        <v>342</v>
      </c>
      <c r="C27" s="589"/>
      <c r="D27" s="85"/>
      <c r="E27" s="85"/>
      <c r="F27" s="85"/>
      <c r="G27" s="85"/>
      <c r="H27" s="85"/>
      <c r="I27" s="578"/>
      <c r="J27" s="85"/>
      <c r="K27" s="85"/>
      <c r="L27" s="85"/>
    </row>
    <row r="28" spans="1:12" ht="14.25" customHeight="1">
      <c r="A28" s="108" t="s">
        <v>57</v>
      </c>
      <c r="B28" s="109" t="s">
        <v>430</v>
      </c>
      <c r="C28" s="584"/>
      <c r="D28" s="420"/>
      <c r="E28" s="420"/>
      <c r="F28" s="420"/>
      <c r="G28" s="420"/>
      <c r="H28" s="420"/>
      <c r="I28" s="594"/>
      <c r="J28" s="420"/>
      <c r="K28" s="420"/>
      <c r="L28" s="420"/>
    </row>
    <row r="29" spans="1:12" ht="14.25" customHeight="1">
      <c r="A29" s="108" t="s">
        <v>65</v>
      </c>
      <c r="B29" s="111" t="s">
        <v>434</v>
      </c>
      <c r="C29" s="586"/>
      <c r="D29" s="428"/>
      <c r="E29" s="428"/>
      <c r="F29" s="428"/>
      <c r="G29" s="428"/>
      <c r="H29" s="428"/>
      <c r="I29" s="596"/>
      <c r="J29" s="428"/>
      <c r="K29" s="428"/>
      <c r="L29" s="428"/>
    </row>
    <row r="30" spans="1:12" ht="14.25" customHeight="1" thickBot="1">
      <c r="A30" s="110" t="s">
        <v>67</v>
      </c>
      <c r="B30" s="117" t="s">
        <v>457</v>
      </c>
      <c r="C30" s="591"/>
      <c r="D30" s="432"/>
      <c r="E30" s="432"/>
      <c r="F30" s="432"/>
      <c r="G30" s="432"/>
      <c r="H30" s="432"/>
      <c r="I30" s="600"/>
      <c r="J30" s="432"/>
      <c r="K30" s="432"/>
      <c r="L30" s="432"/>
    </row>
    <row r="31" spans="1:12" ht="14.25" customHeight="1" thickBot="1">
      <c r="A31" s="113" t="s">
        <v>71</v>
      </c>
      <c r="B31" s="116" t="s">
        <v>458</v>
      </c>
      <c r="C31" s="588">
        <f>+C28+C29</f>
        <v>0</v>
      </c>
      <c r="D31" s="424">
        <f>+D28+D29</f>
        <v>0</v>
      </c>
      <c r="E31" s="424">
        <f aca="true" t="shared" si="2" ref="E31:L31">+E28+E29</f>
        <v>0</v>
      </c>
      <c r="F31" s="424">
        <f t="shared" si="2"/>
        <v>0</v>
      </c>
      <c r="G31" s="424">
        <f t="shared" si="2"/>
        <v>0</v>
      </c>
      <c r="H31" s="424">
        <f t="shared" si="2"/>
        <v>0</v>
      </c>
      <c r="I31" s="598">
        <f t="shared" si="2"/>
        <v>0</v>
      </c>
      <c r="J31" s="424">
        <f t="shared" si="2"/>
        <v>0</v>
      </c>
      <c r="K31" s="424">
        <f t="shared" si="2"/>
        <v>0</v>
      </c>
      <c r="L31" s="424">
        <f t="shared" si="2"/>
        <v>0</v>
      </c>
    </row>
    <row r="32" spans="1:12" ht="14.25" customHeight="1" thickBot="1">
      <c r="A32" s="115"/>
      <c r="B32" s="116" t="s">
        <v>345</v>
      </c>
      <c r="C32" s="589"/>
      <c r="D32" s="85"/>
      <c r="E32" s="85"/>
      <c r="F32" s="85"/>
      <c r="G32" s="85"/>
      <c r="H32" s="85"/>
      <c r="I32" s="578"/>
      <c r="J32" s="85"/>
      <c r="K32" s="85"/>
      <c r="L32" s="85"/>
    </row>
    <row r="33" spans="1:12" ht="14.25" customHeight="1">
      <c r="A33" s="108" t="s">
        <v>74</v>
      </c>
      <c r="B33" s="109" t="s">
        <v>100</v>
      </c>
      <c r="C33" s="584"/>
      <c r="D33" s="420"/>
      <c r="E33" s="420"/>
      <c r="F33" s="420"/>
      <c r="G33" s="420"/>
      <c r="H33" s="420"/>
      <c r="I33" s="594"/>
      <c r="J33" s="420"/>
      <c r="K33" s="420"/>
      <c r="L33" s="420"/>
    </row>
    <row r="34" spans="1:12" ht="14.25" customHeight="1">
      <c r="A34" s="108" t="s">
        <v>76</v>
      </c>
      <c r="B34" s="111" t="s">
        <v>102</v>
      </c>
      <c r="C34" s="586"/>
      <c r="D34" s="428"/>
      <c r="E34" s="428"/>
      <c r="F34" s="428"/>
      <c r="G34" s="428"/>
      <c r="H34" s="428"/>
      <c r="I34" s="596"/>
      <c r="J34" s="428"/>
      <c r="K34" s="428"/>
      <c r="L34" s="428"/>
    </row>
    <row r="35" spans="1:12" ht="14.25" customHeight="1" thickBot="1">
      <c r="A35" s="110" t="s">
        <v>78</v>
      </c>
      <c r="B35" s="117" t="s">
        <v>104</v>
      </c>
      <c r="C35" s="591"/>
      <c r="D35" s="432"/>
      <c r="E35" s="432"/>
      <c r="F35" s="432"/>
      <c r="G35" s="432"/>
      <c r="H35" s="432"/>
      <c r="I35" s="600"/>
      <c r="J35" s="432"/>
      <c r="K35" s="432"/>
      <c r="L35" s="432"/>
    </row>
    <row r="36" spans="1:12" ht="14.25" customHeight="1" thickBot="1">
      <c r="A36" s="113" t="s">
        <v>96</v>
      </c>
      <c r="B36" s="116" t="s">
        <v>437</v>
      </c>
      <c r="C36" s="588">
        <f>+C33+C34+C35</f>
        <v>0</v>
      </c>
      <c r="D36" s="424">
        <f>+D33+D34+D35</f>
        <v>0</v>
      </c>
      <c r="E36" s="424"/>
      <c r="F36" s="424"/>
      <c r="G36" s="424"/>
      <c r="H36" s="424"/>
      <c r="I36" s="598"/>
      <c r="J36" s="424"/>
      <c r="K36" s="424"/>
      <c r="L36" s="424"/>
    </row>
    <row r="37" spans="1:12" ht="14.25" customHeight="1" thickBot="1">
      <c r="A37" s="113" t="s">
        <v>109</v>
      </c>
      <c r="B37" s="116" t="s">
        <v>298</v>
      </c>
      <c r="C37" s="590"/>
      <c r="D37" s="425"/>
      <c r="E37" s="425"/>
      <c r="F37" s="425"/>
      <c r="G37" s="425"/>
      <c r="H37" s="425"/>
      <c r="I37" s="599"/>
      <c r="J37" s="425"/>
      <c r="K37" s="425"/>
      <c r="L37" s="425"/>
    </row>
    <row r="38" spans="1:12" ht="14.25" customHeight="1" thickBot="1">
      <c r="A38" s="113" t="s">
        <v>120</v>
      </c>
      <c r="B38" s="116" t="s">
        <v>438</v>
      </c>
      <c r="C38" s="592"/>
      <c r="D38" s="433"/>
      <c r="E38" s="433"/>
      <c r="F38" s="433"/>
      <c r="G38" s="433"/>
      <c r="H38" s="433"/>
      <c r="I38" s="601"/>
      <c r="J38" s="433"/>
      <c r="K38" s="433"/>
      <c r="L38" s="433"/>
    </row>
    <row r="39" spans="1:12" ht="14.25" customHeight="1" thickBot="1">
      <c r="A39" s="113" t="s">
        <v>131</v>
      </c>
      <c r="B39" s="116" t="s">
        <v>459</v>
      </c>
      <c r="C39" s="593">
        <f>+C19+C25+C26+C31+C36+C37+C38</f>
        <v>6000</v>
      </c>
      <c r="D39" s="89">
        <f>+D19+D25+D26+D31+D36+D37+D38</f>
        <v>6000</v>
      </c>
      <c r="E39" s="89">
        <f aca="true" t="shared" si="3" ref="E39:L39">+E19+E25+E26+E31+E36+E37+E38</f>
        <v>0</v>
      </c>
      <c r="F39" s="89">
        <f t="shared" si="3"/>
        <v>0</v>
      </c>
      <c r="G39" s="89">
        <f t="shared" si="3"/>
        <v>0</v>
      </c>
      <c r="H39" s="89">
        <f t="shared" si="3"/>
        <v>0</v>
      </c>
      <c r="I39" s="602">
        <f t="shared" si="3"/>
        <v>6000</v>
      </c>
      <c r="J39" s="89">
        <f t="shared" si="3"/>
        <v>6000</v>
      </c>
      <c r="K39" s="89">
        <f t="shared" si="3"/>
        <v>0</v>
      </c>
      <c r="L39" s="89">
        <f t="shared" si="3"/>
        <v>0</v>
      </c>
    </row>
    <row r="40" spans="1:12" ht="14.25" customHeight="1" thickBot="1">
      <c r="A40" s="115"/>
      <c r="B40" s="116" t="s">
        <v>460</v>
      </c>
      <c r="C40" s="589"/>
      <c r="D40" s="85"/>
      <c r="E40" s="85"/>
      <c r="F40" s="85"/>
      <c r="G40" s="85"/>
      <c r="H40" s="85"/>
      <c r="I40" s="578"/>
      <c r="J40" s="85"/>
      <c r="K40" s="85"/>
      <c r="L40" s="85"/>
    </row>
    <row r="41" spans="1:12" ht="14.25" customHeight="1">
      <c r="A41" s="108" t="s">
        <v>441</v>
      </c>
      <c r="B41" s="109" t="s">
        <v>353</v>
      </c>
      <c r="C41" s="584"/>
      <c r="D41" s="420"/>
      <c r="E41" s="420"/>
      <c r="F41" s="420"/>
      <c r="G41" s="420"/>
      <c r="H41" s="420"/>
      <c r="I41" s="594"/>
      <c r="J41" s="420"/>
      <c r="K41" s="420"/>
      <c r="L41" s="420"/>
    </row>
    <row r="42" spans="1:12" ht="14.25" customHeight="1">
      <c r="A42" s="108" t="s">
        <v>442</v>
      </c>
      <c r="B42" s="111" t="s">
        <v>443</v>
      </c>
      <c r="C42" s="586"/>
      <c r="D42" s="428"/>
      <c r="E42" s="428"/>
      <c r="F42" s="428"/>
      <c r="G42" s="428"/>
      <c r="H42" s="428"/>
      <c r="I42" s="596"/>
      <c r="J42" s="428"/>
      <c r="K42" s="428"/>
      <c r="L42" s="428"/>
    </row>
    <row r="43" spans="1:12" ht="14.25" customHeight="1" thickBot="1">
      <c r="A43" s="110" t="s">
        <v>444</v>
      </c>
      <c r="B43" s="117" t="s">
        <v>445</v>
      </c>
      <c r="C43" s="591">
        <v>41953</v>
      </c>
      <c r="D43" s="432">
        <v>41953</v>
      </c>
      <c r="E43" s="432"/>
      <c r="F43" s="432"/>
      <c r="G43" s="432">
        <v>107</v>
      </c>
      <c r="H43" s="432"/>
      <c r="I43" s="600">
        <v>42060</v>
      </c>
      <c r="J43" s="432">
        <v>42060</v>
      </c>
      <c r="K43" s="432"/>
      <c r="L43" s="432"/>
    </row>
    <row r="44" spans="1:12" ht="14.25" customHeight="1" thickBot="1">
      <c r="A44" s="118" t="s">
        <v>278</v>
      </c>
      <c r="B44" s="116" t="s">
        <v>446</v>
      </c>
      <c r="C44" s="593">
        <f>+C41+C42+C43</f>
        <v>41953</v>
      </c>
      <c r="D44" s="89">
        <f>+D41+D42+D43</f>
        <v>41953</v>
      </c>
      <c r="E44" s="89">
        <f aca="true" t="shared" si="4" ref="E44:L44">+E41+E42+E43</f>
        <v>0</v>
      </c>
      <c r="F44" s="89">
        <f t="shared" si="4"/>
        <v>0</v>
      </c>
      <c r="G44" s="89">
        <f t="shared" si="4"/>
        <v>107</v>
      </c>
      <c r="H44" s="89">
        <f t="shared" si="4"/>
        <v>0</v>
      </c>
      <c r="I44" s="602">
        <f t="shared" si="4"/>
        <v>42060</v>
      </c>
      <c r="J44" s="89">
        <f t="shared" si="4"/>
        <v>42060</v>
      </c>
      <c r="K44" s="89">
        <f t="shared" si="4"/>
        <v>0</v>
      </c>
      <c r="L44" s="89">
        <f t="shared" si="4"/>
        <v>0</v>
      </c>
    </row>
    <row r="45" spans="1:12" ht="14.25" customHeight="1" thickBot="1">
      <c r="A45" s="118" t="s">
        <v>142</v>
      </c>
      <c r="B45" s="119" t="s">
        <v>447</v>
      </c>
      <c r="C45" s="593">
        <f>+C39+C44</f>
        <v>47953</v>
      </c>
      <c r="D45" s="89">
        <f>+D39+D44</f>
        <v>47953</v>
      </c>
      <c r="E45" s="89">
        <f aca="true" t="shared" si="5" ref="E45:L45">+E39+E44</f>
        <v>0</v>
      </c>
      <c r="F45" s="89">
        <f t="shared" si="5"/>
        <v>0</v>
      </c>
      <c r="G45" s="89">
        <f t="shared" si="5"/>
        <v>107</v>
      </c>
      <c r="H45" s="89">
        <f t="shared" si="5"/>
        <v>0</v>
      </c>
      <c r="I45" s="602">
        <f t="shared" si="5"/>
        <v>48060</v>
      </c>
      <c r="J45" s="89">
        <f t="shared" si="5"/>
        <v>48060</v>
      </c>
      <c r="K45" s="89">
        <f t="shared" si="5"/>
        <v>0</v>
      </c>
      <c r="L45" s="89">
        <f t="shared" si="5"/>
        <v>0</v>
      </c>
    </row>
    <row r="46" spans="1:6" ht="14.25">
      <c r="A46" s="74"/>
      <c r="B46" s="75"/>
      <c r="C46" s="81"/>
      <c r="D46" s="82"/>
      <c r="E46" s="82"/>
      <c r="F46" s="82"/>
    </row>
    <row r="47" spans="1:6" ht="15" thickBot="1">
      <c r="A47" s="74"/>
      <c r="B47" s="75"/>
      <c r="C47" s="81"/>
      <c r="D47" s="82"/>
      <c r="E47" s="82"/>
      <c r="F47" s="82"/>
    </row>
    <row r="48" spans="1:12" ht="21.75" customHeight="1" thickBot="1">
      <c r="A48" s="613" t="s">
        <v>1</v>
      </c>
      <c r="B48" s="686" t="s">
        <v>392</v>
      </c>
      <c r="C48" s="613" t="s">
        <v>486</v>
      </c>
      <c r="D48" s="618" t="s">
        <v>487</v>
      </c>
      <c r="E48" s="618"/>
      <c r="F48" s="619"/>
      <c r="G48" s="658" t="s">
        <v>482</v>
      </c>
      <c r="H48" s="626"/>
      <c r="I48" s="615" t="s">
        <v>480</v>
      </c>
      <c r="J48" s="660" t="s">
        <v>492</v>
      </c>
      <c r="K48" s="661"/>
      <c r="L48" s="662"/>
    </row>
    <row r="49" spans="1:12" ht="39" thickBot="1">
      <c r="A49" s="617"/>
      <c r="B49" s="687"/>
      <c r="C49" s="617"/>
      <c r="D49" s="95" t="s">
        <v>3</v>
      </c>
      <c r="E49" s="120" t="s">
        <v>4</v>
      </c>
      <c r="F49" s="97" t="s">
        <v>5</v>
      </c>
      <c r="G49" s="94" t="s">
        <v>481</v>
      </c>
      <c r="H49" s="94" t="s">
        <v>337</v>
      </c>
      <c r="I49" s="659"/>
      <c r="J49" s="468" t="s">
        <v>3</v>
      </c>
      <c r="K49" s="469" t="s">
        <v>4</v>
      </c>
      <c r="L49" s="470" t="s">
        <v>5</v>
      </c>
    </row>
    <row r="50" spans="1:12" ht="13.5" thickBot="1">
      <c r="A50" s="98" t="s">
        <v>6</v>
      </c>
      <c r="B50" s="99" t="s">
        <v>7</v>
      </c>
      <c r="C50" s="435" t="s">
        <v>8</v>
      </c>
      <c r="D50" s="102" t="s">
        <v>9</v>
      </c>
      <c r="E50" s="121" t="s">
        <v>10</v>
      </c>
      <c r="F50" s="121" t="s">
        <v>11</v>
      </c>
      <c r="G50" s="122" t="s">
        <v>372</v>
      </c>
      <c r="H50" s="122" t="s">
        <v>477</v>
      </c>
      <c r="I50" s="122" t="s">
        <v>478</v>
      </c>
      <c r="J50" s="122" t="s">
        <v>479</v>
      </c>
      <c r="K50" s="122" t="s">
        <v>483</v>
      </c>
      <c r="L50" s="123" t="s">
        <v>484</v>
      </c>
    </row>
    <row r="51" spans="1:12" ht="13.5" thickBot="1">
      <c r="A51" s="683" t="s">
        <v>291</v>
      </c>
      <c r="B51" s="684"/>
      <c r="C51" s="684"/>
      <c r="D51" s="684"/>
      <c r="E51" s="684"/>
      <c r="F51" s="684"/>
      <c r="G51" s="684"/>
      <c r="H51" s="684"/>
      <c r="I51" s="684"/>
      <c r="J51" s="684"/>
      <c r="K51" s="684"/>
      <c r="L51" s="685"/>
    </row>
    <row r="52" spans="1:12" ht="14.25" customHeight="1">
      <c r="A52" s="108" t="s">
        <v>14</v>
      </c>
      <c r="B52" s="109" t="s">
        <v>192</v>
      </c>
      <c r="C52" s="584">
        <v>15345</v>
      </c>
      <c r="D52" s="419">
        <v>15345</v>
      </c>
      <c r="E52" s="420"/>
      <c r="F52" s="420"/>
      <c r="G52" s="420">
        <v>88</v>
      </c>
      <c r="H52" s="420"/>
      <c r="I52" s="594">
        <v>15433</v>
      </c>
      <c r="J52" s="420">
        <v>15433</v>
      </c>
      <c r="K52" s="420"/>
      <c r="L52" s="420"/>
    </row>
    <row r="53" spans="1:12" ht="14.25" customHeight="1">
      <c r="A53" s="110" t="s">
        <v>16</v>
      </c>
      <c r="B53" s="111" t="s">
        <v>193</v>
      </c>
      <c r="C53" s="585">
        <v>4030</v>
      </c>
      <c r="D53" s="421">
        <v>4030</v>
      </c>
      <c r="E53" s="422"/>
      <c r="F53" s="422"/>
      <c r="G53" s="422">
        <v>19</v>
      </c>
      <c r="H53" s="422"/>
      <c r="I53" s="595">
        <v>4049</v>
      </c>
      <c r="J53" s="422">
        <v>4049</v>
      </c>
      <c r="K53" s="422"/>
      <c r="L53" s="422"/>
    </row>
    <row r="54" spans="1:12" ht="14.25" customHeight="1">
      <c r="A54" s="110" t="s">
        <v>18</v>
      </c>
      <c r="B54" s="111" t="s">
        <v>194</v>
      </c>
      <c r="C54" s="585">
        <v>28578</v>
      </c>
      <c r="D54" s="421">
        <v>28578</v>
      </c>
      <c r="E54" s="422"/>
      <c r="F54" s="422"/>
      <c r="G54" s="422"/>
      <c r="H54" s="422"/>
      <c r="I54" s="595">
        <v>28578</v>
      </c>
      <c r="J54" s="422">
        <v>28578</v>
      </c>
      <c r="K54" s="422"/>
      <c r="L54" s="422"/>
    </row>
    <row r="55" spans="1:12" ht="14.25" customHeight="1">
      <c r="A55" s="110" t="s">
        <v>20</v>
      </c>
      <c r="B55" s="111" t="s">
        <v>195</v>
      </c>
      <c r="C55" s="585"/>
      <c r="D55" s="422"/>
      <c r="E55" s="422"/>
      <c r="F55" s="422"/>
      <c r="G55" s="422"/>
      <c r="H55" s="422"/>
      <c r="I55" s="595"/>
      <c r="J55" s="422"/>
      <c r="K55" s="422"/>
      <c r="L55" s="422"/>
    </row>
    <row r="56" spans="1:12" ht="14.25" customHeight="1" thickBot="1">
      <c r="A56" s="110" t="s">
        <v>22</v>
      </c>
      <c r="B56" s="111" t="s">
        <v>197</v>
      </c>
      <c r="C56" s="585"/>
      <c r="D56" s="422"/>
      <c r="E56" s="422"/>
      <c r="F56" s="422"/>
      <c r="G56" s="422"/>
      <c r="H56" s="422"/>
      <c r="I56" s="595"/>
      <c r="J56" s="422"/>
      <c r="K56" s="422"/>
      <c r="L56" s="422"/>
    </row>
    <row r="57" spans="1:12" ht="14.25" customHeight="1" thickBot="1">
      <c r="A57" s="125" t="s">
        <v>24</v>
      </c>
      <c r="B57" s="126" t="s">
        <v>449</v>
      </c>
      <c r="C57" s="603">
        <f>SUM(C52:C56)</f>
        <v>47953</v>
      </c>
      <c r="D57" s="423">
        <f>SUM(D52:D56)</f>
        <v>47953</v>
      </c>
      <c r="E57" s="423">
        <f aca="true" t="shared" si="6" ref="E57:L57">SUM(E52:E56)</f>
        <v>0</v>
      </c>
      <c r="F57" s="423">
        <f t="shared" si="6"/>
        <v>0</v>
      </c>
      <c r="G57" s="423">
        <f t="shared" si="6"/>
        <v>107</v>
      </c>
      <c r="H57" s="423">
        <f t="shared" si="6"/>
        <v>0</v>
      </c>
      <c r="I57" s="605">
        <f t="shared" si="6"/>
        <v>48060</v>
      </c>
      <c r="J57" s="423">
        <f t="shared" si="6"/>
        <v>48060</v>
      </c>
      <c r="K57" s="423">
        <f t="shared" si="6"/>
        <v>0</v>
      </c>
      <c r="L57" s="423">
        <f t="shared" si="6"/>
        <v>0</v>
      </c>
    </row>
    <row r="58" spans="1:12" ht="14.25" customHeight="1" thickBot="1">
      <c r="A58" s="115"/>
      <c r="B58" s="116" t="s">
        <v>462</v>
      </c>
      <c r="C58" s="589"/>
      <c r="D58" s="85"/>
      <c r="E58" s="85"/>
      <c r="F58" s="85"/>
      <c r="G58" s="85"/>
      <c r="H58" s="85"/>
      <c r="I58" s="578"/>
      <c r="J58" s="85"/>
      <c r="K58" s="85"/>
      <c r="L58" s="85"/>
    </row>
    <row r="59" spans="1:12" ht="14.25" customHeight="1">
      <c r="A59" s="108" t="s">
        <v>27</v>
      </c>
      <c r="B59" s="109" t="s">
        <v>230</v>
      </c>
      <c r="C59" s="584"/>
      <c r="D59" s="420"/>
      <c r="E59" s="420"/>
      <c r="F59" s="420"/>
      <c r="G59" s="420"/>
      <c r="H59" s="420"/>
      <c r="I59" s="594"/>
      <c r="J59" s="420"/>
      <c r="K59" s="420"/>
      <c r="L59" s="420"/>
    </row>
    <row r="60" spans="1:12" ht="14.25" customHeight="1">
      <c r="A60" s="110" t="s">
        <v>29</v>
      </c>
      <c r="B60" s="111" t="s">
        <v>232</v>
      </c>
      <c r="C60" s="585"/>
      <c r="D60" s="422"/>
      <c r="E60" s="422"/>
      <c r="F60" s="422"/>
      <c r="G60" s="422"/>
      <c r="H60" s="422"/>
      <c r="I60" s="595"/>
      <c r="J60" s="422"/>
      <c r="K60" s="422"/>
      <c r="L60" s="422"/>
    </row>
    <row r="61" spans="1:12" ht="14.25" customHeight="1">
      <c r="A61" s="110" t="s">
        <v>31</v>
      </c>
      <c r="B61" s="111" t="s">
        <v>451</v>
      </c>
      <c r="C61" s="585"/>
      <c r="D61" s="422"/>
      <c r="E61" s="422"/>
      <c r="F61" s="422"/>
      <c r="G61" s="422"/>
      <c r="H61" s="422"/>
      <c r="I61" s="595"/>
      <c r="J61" s="422"/>
      <c r="K61" s="422"/>
      <c r="L61" s="422"/>
    </row>
    <row r="62" spans="1:12" ht="14.25" customHeight="1" thickBot="1">
      <c r="A62" s="110" t="s">
        <v>33</v>
      </c>
      <c r="B62" s="111" t="s">
        <v>463</v>
      </c>
      <c r="C62" s="585"/>
      <c r="D62" s="422"/>
      <c r="E62" s="422"/>
      <c r="F62" s="422"/>
      <c r="G62" s="422"/>
      <c r="H62" s="422"/>
      <c r="I62" s="595"/>
      <c r="J62" s="422"/>
      <c r="K62" s="422"/>
      <c r="L62" s="422"/>
    </row>
    <row r="63" spans="1:12" ht="14.25" customHeight="1" thickBot="1">
      <c r="A63" s="113" t="s">
        <v>39</v>
      </c>
      <c r="B63" s="116" t="s">
        <v>464</v>
      </c>
      <c r="C63" s="588">
        <f>SUM(C59:C61)</f>
        <v>0</v>
      </c>
      <c r="D63" s="424">
        <f>SUM(D59:D61)</f>
        <v>0</v>
      </c>
      <c r="E63" s="424">
        <f aca="true" t="shared" si="7" ref="E63:L63">SUM(E59:E61)</f>
        <v>0</v>
      </c>
      <c r="F63" s="424">
        <f t="shared" si="7"/>
        <v>0</v>
      </c>
      <c r="G63" s="424">
        <f t="shared" si="7"/>
        <v>0</v>
      </c>
      <c r="H63" s="424">
        <f t="shared" si="7"/>
        <v>0</v>
      </c>
      <c r="I63" s="598">
        <f t="shared" si="7"/>
        <v>0</v>
      </c>
      <c r="J63" s="424">
        <f t="shared" si="7"/>
        <v>0</v>
      </c>
      <c r="K63" s="424">
        <f t="shared" si="7"/>
        <v>0</v>
      </c>
      <c r="L63" s="424">
        <f t="shared" si="7"/>
        <v>0</v>
      </c>
    </row>
    <row r="64" spans="1:12" ht="14.25" customHeight="1" thickBot="1">
      <c r="A64" s="113" t="s">
        <v>54</v>
      </c>
      <c r="B64" s="116" t="s">
        <v>453</v>
      </c>
      <c r="C64" s="590"/>
      <c r="D64" s="425"/>
      <c r="E64" s="425"/>
      <c r="F64" s="425"/>
      <c r="G64" s="425"/>
      <c r="H64" s="425"/>
      <c r="I64" s="599"/>
      <c r="J64" s="425"/>
      <c r="K64" s="425"/>
      <c r="L64" s="425"/>
    </row>
    <row r="65" spans="1:12" ht="14.25" customHeight="1" thickBot="1">
      <c r="A65" s="113" t="s">
        <v>71</v>
      </c>
      <c r="B65" s="114" t="s">
        <v>454</v>
      </c>
      <c r="C65" s="588">
        <f>+C57+C63+C64</f>
        <v>47953</v>
      </c>
      <c r="D65" s="424">
        <f>+D57+D63+D64</f>
        <v>47953</v>
      </c>
      <c r="E65" s="424">
        <f aca="true" t="shared" si="8" ref="E65:L65">+E57+E63+E64</f>
        <v>0</v>
      </c>
      <c r="F65" s="424">
        <f t="shared" si="8"/>
        <v>0</v>
      </c>
      <c r="G65" s="424">
        <f t="shared" si="8"/>
        <v>107</v>
      </c>
      <c r="H65" s="424">
        <f t="shared" si="8"/>
        <v>0</v>
      </c>
      <c r="I65" s="598">
        <f t="shared" si="8"/>
        <v>48060</v>
      </c>
      <c r="J65" s="424">
        <f t="shared" si="8"/>
        <v>48060</v>
      </c>
      <c r="K65" s="424">
        <f t="shared" si="8"/>
        <v>0</v>
      </c>
      <c r="L65" s="424">
        <f t="shared" si="8"/>
        <v>0</v>
      </c>
    </row>
    <row r="66" spans="1:12" ht="14.25" customHeight="1" thickBot="1">
      <c r="A66" s="127"/>
      <c r="B66" s="128"/>
      <c r="G66" s="49"/>
      <c r="H66" s="49"/>
      <c r="I66" s="49"/>
      <c r="J66" s="49"/>
      <c r="K66" s="49"/>
      <c r="L66" s="49"/>
    </row>
    <row r="67" spans="1:12" ht="14.25" customHeight="1" thickBot="1">
      <c r="A67" s="129" t="s">
        <v>425</v>
      </c>
      <c r="B67" s="130"/>
      <c r="C67" s="604">
        <v>10</v>
      </c>
      <c r="D67" s="426">
        <v>10</v>
      </c>
      <c r="E67" s="426"/>
      <c r="F67" s="426"/>
      <c r="G67" s="426"/>
      <c r="H67" s="426"/>
      <c r="I67" s="606">
        <v>10</v>
      </c>
      <c r="J67" s="426">
        <v>10</v>
      </c>
      <c r="K67" s="426"/>
      <c r="L67" s="426"/>
    </row>
    <row r="68" spans="1:12" ht="14.25" customHeight="1" thickBot="1">
      <c r="A68" s="129" t="s">
        <v>426</v>
      </c>
      <c r="B68" s="130"/>
      <c r="C68" s="604"/>
      <c r="D68" s="426"/>
      <c r="E68" s="426"/>
      <c r="F68" s="426"/>
      <c r="G68" s="426"/>
      <c r="H68" s="426"/>
      <c r="I68" s="606"/>
      <c r="J68" s="426"/>
      <c r="K68" s="426"/>
      <c r="L68" s="426"/>
    </row>
  </sheetData>
  <sheetProtection selectLockedCells="1" selectUnlockedCells="1"/>
  <mergeCells count="19">
    <mergeCell ref="A1:D1"/>
    <mergeCell ref="A4:A5"/>
    <mergeCell ref="B4:B5"/>
    <mergeCell ref="C4:C5"/>
    <mergeCell ref="D4:F4"/>
    <mergeCell ref="B3:L3"/>
    <mergeCell ref="G4:H4"/>
    <mergeCell ref="I4:I5"/>
    <mergeCell ref="J4:L4"/>
    <mergeCell ref="B2:L2"/>
    <mergeCell ref="A7:L7"/>
    <mergeCell ref="A51:L51"/>
    <mergeCell ref="A48:A49"/>
    <mergeCell ref="B48:B49"/>
    <mergeCell ref="C48:C49"/>
    <mergeCell ref="D48:F48"/>
    <mergeCell ref="G48:H48"/>
    <mergeCell ref="I48:I49"/>
    <mergeCell ref="J48:L48"/>
  </mergeCells>
  <printOptions/>
  <pageMargins left="0.1968503937007874" right="0.2362204724409449" top="0.4724409448818898" bottom="0.5905511811023623" header="0.31496062992125984" footer="0.5118110236220472"/>
  <pageSetup horizontalDpi="300" verticalDpi="300" orientation="landscape" paperSize="9" scale="70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71"/>
  <sheetViews>
    <sheetView zoomScalePageLayoutView="0" workbookViewId="0" topLeftCell="A1">
      <selection activeCell="P46" sqref="P46"/>
    </sheetView>
  </sheetViews>
  <sheetFormatPr defaultColWidth="9.00390625" defaultRowHeight="12.75"/>
  <cols>
    <col min="1" max="1" width="13.125" style="48" customWidth="1"/>
    <col min="2" max="2" width="73.125" style="49" customWidth="1"/>
    <col min="3" max="3" width="14.875" style="80" customWidth="1"/>
    <col min="4" max="4" width="11.00390625" style="49" customWidth="1"/>
    <col min="5" max="5" width="11.875" style="49" customWidth="1"/>
    <col min="6" max="6" width="18.625" style="49" customWidth="1"/>
    <col min="7" max="7" width="12.375" style="0" customWidth="1"/>
    <col min="8" max="8" width="11.875" style="0" customWidth="1"/>
    <col min="9" max="9" width="12.50390625" style="0" customWidth="1"/>
    <col min="10" max="11" width="11.625" style="0" customWidth="1"/>
    <col min="12" max="12" width="15.875" style="0" customWidth="1"/>
  </cols>
  <sheetData>
    <row r="1" spans="1:12" ht="15.75" thickBot="1">
      <c r="A1" s="688" t="str">
        <f>+CONCATENATE("9.3.2.2. melléklet a .../",2016,". (…....) önkormányzati rendelethez")</f>
        <v>9.3.2.2. melléklet a .../2016. (…....) önkormányzati rendelethez</v>
      </c>
      <c r="B1" s="688"/>
      <c r="C1" s="688"/>
      <c r="D1" s="688"/>
      <c r="E1" s="31"/>
      <c r="L1" s="4" t="s">
        <v>0</v>
      </c>
    </row>
    <row r="2" spans="1:12" ht="28.5" customHeight="1" thickBot="1">
      <c r="A2" s="434"/>
      <c r="B2" s="670" t="s">
        <v>467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ht="28.5" customHeight="1" thickBot="1">
      <c r="A3" s="7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ht="22.5" customHeight="1" thickBot="1">
      <c r="A4" s="634" t="s">
        <v>1</v>
      </c>
      <c r="B4" s="689" t="s">
        <v>392</v>
      </c>
      <c r="C4" s="633" t="s">
        <v>486</v>
      </c>
      <c r="D4" s="676" t="s">
        <v>487</v>
      </c>
      <c r="E4" s="676"/>
      <c r="F4" s="676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ht="39" thickBot="1">
      <c r="A5" s="634"/>
      <c r="B5" s="689"/>
      <c r="C5" s="634"/>
      <c r="D5" s="93" t="s">
        <v>3</v>
      </c>
      <c r="E5" s="55" t="s">
        <v>4</v>
      </c>
      <c r="F5" s="55" t="s">
        <v>5</v>
      </c>
      <c r="G5" s="94" t="s">
        <v>481</v>
      </c>
      <c r="H5" s="94" t="s">
        <v>337</v>
      </c>
      <c r="I5" s="659"/>
      <c r="J5" s="94" t="s">
        <v>3</v>
      </c>
      <c r="K5" s="96" t="s">
        <v>4</v>
      </c>
      <c r="L5" s="97" t="s">
        <v>5</v>
      </c>
    </row>
    <row r="6" spans="1:12" ht="13.5" thickBot="1">
      <c r="A6" s="98" t="s">
        <v>6</v>
      </c>
      <c r="B6" s="101" t="s">
        <v>7</v>
      </c>
      <c r="C6" s="418" t="s">
        <v>8</v>
      </c>
      <c r="D6" s="102" t="s">
        <v>9</v>
      </c>
      <c r="E6" s="103" t="s">
        <v>10</v>
      </c>
      <c r="F6" s="103" t="s">
        <v>11</v>
      </c>
      <c r="G6" s="122" t="s">
        <v>372</v>
      </c>
      <c r="H6" s="122" t="s">
        <v>477</v>
      </c>
      <c r="I6" s="122" t="s">
        <v>478</v>
      </c>
      <c r="J6" s="122" t="s">
        <v>479</v>
      </c>
      <c r="K6" s="122" t="s">
        <v>483</v>
      </c>
      <c r="L6" s="123" t="s">
        <v>484</v>
      </c>
    </row>
    <row r="7" spans="1:12" ht="18" customHeight="1" thickBot="1">
      <c r="A7" s="666" t="s">
        <v>290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 thickBot="1">
      <c r="A8" s="106"/>
      <c r="B8" s="107" t="s">
        <v>297</v>
      </c>
      <c r="C8" s="607"/>
      <c r="D8" s="131"/>
      <c r="E8" s="131"/>
      <c r="F8" s="131"/>
      <c r="G8" s="131"/>
      <c r="H8" s="131"/>
      <c r="I8" s="573"/>
      <c r="J8" s="131"/>
      <c r="K8" s="131"/>
      <c r="L8" s="131"/>
    </row>
    <row r="9" spans="1:12" ht="14.25" customHeight="1">
      <c r="A9" s="108" t="s">
        <v>14</v>
      </c>
      <c r="B9" s="109" t="s">
        <v>75</v>
      </c>
      <c r="C9" s="584"/>
      <c r="D9" s="420"/>
      <c r="E9" s="420"/>
      <c r="F9" s="420"/>
      <c r="G9" s="420"/>
      <c r="H9" s="420"/>
      <c r="I9" s="594"/>
      <c r="J9" s="420"/>
      <c r="K9" s="420"/>
      <c r="L9" s="420"/>
    </row>
    <row r="10" spans="1:12" ht="14.25" customHeight="1">
      <c r="A10" s="110" t="s">
        <v>16</v>
      </c>
      <c r="B10" s="111" t="s">
        <v>77</v>
      </c>
      <c r="C10" s="585"/>
      <c r="D10" s="422"/>
      <c r="E10" s="422"/>
      <c r="F10" s="422"/>
      <c r="G10" s="422"/>
      <c r="H10" s="422"/>
      <c r="I10" s="595"/>
      <c r="J10" s="422"/>
      <c r="K10" s="422"/>
      <c r="L10" s="422"/>
    </row>
    <row r="11" spans="1:12" ht="14.25" customHeight="1">
      <c r="A11" s="110" t="s">
        <v>18</v>
      </c>
      <c r="B11" s="111" t="s">
        <v>79</v>
      </c>
      <c r="C11" s="585"/>
      <c r="D11" s="422"/>
      <c r="E11" s="422"/>
      <c r="F11" s="422"/>
      <c r="G11" s="422"/>
      <c r="H11" s="422"/>
      <c r="I11" s="595"/>
      <c r="J11" s="422"/>
      <c r="K11" s="422"/>
      <c r="L11" s="422"/>
    </row>
    <row r="12" spans="1:12" ht="14.25" customHeight="1">
      <c r="A12" s="110" t="s">
        <v>20</v>
      </c>
      <c r="B12" s="111" t="s">
        <v>81</v>
      </c>
      <c r="C12" s="585"/>
      <c r="D12" s="422"/>
      <c r="E12" s="422"/>
      <c r="F12" s="422"/>
      <c r="G12" s="422"/>
      <c r="H12" s="422"/>
      <c r="I12" s="595"/>
      <c r="J12" s="422"/>
      <c r="K12" s="422"/>
      <c r="L12" s="422"/>
    </row>
    <row r="13" spans="1:12" ht="14.25" customHeight="1">
      <c r="A13" s="110" t="s">
        <v>22</v>
      </c>
      <c r="B13" s="111" t="s">
        <v>83</v>
      </c>
      <c r="C13" s="585"/>
      <c r="D13" s="422"/>
      <c r="E13" s="422"/>
      <c r="F13" s="422"/>
      <c r="G13" s="422"/>
      <c r="H13" s="422"/>
      <c r="I13" s="595"/>
      <c r="J13" s="422"/>
      <c r="K13" s="422"/>
      <c r="L13" s="422"/>
    </row>
    <row r="14" spans="1:12" ht="14.25" customHeight="1">
      <c r="A14" s="110" t="s">
        <v>198</v>
      </c>
      <c r="B14" s="111" t="s">
        <v>427</v>
      </c>
      <c r="C14" s="585"/>
      <c r="D14" s="422"/>
      <c r="E14" s="422"/>
      <c r="F14" s="422"/>
      <c r="G14" s="422"/>
      <c r="H14" s="422"/>
      <c r="I14" s="595"/>
      <c r="J14" s="422"/>
      <c r="K14" s="422"/>
      <c r="L14" s="422"/>
    </row>
    <row r="15" spans="1:12" ht="14.25" customHeight="1">
      <c r="A15" s="110" t="s">
        <v>200</v>
      </c>
      <c r="B15" s="112" t="s">
        <v>428</v>
      </c>
      <c r="C15" s="585"/>
      <c r="D15" s="422"/>
      <c r="E15" s="422"/>
      <c r="F15" s="422"/>
      <c r="G15" s="422"/>
      <c r="H15" s="422"/>
      <c r="I15" s="595"/>
      <c r="J15" s="422"/>
      <c r="K15" s="422"/>
      <c r="L15" s="422"/>
    </row>
    <row r="16" spans="1:12" ht="14.25" customHeight="1">
      <c r="A16" s="110" t="s">
        <v>202</v>
      </c>
      <c r="B16" s="111" t="s">
        <v>89</v>
      </c>
      <c r="C16" s="586"/>
      <c r="D16" s="428"/>
      <c r="E16" s="428"/>
      <c r="F16" s="428"/>
      <c r="G16" s="428"/>
      <c r="H16" s="428"/>
      <c r="I16" s="596"/>
      <c r="J16" s="428"/>
      <c r="K16" s="428"/>
      <c r="L16" s="428"/>
    </row>
    <row r="17" spans="1:12" ht="14.25" customHeight="1">
      <c r="A17" s="110" t="s">
        <v>204</v>
      </c>
      <c r="B17" s="111" t="s">
        <v>91</v>
      </c>
      <c r="C17" s="585"/>
      <c r="D17" s="422"/>
      <c r="E17" s="422"/>
      <c r="F17" s="422"/>
      <c r="G17" s="422"/>
      <c r="H17" s="422"/>
      <c r="I17" s="595"/>
      <c r="J17" s="422"/>
      <c r="K17" s="422"/>
      <c r="L17" s="422"/>
    </row>
    <row r="18" spans="1:12" ht="14.25" customHeight="1">
      <c r="A18" s="110" t="s">
        <v>206</v>
      </c>
      <c r="B18" s="111" t="s">
        <v>93</v>
      </c>
      <c r="C18" s="587"/>
      <c r="D18" s="430"/>
      <c r="E18" s="430"/>
      <c r="F18" s="430"/>
      <c r="G18" s="430"/>
      <c r="H18" s="430"/>
      <c r="I18" s="597"/>
      <c r="J18" s="430"/>
      <c r="K18" s="430"/>
      <c r="L18" s="430"/>
    </row>
    <row r="19" spans="1:12" ht="14.25" customHeight="1" thickBot="1">
      <c r="A19" s="110" t="s">
        <v>208</v>
      </c>
      <c r="B19" s="112" t="s">
        <v>95</v>
      </c>
      <c r="C19" s="587"/>
      <c r="D19" s="430"/>
      <c r="E19" s="430"/>
      <c r="F19" s="430"/>
      <c r="G19" s="430"/>
      <c r="H19" s="430"/>
      <c r="I19" s="597"/>
      <c r="J19" s="430"/>
      <c r="K19" s="430"/>
      <c r="L19" s="430"/>
    </row>
    <row r="20" spans="1:12" ht="14.25" customHeight="1" thickBot="1">
      <c r="A20" s="113" t="s">
        <v>24</v>
      </c>
      <c r="B20" s="114" t="s">
        <v>429</v>
      </c>
      <c r="C20" s="588">
        <f>SUM(C9:C19)</f>
        <v>0</v>
      </c>
      <c r="D20" s="424">
        <f>SUM(D9:D19)</f>
        <v>0</v>
      </c>
      <c r="E20" s="424"/>
      <c r="F20" s="424"/>
      <c r="G20" s="424"/>
      <c r="H20" s="424"/>
      <c r="I20" s="598"/>
      <c r="J20" s="424"/>
      <c r="K20" s="424"/>
      <c r="L20" s="424"/>
    </row>
    <row r="21" spans="1:12" ht="14.25" customHeight="1" thickBot="1">
      <c r="A21" s="115"/>
      <c r="B21" s="114" t="s">
        <v>26</v>
      </c>
      <c r="C21" s="589"/>
      <c r="D21" s="85"/>
      <c r="E21" s="85"/>
      <c r="F21" s="85"/>
      <c r="G21" s="85"/>
      <c r="H21" s="85"/>
      <c r="I21" s="578"/>
      <c r="J21" s="85"/>
      <c r="K21" s="85"/>
      <c r="L21" s="85"/>
    </row>
    <row r="22" spans="1:12" ht="14.25" customHeight="1">
      <c r="A22" s="108" t="s">
        <v>27</v>
      </c>
      <c r="B22" s="109" t="s">
        <v>28</v>
      </c>
      <c r="C22" s="584"/>
      <c r="D22" s="420"/>
      <c r="E22" s="420"/>
      <c r="F22" s="420"/>
      <c r="G22" s="420"/>
      <c r="H22" s="420"/>
      <c r="I22" s="594"/>
      <c r="J22" s="420"/>
      <c r="K22" s="420"/>
      <c r="L22" s="420"/>
    </row>
    <row r="23" spans="1:12" ht="14.25" customHeight="1">
      <c r="A23" s="110" t="s">
        <v>29</v>
      </c>
      <c r="B23" s="111" t="s">
        <v>430</v>
      </c>
      <c r="C23" s="585"/>
      <c r="D23" s="422"/>
      <c r="E23" s="422"/>
      <c r="F23" s="422"/>
      <c r="G23" s="422"/>
      <c r="H23" s="422"/>
      <c r="I23" s="595"/>
      <c r="J23" s="422"/>
      <c r="K23" s="422"/>
      <c r="L23" s="422"/>
    </row>
    <row r="24" spans="1:12" ht="14.25" customHeight="1">
      <c r="A24" s="110" t="s">
        <v>31</v>
      </c>
      <c r="B24" s="111" t="s">
        <v>431</v>
      </c>
      <c r="C24" s="585"/>
      <c r="D24" s="422"/>
      <c r="E24" s="422"/>
      <c r="F24" s="422"/>
      <c r="G24" s="422"/>
      <c r="H24" s="422"/>
      <c r="I24" s="595"/>
      <c r="J24" s="422"/>
      <c r="K24" s="422"/>
      <c r="L24" s="422"/>
    </row>
    <row r="25" spans="1:12" ht="14.25" customHeight="1" thickBot="1">
      <c r="A25" s="110" t="s">
        <v>33</v>
      </c>
      <c r="B25" s="111" t="s">
        <v>456</v>
      </c>
      <c r="C25" s="585"/>
      <c r="D25" s="422"/>
      <c r="E25" s="422"/>
      <c r="F25" s="422"/>
      <c r="G25" s="422"/>
      <c r="H25" s="422"/>
      <c r="I25" s="595"/>
      <c r="J25" s="422"/>
      <c r="K25" s="422"/>
      <c r="L25" s="422"/>
    </row>
    <row r="26" spans="1:12" ht="14.25" customHeight="1" thickBot="1">
      <c r="A26" s="113" t="s">
        <v>39</v>
      </c>
      <c r="B26" s="114" t="s">
        <v>433</v>
      </c>
      <c r="C26" s="588">
        <f>SUM(C22:C24)</f>
        <v>0</v>
      </c>
      <c r="D26" s="424">
        <f>SUM(D22:D24)</f>
        <v>0</v>
      </c>
      <c r="E26" s="424"/>
      <c r="F26" s="424"/>
      <c r="G26" s="424"/>
      <c r="H26" s="424"/>
      <c r="I26" s="598"/>
      <c r="J26" s="424"/>
      <c r="K26" s="424"/>
      <c r="L26" s="424"/>
    </row>
    <row r="27" spans="1:12" ht="14.25" customHeight="1" thickBot="1">
      <c r="A27" s="113" t="s">
        <v>54</v>
      </c>
      <c r="B27" s="116" t="s">
        <v>296</v>
      </c>
      <c r="C27" s="590"/>
      <c r="D27" s="425"/>
      <c r="E27" s="425"/>
      <c r="F27" s="425"/>
      <c r="G27" s="425"/>
      <c r="H27" s="425"/>
      <c r="I27" s="599"/>
      <c r="J27" s="425"/>
      <c r="K27" s="425"/>
      <c r="L27" s="425"/>
    </row>
    <row r="28" spans="1:12" ht="14.25" customHeight="1" thickBot="1">
      <c r="A28" s="115"/>
      <c r="B28" s="116" t="s">
        <v>342</v>
      </c>
      <c r="C28" s="589"/>
      <c r="D28" s="85"/>
      <c r="E28" s="85"/>
      <c r="F28" s="85"/>
      <c r="G28" s="85"/>
      <c r="H28" s="85"/>
      <c r="I28" s="578"/>
      <c r="J28" s="85"/>
      <c r="K28" s="85"/>
      <c r="L28" s="85"/>
    </row>
    <row r="29" spans="1:12" ht="14.25" customHeight="1">
      <c r="A29" s="108" t="s">
        <v>57</v>
      </c>
      <c r="B29" s="109" t="s">
        <v>430</v>
      </c>
      <c r="C29" s="584"/>
      <c r="D29" s="420"/>
      <c r="E29" s="420"/>
      <c r="F29" s="420"/>
      <c r="G29" s="420"/>
      <c r="H29" s="420"/>
      <c r="I29" s="594"/>
      <c r="J29" s="420"/>
      <c r="K29" s="420"/>
      <c r="L29" s="420"/>
    </row>
    <row r="30" spans="1:12" ht="14.25" customHeight="1">
      <c r="A30" s="108" t="s">
        <v>65</v>
      </c>
      <c r="B30" s="111" t="s">
        <v>434</v>
      </c>
      <c r="C30" s="586"/>
      <c r="D30" s="428"/>
      <c r="E30" s="428"/>
      <c r="F30" s="428"/>
      <c r="G30" s="428"/>
      <c r="H30" s="428"/>
      <c r="I30" s="596"/>
      <c r="J30" s="428"/>
      <c r="K30" s="428"/>
      <c r="L30" s="428"/>
    </row>
    <row r="31" spans="1:12" ht="14.25" customHeight="1" thickBot="1">
      <c r="A31" s="110" t="s">
        <v>67</v>
      </c>
      <c r="B31" s="117" t="s">
        <v>457</v>
      </c>
      <c r="C31" s="591"/>
      <c r="D31" s="432"/>
      <c r="E31" s="432"/>
      <c r="F31" s="432"/>
      <c r="G31" s="432"/>
      <c r="H31" s="432"/>
      <c r="I31" s="600"/>
      <c r="J31" s="432"/>
      <c r="K31" s="432"/>
      <c r="L31" s="432"/>
    </row>
    <row r="32" spans="1:12" ht="14.25" customHeight="1" thickBot="1">
      <c r="A32" s="113" t="s">
        <v>71</v>
      </c>
      <c r="B32" s="116" t="s">
        <v>458</v>
      </c>
      <c r="C32" s="588">
        <f>+C29+C30</f>
        <v>0</v>
      </c>
      <c r="D32" s="424">
        <f>+D29+D30</f>
        <v>0</v>
      </c>
      <c r="E32" s="424"/>
      <c r="F32" s="424"/>
      <c r="G32" s="424"/>
      <c r="H32" s="424"/>
      <c r="I32" s="598"/>
      <c r="J32" s="424"/>
      <c r="K32" s="424"/>
      <c r="L32" s="424"/>
    </row>
    <row r="33" spans="1:12" ht="14.25" customHeight="1" thickBot="1">
      <c r="A33" s="115"/>
      <c r="B33" s="116" t="s">
        <v>345</v>
      </c>
      <c r="C33" s="589"/>
      <c r="D33" s="85"/>
      <c r="E33" s="85"/>
      <c r="F33" s="85"/>
      <c r="G33" s="85"/>
      <c r="H33" s="85"/>
      <c r="I33" s="578"/>
      <c r="J33" s="85"/>
      <c r="K33" s="85"/>
      <c r="L33" s="85"/>
    </row>
    <row r="34" spans="1:12" ht="14.25" customHeight="1">
      <c r="A34" s="108" t="s">
        <v>74</v>
      </c>
      <c r="B34" s="109" t="s">
        <v>100</v>
      </c>
      <c r="C34" s="584"/>
      <c r="D34" s="420"/>
      <c r="E34" s="420"/>
      <c r="F34" s="420"/>
      <c r="G34" s="420"/>
      <c r="H34" s="420"/>
      <c r="I34" s="594"/>
      <c r="J34" s="420"/>
      <c r="K34" s="420"/>
      <c r="L34" s="420"/>
    </row>
    <row r="35" spans="1:12" ht="14.25" customHeight="1">
      <c r="A35" s="108" t="s">
        <v>76</v>
      </c>
      <c r="B35" s="111" t="s">
        <v>102</v>
      </c>
      <c r="C35" s="586"/>
      <c r="D35" s="428"/>
      <c r="E35" s="428"/>
      <c r="F35" s="428"/>
      <c r="G35" s="428"/>
      <c r="H35" s="428"/>
      <c r="I35" s="596"/>
      <c r="J35" s="428"/>
      <c r="K35" s="428"/>
      <c r="L35" s="428"/>
    </row>
    <row r="36" spans="1:12" ht="14.25" customHeight="1" thickBot="1">
      <c r="A36" s="110" t="s">
        <v>78</v>
      </c>
      <c r="B36" s="117" t="s">
        <v>104</v>
      </c>
      <c r="C36" s="591"/>
      <c r="D36" s="432"/>
      <c r="E36" s="432"/>
      <c r="F36" s="432"/>
      <c r="G36" s="432"/>
      <c r="H36" s="432"/>
      <c r="I36" s="600"/>
      <c r="J36" s="432"/>
      <c r="K36" s="432"/>
      <c r="L36" s="432"/>
    </row>
    <row r="37" spans="1:12" ht="14.25" customHeight="1" thickBot="1">
      <c r="A37" s="113" t="s">
        <v>96</v>
      </c>
      <c r="B37" s="116" t="s">
        <v>437</v>
      </c>
      <c r="C37" s="588">
        <f>+C34+C35+C36</f>
        <v>0</v>
      </c>
      <c r="D37" s="424">
        <f>+D34+D35+D36</f>
        <v>0</v>
      </c>
      <c r="E37" s="424"/>
      <c r="F37" s="424"/>
      <c r="G37" s="424"/>
      <c r="H37" s="424"/>
      <c r="I37" s="598"/>
      <c r="J37" s="424"/>
      <c r="K37" s="424"/>
      <c r="L37" s="424"/>
    </row>
    <row r="38" spans="1:12" ht="14.25" customHeight="1" thickBot="1">
      <c r="A38" s="113" t="s">
        <v>109</v>
      </c>
      <c r="B38" s="116" t="s">
        <v>298</v>
      </c>
      <c r="C38" s="590"/>
      <c r="D38" s="425"/>
      <c r="E38" s="425"/>
      <c r="F38" s="425"/>
      <c r="G38" s="425"/>
      <c r="H38" s="425"/>
      <c r="I38" s="599"/>
      <c r="J38" s="425"/>
      <c r="K38" s="425"/>
      <c r="L38" s="425"/>
    </row>
    <row r="39" spans="1:12" ht="14.25" customHeight="1" thickBot="1">
      <c r="A39" s="113" t="s">
        <v>120</v>
      </c>
      <c r="B39" s="116" t="s">
        <v>438</v>
      </c>
      <c r="C39" s="592"/>
      <c r="D39" s="433"/>
      <c r="E39" s="433"/>
      <c r="F39" s="433"/>
      <c r="G39" s="433"/>
      <c r="H39" s="433"/>
      <c r="I39" s="601"/>
      <c r="J39" s="433"/>
      <c r="K39" s="433"/>
      <c r="L39" s="433"/>
    </row>
    <row r="40" spans="1:12" ht="14.25" customHeight="1" thickBot="1">
      <c r="A40" s="113" t="s">
        <v>131</v>
      </c>
      <c r="B40" s="116" t="s">
        <v>459</v>
      </c>
      <c r="C40" s="593">
        <f>+C20+C26+C27+C32+C37+C38+C39</f>
        <v>0</v>
      </c>
      <c r="D40" s="89">
        <f>+D20+D26+D27+D32+D37+D38+D39</f>
        <v>0</v>
      </c>
      <c r="E40" s="89"/>
      <c r="F40" s="89"/>
      <c r="G40" s="89"/>
      <c r="H40" s="89"/>
      <c r="I40" s="602"/>
      <c r="J40" s="89"/>
      <c r="K40" s="89"/>
      <c r="L40" s="89"/>
    </row>
    <row r="41" spans="1:12" ht="14.25" customHeight="1" thickBot="1">
      <c r="A41" s="115"/>
      <c r="B41" s="116" t="s">
        <v>460</v>
      </c>
      <c r="C41" s="589"/>
      <c r="D41" s="85"/>
      <c r="E41" s="85"/>
      <c r="F41" s="85"/>
      <c r="G41" s="85"/>
      <c r="H41" s="85"/>
      <c r="I41" s="578"/>
      <c r="J41" s="85"/>
      <c r="K41" s="85"/>
      <c r="L41" s="85"/>
    </row>
    <row r="42" spans="1:12" ht="14.25" customHeight="1">
      <c r="A42" s="108" t="s">
        <v>441</v>
      </c>
      <c r="B42" s="109" t="s">
        <v>353</v>
      </c>
      <c r="C42" s="584"/>
      <c r="D42" s="420"/>
      <c r="E42" s="420"/>
      <c r="F42" s="420"/>
      <c r="G42" s="420"/>
      <c r="H42" s="420"/>
      <c r="I42" s="594"/>
      <c r="J42" s="420"/>
      <c r="K42" s="420"/>
      <c r="L42" s="420"/>
    </row>
    <row r="43" spans="1:12" ht="14.25" customHeight="1">
      <c r="A43" s="108" t="s">
        <v>442</v>
      </c>
      <c r="B43" s="111" t="s">
        <v>443</v>
      </c>
      <c r="C43" s="586"/>
      <c r="D43" s="428"/>
      <c r="E43" s="428"/>
      <c r="F43" s="428"/>
      <c r="G43" s="428"/>
      <c r="H43" s="428"/>
      <c r="I43" s="596"/>
      <c r="J43" s="428"/>
      <c r="K43" s="428"/>
      <c r="L43" s="428"/>
    </row>
    <row r="44" spans="1:12" ht="14.25" customHeight="1" thickBot="1">
      <c r="A44" s="110" t="s">
        <v>444</v>
      </c>
      <c r="B44" s="117" t="s">
        <v>445</v>
      </c>
      <c r="C44" s="591">
        <v>5686</v>
      </c>
      <c r="D44" s="431">
        <v>5686</v>
      </c>
      <c r="E44" s="432"/>
      <c r="F44" s="432"/>
      <c r="G44" s="432">
        <v>84</v>
      </c>
      <c r="H44" s="432"/>
      <c r="I44" s="600">
        <v>5770</v>
      </c>
      <c r="J44" s="432">
        <v>5770</v>
      </c>
      <c r="K44" s="432"/>
      <c r="L44" s="432"/>
    </row>
    <row r="45" spans="1:12" ht="14.25" customHeight="1" thickBot="1">
      <c r="A45" s="118" t="s">
        <v>278</v>
      </c>
      <c r="B45" s="116" t="s">
        <v>446</v>
      </c>
      <c r="C45" s="593">
        <f>+C42+C43+C44</f>
        <v>5686</v>
      </c>
      <c r="D45" s="89">
        <f>+D42+D43+D44</f>
        <v>5686</v>
      </c>
      <c r="E45" s="89">
        <f aca="true" t="shared" si="0" ref="E45:L45">+E42+E43+E44</f>
        <v>0</v>
      </c>
      <c r="F45" s="89">
        <f t="shared" si="0"/>
        <v>0</v>
      </c>
      <c r="G45" s="89">
        <f t="shared" si="0"/>
        <v>84</v>
      </c>
      <c r="H45" s="89">
        <f t="shared" si="0"/>
        <v>0</v>
      </c>
      <c r="I45" s="602">
        <f t="shared" si="0"/>
        <v>5770</v>
      </c>
      <c r="J45" s="89">
        <f t="shared" si="0"/>
        <v>5770</v>
      </c>
      <c r="K45" s="89">
        <f t="shared" si="0"/>
        <v>0</v>
      </c>
      <c r="L45" s="89">
        <f t="shared" si="0"/>
        <v>0</v>
      </c>
    </row>
    <row r="46" spans="1:12" ht="14.25" customHeight="1" thickBot="1">
      <c r="A46" s="118" t="s">
        <v>142</v>
      </c>
      <c r="B46" s="119" t="s">
        <v>447</v>
      </c>
      <c r="C46" s="593">
        <f>+C40+C45</f>
        <v>5686</v>
      </c>
      <c r="D46" s="89">
        <f>+D40+D45</f>
        <v>5686</v>
      </c>
      <c r="E46" s="89">
        <f aca="true" t="shared" si="1" ref="E46:L46">+E40+E45</f>
        <v>0</v>
      </c>
      <c r="F46" s="89">
        <f t="shared" si="1"/>
        <v>0</v>
      </c>
      <c r="G46" s="89">
        <f t="shared" si="1"/>
        <v>84</v>
      </c>
      <c r="H46" s="89">
        <f t="shared" si="1"/>
        <v>0</v>
      </c>
      <c r="I46" s="602">
        <f t="shared" si="1"/>
        <v>5770</v>
      </c>
      <c r="J46" s="89">
        <f t="shared" si="1"/>
        <v>5770</v>
      </c>
      <c r="K46" s="89">
        <f t="shared" si="1"/>
        <v>0</v>
      </c>
      <c r="L46" s="89">
        <f t="shared" si="1"/>
        <v>0</v>
      </c>
    </row>
    <row r="47" spans="1:6" ht="14.25">
      <c r="A47" s="74"/>
      <c r="B47" s="75"/>
      <c r="C47" s="81"/>
      <c r="D47" s="82"/>
      <c r="E47" s="82"/>
      <c r="F47" s="82"/>
    </row>
    <row r="48" spans="1:6" ht="14.25">
      <c r="A48" s="74"/>
      <c r="B48" s="75"/>
      <c r="C48" s="81"/>
      <c r="D48" s="82"/>
      <c r="E48" s="82"/>
      <c r="F48" s="82"/>
    </row>
    <row r="49" spans="1:6" ht="15" thickBot="1">
      <c r="A49" s="74"/>
      <c r="B49" s="75"/>
      <c r="C49" s="81"/>
      <c r="D49" s="82"/>
      <c r="E49" s="82"/>
      <c r="F49" s="82"/>
    </row>
    <row r="50" spans="1:12" ht="20.25" customHeight="1" thickBot="1">
      <c r="A50" s="634" t="s">
        <v>1</v>
      </c>
      <c r="B50" s="616" t="s">
        <v>392</v>
      </c>
      <c r="C50" s="613" t="s">
        <v>486</v>
      </c>
      <c r="D50" s="618" t="s">
        <v>487</v>
      </c>
      <c r="E50" s="618"/>
      <c r="F50" s="619"/>
      <c r="G50" s="658" t="s">
        <v>482</v>
      </c>
      <c r="H50" s="626"/>
      <c r="I50" s="615" t="s">
        <v>480</v>
      </c>
      <c r="J50" s="660" t="s">
        <v>492</v>
      </c>
      <c r="K50" s="661"/>
      <c r="L50" s="662"/>
    </row>
    <row r="51" spans="1:12" ht="39" thickBot="1">
      <c r="A51" s="634"/>
      <c r="B51" s="616"/>
      <c r="C51" s="617"/>
      <c r="D51" s="95" t="s">
        <v>3</v>
      </c>
      <c r="E51" s="120" t="s">
        <v>4</v>
      </c>
      <c r="F51" s="97" t="s">
        <v>5</v>
      </c>
      <c r="G51" s="94" t="s">
        <v>481</v>
      </c>
      <c r="H51" s="94" t="s">
        <v>337</v>
      </c>
      <c r="I51" s="659"/>
      <c r="J51" s="468" t="s">
        <v>3</v>
      </c>
      <c r="K51" s="469" t="s">
        <v>4</v>
      </c>
      <c r="L51" s="470" t="s">
        <v>5</v>
      </c>
    </row>
    <row r="52" spans="1:12" ht="13.5" thickBot="1">
      <c r="A52" s="98" t="s">
        <v>6</v>
      </c>
      <c r="B52" s="101" t="s">
        <v>7</v>
      </c>
      <c r="C52" s="435" t="s">
        <v>8</v>
      </c>
      <c r="D52" s="102" t="s">
        <v>9</v>
      </c>
      <c r="E52" s="121" t="s">
        <v>10</v>
      </c>
      <c r="F52" s="121" t="s">
        <v>11</v>
      </c>
      <c r="G52" s="122" t="s">
        <v>372</v>
      </c>
      <c r="H52" s="122" t="s">
        <v>477</v>
      </c>
      <c r="I52" s="122" t="s">
        <v>478</v>
      </c>
      <c r="J52" s="122" t="s">
        <v>479</v>
      </c>
      <c r="K52" s="122" t="s">
        <v>483</v>
      </c>
      <c r="L52" s="123" t="s">
        <v>484</v>
      </c>
    </row>
    <row r="53" spans="1:12" ht="14.25" customHeight="1" thickBot="1">
      <c r="A53" s="666" t="s">
        <v>291</v>
      </c>
      <c r="B53" s="667"/>
      <c r="C53" s="667"/>
      <c r="D53" s="667"/>
      <c r="E53" s="667"/>
      <c r="F53" s="667"/>
      <c r="G53" s="667"/>
      <c r="H53" s="667"/>
      <c r="I53" s="667"/>
      <c r="J53" s="667"/>
      <c r="K53" s="667"/>
      <c r="L53" s="668"/>
    </row>
    <row r="54" spans="1:12" ht="14.25" customHeight="1" thickBot="1">
      <c r="A54" s="106"/>
      <c r="B54" s="124" t="s">
        <v>461</v>
      </c>
      <c r="C54" s="607"/>
      <c r="D54" s="131"/>
      <c r="E54" s="131"/>
      <c r="F54" s="131"/>
      <c r="G54" s="131"/>
      <c r="H54" s="131"/>
      <c r="I54" s="573"/>
      <c r="J54" s="131"/>
      <c r="K54" s="131"/>
      <c r="L54" s="131"/>
    </row>
    <row r="55" spans="1:12" ht="14.25" customHeight="1">
      <c r="A55" s="108" t="s">
        <v>14</v>
      </c>
      <c r="B55" s="109" t="s">
        <v>192</v>
      </c>
      <c r="C55" s="584">
        <v>1621</v>
      </c>
      <c r="D55" s="419">
        <v>1621</v>
      </c>
      <c r="E55" s="420"/>
      <c r="F55" s="420"/>
      <c r="G55" s="420">
        <v>68</v>
      </c>
      <c r="H55" s="420"/>
      <c r="I55" s="594">
        <v>1689</v>
      </c>
      <c r="J55" s="420">
        <v>1689</v>
      </c>
      <c r="K55" s="420"/>
      <c r="L55" s="420"/>
    </row>
    <row r="56" spans="1:12" ht="14.25" customHeight="1">
      <c r="A56" s="110" t="s">
        <v>16</v>
      </c>
      <c r="B56" s="111" t="s">
        <v>193</v>
      </c>
      <c r="C56" s="585">
        <v>426</v>
      </c>
      <c r="D56" s="421">
        <v>426</v>
      </c>
      <c r="E56" s="422"/>
      <c r="F56" s="422"/>
      <c r="G56" s="422">
        <v>16</v>
      </c>
      <c r="H56" s="422"/>
      <c r="I56" s="595">
        <v>442</v>
      </c>
      <c r="J56" s="422">
        <v>442</v>
      </c>
      <c r="K56" s="422"/>
      <c r="L56" s="422"/>
    </row>
    <row r="57" spans="1:12" ht="14.25" customHeight="1">
      <c r="A57" s="110" t="s">
        <v>18</v>
      </c>
      <c r="B57" s="111" t="s">
        <v>194</v>
      </c>
      <c r="C57" s="585">
        <v>3639</v>
      </c>
      <c r="D57" s="421">
        <v>3639</v>
      </c>
      <c r="E57" s="422"/>
      <c r="F57" s="422"/>
      <c r="G57" s="422"/>
      <c r="H57" s="422"/>
      <c r="I57" s="595">
        <v>3639</v>
      </c>
      <c r="J57" s="422">
        <v>3639</v>
      </c>
      <c r="K57" s="422"/>
      <c r="L57" s="422"/>
    </row>
    <row r="58" spans="1:12" ht="14.25" customHeight="1">
      <c r="A58" s="110" t="s">
        <v>20</v>
      </c>
      <c r="B58" s="111" t="s">
        <v>195</v>
      </c>
      <c r="C58" s="585"/>
      <c r="D58" s="422"/>
      <c r="E58" s="422"/>
      <c r="F58" s="422"/>
      <c r="G58" s="422"/>
      <c r="H58" s="422"/>
      <c r="I58" s="595"/>
      <c r="J58" s="422"/>
      <c r="K58" s="422"/>
      <c r="L58" s="422"/>
    </row>
    <row r="59" spans="1:12" ht="14.25" customHeight="1" thickBot="1">
      <c r="A59" s="110" t="s">
        <v>22</v>
      </c>
      <c r="B59" s="111" t="s">
        <v>197</v>
      </c>
      <c r="C59" s="585"/>
      <c r="D59" s="422"/>
      <c r="E59" s="422"/>
      <c r="F59" s="422"/>
      <c r="G59" s="422"/>
      <c r="H59" s="422"/>
      <c r="I59" s="595"/>
      <c r="J59" s="422"/>
      <c r="K59" s="422"/>
      <c r="L59" s="422"/>
    </row>
    <row r="60" spans="1:12" ht="14.25" customHeight="1" thickBot="1">
      <c r="A60" s="125" t="s">
        <v>24</v>
      </c>
      <c r="B60" s="126" t="s">
        <v>449</v>
      </c>
      <c r="C60" s="603">
        <f>SUM(C55:C59)</f>
        <v>5686</v>
      </c>
      <c r="D60" s="423">
        <f>SUM(D55:D59)</f>
        <v>5686</v>
      </c>
      <c r="E60" s="423">
        <f aca="true" t="shared" si="2" ref="E60:L60">SUM(E55:E59)</f>
        <v>0</v>
      </c>
      <c r="F60" s="423">
        <f t="shared" si="2"/>
        <v>0</v>
      </c>
      <c r="G60" s="423">
        <f t="shared" si="2"/>
        <v>84</v>
      </c>
      <c r="H60" s="423">
        <f t="shared" si="2"/>
        <v>0</v>
      </c>
      <c r="I60" s="605">
        <f t="shared" si="2"/>
        <v>5770</v>
      </c>
      <c r="J60" s="423">
        <f t="shared" si="2"/>
        <v>5770</v>
      </c>
      <c r="K60" s="423">
        <f t="shared" si="2"/>
        <v>0</v>
      </c>
      <c r="L60" s="423">
        <f t="shared" si="2"/>
        <v>0</v>
      </c>
    </row>
    <row r="61" spans="1:12" ht="14.25" customHeight="1" thickBot="1">
      <c r="A61" s="115"/>
      <c r="B61" s="116" t="s">
        <v>462</v>
      </c>
      <c r="C61" s="589"/>
      <c r="D61" s="85"/>
      <c r="E61" s="85"/>
      <c r="F61" s="85"/>
      <c r="G61" s="85"/>
      <c r="H61" s="85"/>
      <c r="I61" s="578"/>
      <c r="J61" s="85"/>
      <c r="K61" s="85"/>
      <c r="L61" s="85"/>
    </row>
    <row r="62" spans="1:12" ht="14.25" customHeight="1">
      <c r="A62" s="108" t="s">
        <v>27</v>
      </c>
      <c r="B62" s="109" t="s">
        <v>230</v>
      </c>
      <c r="C62" s="584"/>
      <c r="D62" s="420"/>
      <c r="E62" s="420"/>
      <c r="F62" s="420"/>
      <c r="G62" s="420"/>
      <c r="H62" s="420"/>
      <c r="I62" s="594"/>
      <c r="J62" s="420"/>
      <c r="K62" s="420"/>
      <c r="L62" s="420"/>
    </row>
    <row r="63" spans="1:12" ht="14.25" customHeight="1">
      <c r="A63" s="110" t="s">
        <v>29</v>
      </c>
      <c r="B63" s="111" t="s">
        <v>232</v>
      </c>
      <c r="C63" s="585"/>
      <c r="D63" s="422"/>
      <c r="E63" s="422"/>
      <c r="F63" s="422"/>
      <c r="G63" s="422"/>
      <c r="H63" s="422"/>
      <c r="I63" s="595"/>
      <c r="J63" s="422"/>
      <c r="K63" s="422"/>
      <c r="L63" s="422"/>
    </row>
    <row r="64" spans="1:12" ht="14.25" customHeight="1">
      <c r="A64" s="110" t="s">
        <v>31</v>
      </c>
      <c r="B64" s="111" t="s">
        <v>451</v>
      </c>
      <c r="C64" s="585"/>
      <c r="D64" s="422"/>
      <c r="E64" s="422"/>
      <c r="F64" s="422"/>
      <c r="G64" s="422"/>
      <c r="H64" s="422"/>
      <c r="I64" s="595"/>
      <c r="J64" s="422"/>
      <c r="K64" s="422"/>
      <c r="L64" s="422"/>
    </row>
    <row r="65" spans="1:12" ht="14.25" customHeight="1" thickBot="1">
      <c r="A65" s="110" t="s">
        <v>33</v>
      </c>
      <c r="B65" s="111" t="s">
        <v>463</v>
      </c>
      <c r="C65" s="585"/>
      <c r="D65" s="422"/>
      <c r="E65" s="422"/>
      <c r="F65" s="422"/>
      <c r="G65" s="422"/>
      <c r="H65" s="422"/>
      <c r="I65" s="595"/>
      <c r="J65" s="422"/>
      <c r="K65" s="422"/>
      <c r="L65" s="422"/>
    </row>
    <row r="66" spans="1:12" ht="14.25" customHeight="1" thickBot="1">
      <c r="A66" s="113" t="s">
        <v>39</v>
      </c>
      <c r="B66" s="116" t="s">
        <v>464</v>
      </c>
      <c r="C66" s="588">
        <f>SUM(C62:C64)</f>
        <v>0</v>
      </c>
      <c r="D66" s="424">
        <f>SUM(D62:D64)</f>
        <v>0</v>
      </c>
      <c r="E66" s="424">
        <f aca="true" t="shared" si="3" ref="E66:L66">SUM(E62:E64)</f>
        <v>0</v>
      </c>
      <c r="F66" s="424">
        <f t="shared" si="3"/>
        <v>0</v>
      </c>
      <c r="G66" s="424">
        <f t="shared" si="3"/>
        <v>0</v>
      </c>
      <c r="H66" s="424">
        <f t="shared" si="3"/>
        <v>0</v>
      </c>
      <c r="I66" s="598">
        <f t="shared" si="3"/>
        <v>0</v>
      </c>
      <c r="J66" s="424">
        <f t="shared" si="3"/>
        <v>0</v>
      </c>
      <c r="K66" s="424">
        <f t="shared" si="3"/>
        <v>0</v>
      </c>
      <c r="L66" s="424">
        <f t="shared" si="3"/>
        <v>0</v>
      </c>
    </row>
    <row r="67" spans="1:12" ht="14.25" customHeight="1" thickBot="1">
      <c r="A67" s="113" t="s">
        <v>54</v>
      </c>
      <c r="B67" s="116" t="s">
        <v>453</v>
      </c>
      <c r="C67" s="590"/>
      <c r="D67" s="425"/>
      <c r="E67" s="425"/>
      <c r="F67" s="425"/>
      <c r="G67" s="425"/>
      <c r="H67" s="425"/>
      <c r="I67" s="599"/>
      <c r="J67" s="425"/>
      <c r="K67" s="425"/>
      <c r="L67" s="425"/>
    </row>
    <row r="68" spans="1:12" ht="14.25" customHeight="1" thickBot="1">
      <c r="A68" s="113" t="s">
        <v>71</v>
      </c>
      <c r="B68" s="114" t="s">
        <v>454</v>
      </c>
      <c r="C68" s="588">
        <f>+C60+C66+C67</f>
        <v>5686</v>
      </c>
      <c r="D68" s="424">
        <f>+D60+D66+D67</f>
        <v>5686</v>
      </c>
      <c r="E68" s="424">
        <f aca="true" t="shared" si="4" ref="E68:L68">+E60+E66+E67</f>
        <v>0</v>
      </c>
      <c r="F68" s="424">
        <f t="shared" si="4"/>
        <v>0</v>
      </c>
      <c r="G68" s="424">
        <f t="shared" si="4"/>
        <v>84</v>
      </c>
      <c r="H68" s="424">
        <f t="shared" si="4"/>
        <v>0</v>
      </c>
      <c r="I68" s="598">
        <f t="shared" si="4"/>
        <v>5770</v>
      </c>
      <c r="J68" s="424">
        <f t="shared" si="4"/>
        <v>5770</v>
      </c>
      <c r="K68" s="424">
        <f t="shared" si="4"/>
        <v>0</v>
      </c>
      <c r="L68" s="424">
        <f t="shared" si="4"/>
        <v>0</v>
      </c>
    </row>
    <row r="69" spans="1:12" ht="14.25" customHeight="1" thickBot="1">
      <c r="A69" s="127"/>
      <c r="B69" s="128"/>
      <c r="G69" s="49"/>
      <c r="H69" s="49"/>
      <c r="I69" s="49"/>
      <c r="J69" s="49"/>
      <c r="K69" s="49"/>
      <c r="L69" s="49"/>
    </row>
    <row r="70" spans="1:12" ht="14.25" customHeight="1" thickBot="1">
      <c r="A70" s="129" t="s">
        <v>425</v>
      </c>
      <c r="B70" s="130"/>
      <c r="C70" s="604">
        <v>1</v>
      </c>
      <c r="D70" s="426">
        <v>1</v>
      </c>
      <c r="E70" s="426"/>
      <c r="F70" s="426"/>
      <c r="G70" s="426"/>
      <c r="H70" s="426"/>
      <c r="I70" s="606">
        <v>1</v>
      </c>
      <c r="J70" s="426">
        <v>1</v>
      </c>
      <c r="K70" s="426"/>
      <c r="L70" s="426"/>
    </row>
    <row r="71" spans="1:12" ht="14.25" customHeight="1" thickBot="1">
      <c r="A71" s="129" t="s">
        <v>426</v>
      </c>
      <c r="B71" s="130"/>
      <c r="C71" s="604"/>
      <c r="D71" s="426"/>
      <c r="E71" s="426"/>
      <c r="F71" s="426"/>
      <c r="G71" s="426"/>
      <c r="H71" s="426"/>
      <c r="I71" s="606"/>
      <c r="J71" s="426"/>
      <c r="K71" s="426"/>
      <c r="L71" s="426"/>
    </row>
  </sheetData>
  <sheetProtection selectLockedCells="1" selectUnlockedCells="1"/>
  <mergeCells count="19">
    <mergeCell ref="A1:D1"/>
    <mergeCell ref="G4:H4"/>
    <mergeCell ref="I4:I5"/>
    <mergeCell ref="J4:L4"/>
    <mergeCell ref="G50:H50"/>
    <mergeCell ref="I50:I51"/>
    <mergeCell ref="J50:L50"/>
    <mergeCell ref="A7:L7"/>
    <mergeCell ref="A50:A51"/>
    <mergeCell ref="B50:B51"/>
    <mergeCell ref="B3:L3"/>
    <mergeCell ref="B2:L2"/>
    <mergeCell ref="C50:C51"/>
    <mergeCell ref="D50:F50"/>
    <mergeCell ref="A53:L53"/>
    <mergeCell ref="A4:A5"/>
    <mergeCell ref="B4:B5"/>
    <mergeCell ref="C4:C5"/>
    <mergeCell ref="D4:F4"/>
  </mergeCells>
  <printOptions/>
  <pageMargins left="0.31496062992125984" right="0.15748031496062992" top="0.7480314960629921" bottom="0.4" header="0.5118110236220472" footer="0.31496062992125984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L70"/>
  <sheetViews>
    <sheetView zoomScalePageLayoutView="0" workbookViewId="0" topLeftCell="A42">
      <selection activeCell="N52" sqref="N52"/>
    </sheetView>
  </sheetViews>
  <sheetFormatPr defaultColWidth="9.00390625" defaultRowHeight="12.75"/>
  <cols>
    <col min="1" max="1" width="10.625" style="48" customWidth="1"/>
    <col min="2" max="2" width="75.50390625" style="49" customWidth="1"/>
    <col min="3" max="3" width="14.125" style="49" customWidth="1"/>
    <col min="4" max="4" width="14.625" style="49" customWidth="1"/>
    <col min="5" max="5" width="10.875" style="49" customWidth="1"/>
    <col min="6" max="6" width="16.625" style="49" customWidth="1"/>
    <col min="7" max="7" width="13.375" style="8" customWidth="1"/>
    <col min="8" max="8" width="12.375" style="8" customWidth="1"/>
    <col min="9" max="9" width="13.50390625" style="8" customWidth="1"/>
    <col min="10" max="10" width="11.125" style="8" customWidth="1"/>
    <col min="11" max="11" width="12.00390625" style="8" customWidth="1"/>
    <col min="12" max="12" width="16.625" style="8" customWidth="1"/>
    <col min="13" max="16384" width="9.375" style="8" customWidth="1"/>
  </cols>
  <sheetData>
    <row r="1" spans="1:12" s="70" customFormat="1" ht="21" customHeight="1" thickBot="1">
      <c r="A1" s="682" t="str">
        <f>+CONCATENATE("9.3.3. melléklet a .../",2016,". (......) önkormányzati rendelethez")</f>
        <v>9.3.3. melléklet a .../2016. (......) önkormányzati rendelethez</v>
      </c>
      <c r="B1" s="682"/>
      <c r="C1" s="682"/>
      <c r="D1" s="682"/>
      <c r="E1" s="31"/>
      <c r="L1" s="4" t="s">
        <v>0</v>
      </c>
    </row>
    <row r="2" spans="1:12" s="56" customFormat="1" ht="40.5" customHeight="1" thickBot="1">
      <c r="A2" s="93" t="s">
        <v>388</v>
      </c>
      <c r="B2" s="670" t="s">
        <v>468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s="56" customFormat="1" ht="34.5" customHeight="1" thickBot="1">
      <c r="A3" s="93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s="6" customFormat="1" ht="21.75" customHeight="1" thickBot="1">
      <c r="A4" s="634" t="s">
        <v>1</v>
      </c>
      <c r="B4" s="633" t="s">
        <v>392</v>
      </c>
      <c r="C4" s="633" t="s">
        <v>486</v>
      </c>
      <c r="D4" s="676" t="s">
        <v>487</v>
      </c>
      <c r="E4" s="676"/>
      <c r="F4" s="676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ht="39" thickBot="1">
      <c r="A5" s="634"/>
      <c r="B5" s="634"/>
      <c r="C5" s="634"/>
      <c r="D5" s="93" t="s">
        <v>3</v>
      </c>
      <c r="E5" s="55" t="s">
        <v>4</v>
      </c>
      <c r="F5" s="55" t="s">
        <v>5</v>
      </c>
      <c r="G5" s="94" t="s">
        <v>481</v>
      </c>
      <c r="H5" s="94" t="s">
        <v>337</v>
      </c>
      <c r="I5" s="659"/>
      <c r="J5" s="94" t="s">
        <v>3</v>
      </c>
      <c r="K5" s="96" t="s">
        <v>4</v>
      </c>
      <c r="L5" s="97" t="s">
        <v>5</v>
      </c>
    </row>
    <row r="6" spans="1:12" s="9" customFormat="1" ht="14.2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122" t="s">
        <v>372</v>
      </c>
      <c r="H6" s="122" t="s">
        <v>477</v>
      </c>
      <c r="I6" s="122" t="s">
        <v>478</v>
      </c>
      <c r="J6" s="122" t="s">
        <v>479</v>
      </c>
      <c r="K6" s="122" t="s">
        <v>483</v>
      </c>
      <c r="L6" s="123" t="s">
        <v>484</v>
      </c>
    </row>
    <row r="7" spans="1:12" s="9" customFormat="1" ht="15.75" customHeight="1" thickBot="1">
      <c r="A7" s="666" t="s">
        <v>290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 thickBot="1">
      <c r="A8" s="106"/>
      <c r="B8" s="107" t="s">
        <v>297</v>
      </c>
      <c r="C8" s="573"/>
      <c r="D8" s="131"/>
      <c r="E8" s="131"/>
      <c r="F8" s="131"/>
      <c r="G8" s="131"/>
      <c r="H8" s="131"/>
      <c r="I8" s="573"/>
      <c r="J8" s="131"/>
      <c r="K8" s="131"/>
      <c r="L8" s="131"/>
    </row>
    <row r="9" spans="1:12" s="72" customFormat="1" ht="14.25" customHeight="1">
      <c r="A9" s="108" t="s">
        <v>14</v>
      </c>
      <c r="B9" s="109" t="s">
        <v>75</v>
      </c>
      <c r="C9" s="574"/>
      <c r="D9" s="132"/>
      <c r="E9" s="132"/>
      <c r="F9" s="132"/>
      <c r="G9" s="132"/>
      <c r="H9" s="132"/>
      <c r="I9" s="574"/>
      <c r="J9" s="132"/>
      <c r="K9" s="132"/>
      <c r="L9" s="132"/>
    </row>
    <row r="10" spans="1:12" s="72" customFormat="1" ht="14.25" customHeight="1">
      <c r="A10" s="110" t="s">
        <v>16</v>
      </c>
      <c r="B10" s="111" t="s">
        <v>77</v>
      </c>
      <c r="C10" s="575">
        <v>60</v>
      </c>
      <c r="D10" s="133">
        <v>60</v>
      </c>
      <c r="E10" s="133"/>
      <c r="F10" s="133"/>
      <c r="G10" s="133"/>
      <c r="H10" s="133"/>
      <c r="I10" s="575">
        <v>60</v>
      </c>
      <c r="J10" s="133">
        <v>60</v>
      </c>
      <c r="K10" s="133"/>
      <c r="L10" s="133"/>
    </row>
    <row r="11" spans="1:12" s="72" customFormat="1" ht="14.25" customHeight="1">
      <c r="A11" s="110" t="s">
        <v>18</v>
      </c>
      <c r="B11" s="111" t="s">
        <v>79</v>
      </c>
      <c r="C11" s="575"/>
      <c r="D11" s="133"/>
      <c r="E11" s="133"/>
      <c r="F11" s="133"/>
      <c r="G11" s="133"/>
      <c r="H11" s="133"/>
      <c r="I11" s="575"/>
      <c r="J11" s="133"/>
      <c r="K11" s="133"/>
      <c r="L11" s="133"/>
    </row>
    <row r="12" spans="1:12" s="72" customFormat="1" ht="14.25" customHeight="1">
      <c r="A12" s="110" t="s">
        <v>20</v>
      </c>
      <c r="B12" s="111" t="s">
        <v>81</v>
      </c>
      <c r="C12" s="575"/>
      <c r="D12" s="133"/>
      <c r="E12" s="133"/>
      <c r="F12" s="133"/>
      <c r="G12" s="133"/>
      <c r="H12" s="133"/>
      <c r="I12" s="575"/>
      <c r="J12" s="133"/>
      <c r="K12" s="133"/>
      <c r="L12" s="133"/>
    </row>
    <row r="13" spans="1:12" s="72" customFormat="1" ht="14.25" customHeight="1">
      <c r="A13" s="110" t="s">
        <v>22</v>
      </c>
      <c r="B13" s="111" t="s">
        <v>83</v>
      </c>
      <c r="C13" s="575"/>
      <c r="D13" s="133"/>
      <c r="E13" s="133"/>
      <c r="F13" s="133"/>
      <c r="G13" s="133"/>
      <c r="H13" s="133"/>
      <c r="I13" s="575"/>
      <c r="J13" s="133"/>
      <c r="K13" s="133"/>
      <c r="L13" s="133"/>
    </row>
    <row r="14" spans="1:12" s="72" customFormat="1" ht="14.25" customHeight="1">
      <c r="A14" s="110" t="s">
        <v>198</v>
      </c>
      <c r="B14" s="111" t="s">
        <v>427</v>
      </c>
      <c r="C14" s="575"/>
      <c r="D14" s="133"/>
      <c r="E14" s="133"/>
      <c r="F14" s="133"/>
      <c r="G14" s="133"/>
      <c r="H14" s="133"/>
      <c r="I14" s="575"/>
      <c r="J14" s="133"/>
      <c r="K14" s="133"/>
      <c r="L14" s="133"/>
    </row>
    <row r="15" spans="1:12" s="72" customFormat="1" ht="14.25" customHeight="1">
      <c r="A15" s="110" t="s">
        <v>200</v>
      </c>
      <c r="B15" s="112" t="s">
        <v>428</v>
      </c>
      <c r="C15" s="575"/>
      <c r="D15" s="133"/>
      <c r="E15" s="133"/>
      <c r="F15" s="133"/>
      <c r="G15" s="133"/>
      <c r="H15" s="133"/>
      <c r="I15" s="575"/>
      <c r="J15" s="133"/>
      <c r="K15" s="133"/>
      <c r="L15" s="133"/>
    </row>
    <row r="16" spans="1:12" s="72" customFormat="1" ht="14.25" customHeight="1">
      <c r="A16" s="110" t="s">
        <v>202</v>
      </c>
      <c r="B16" s="111" t="s">
        <v>89</v>
      </c>
      <c r="C16" s="576"/>
      <c r="D16" s="134"/>
      <c r="E16" s="134"/>
      <c r="F16" s="134"/>
      <c r="G16" s="134"/>
      <c r="H16" s="134"/>
      <c r="I16" s="576"/>
      <c r="J16" s="134"/>
      <c r="K16" s="134"/>
      <c r="L16" s="134"/>
    </row>
    <row r="17" spans="1:12" s="49" customFormat="1" ht="14.25" customHeight="1">
      <c r="A17" s="110" t="s">
        <v>204</v>
      </c>
      <c r="B17" s="111" t="s">
        <v>91</v>
      </c>
      <c r="C17" s="575"/>
      <c r="D17" s="133"/>
      <c r="E17" s="133"/>
      <c r="F17" s="133"/>
      <c r="G17" s="133"/>
      <c r="H17" s="133"/>
      <c r="I17" s="575"/>
      <c r="J17" s="133"/>
      <c r="K17" s="133"/>
      <c r="L17" s="133"/>
    </row>
    <row r="18" spans="1:12" s="49" customFormat="1" ht="14.25" customHeight="1">
      <c r="A18" s="110" t="s">
        <v>206</v>
      </c>
      <c r="B18" s="111" t="s">
        <v>93</v>
      </c>
      <c r="C18" s="577"/>
      <c r="D18" s="135"/>
      <c r="E18" s="135"/>
      <c r="F18" s="135"/>
      <c r="G18" s="135"/>
      <c r="H18" s="135"/>
      <c r="I18" s="577"/>
      <c r="J18" s="135"/>
      <c r="K18" s="135"/>
      <c r="L18" s="135"/>
    </row>
    <row r="19" spans="1:12" s="49" customFormat="1" ht="14.25" customHeight="1" thickBot="1">
      <c r="A19" s="110" t="s">
        <v>208</v>
      </c>
      <c r="B19" s="112" t="s">
        <v>95</v>
      </c>
      <c r="C19" s="577"/>
      <c r="D19" s="135"/>
      <c r="E19" s="135"/>
      <c r="F19" s="135"/>
      <c r="G19" s="135"/>
      <c r="H19" s="135"/>
      <c r="I19" s="577"/>
      <c r="J19" s="135"/>
      <c r="K19" s="135"/>
      <c r="L19" s="135"/>
    </row>
    <row r="20" spans="1:12" s="72" customFormat="1" ht="14.25" customHeight="1" thickBot="1">
      <c r="A20" s="113" t="s">
        <v>24</v>
      </c>
      <c r="B20" s="114" t="s">
        <v>429</v>
      </c>
      <c r="C20" s="526">
        <f>SUM(C9:C19)</f>
        <v>60</v>
      </c>
      <c r="D20" s="136">
        <f>SUM(D9:D19)</f>
        <v>60</v>
      </c>
      <c r="E20" s="136">
        <f>SUM(E9:E19)</f>
        <v>0</v>
      </c>
      <c r="F20" s="136">
        <f>SUM(F9:F19)</f>
        <v>0</v>
      </c>
      <c r="G20" s="136">
        <f aca="true" t="shared" si="0" ref="G20:L20">SUM(G9:G19)</f>
        <v>0</v>
      </c>
      <c r="H20" s="136">
        <f t="shared" si="0"/>
        <v>0</v>
      </c>
      <c r="I20" s="526">
        <f t="shared" si="0"/>
        <v>60</v>
      </c>
      <c r="J20" s="136">
        <f t="shared" si="0"/>
        <v>60</v>
      </c>
      <c r="K20" s="136">
        <f t="shared" si="0"/>
        <v>0</v>
      </c>
      <c r="L20" s="136">
        <f t="shared" si="0"/>
        <v>0</v>
      </c>
    </row>
    <row r="21" spans="1:12" ht="14.25" customHeight="1" thickBot="1">
      <c r="A21" s="115"/>
      <c r="B21" s="114" t="s">
        <v>469</v>
      </c>
      <c r="C21" s="578"/>
      <c r="D21" s="85"/>
      <c r="E21" s="85"/>
      <c r="F21" s="85"/>
      <c r="G21" s="85"/>
      <c r="H21" s="85"/>
      <c r="I21" s="578"/>
      <c r="J21" s="85"/>
      <c r="K21" s="85"/>
      <c r="L21" s="85"/>
    </row>
    <row r="22" spans="1:12" s="49" customFormat="1" ht="14.25" customHeight="1">
      <c r="A22" s="108" t="s">
        <v>27</v>
      </c>
      <c r="B22" s="109" t="s">
        <v>28</v>
      </c>
      <c r="C22" s="574"/>
      <c r="D22" s="132"/>
      <c r="E22" s="132"/>
      <c r="F22" s="132"/>
      <c r="G22" s="132"/>
      <c r="H22" s="132"/>
      <c r="I22" s="574"/>
      <c r="J22" s="132"/>
      <c r="K22" s="132"/>
      <c r="L22" s="132"/>
    </row>
    <row r="23" spans="1:12" s="49" customFormat="1" ht="14.25" customHeight="1">
      <c r="A23" s="110" t="s">
        <v>29</v>
      </c>
      <c r="B23" s="111" t="s">
        <v>430</v>
      </c>
      <c r="C23" s="575"/>
      <c r="D23" s="133"/>
      <c r="E23" s="133"/>
      <c r="F23" s="133"/>
      <c r="G23" s="133"/>
      <c r="H23" s="133"/>
      <c r="I23" s="575"/>
      <c r="J23" s="133"/>
      <c r="K23" s="133"/>
      <c r="L23" s="133"/>
    </row>
    <row r="24" spans="1:12" s="49" customFormat="1" ht="14.25" customHeight="1">
      <c r="A24" s="110" t="s">
        <v>31</v>
      </c>
      <c r="B24" s="111" t="s">
        <v>431</v>
      </c>
      <c r="C24" s="575">
        <v>35517</v>
      </c>
      <c r="D24" s="133">
        <v>35517</v>
      </c>
      <c r="E24" s="133"/>
      <c r="F24" s="133"/>
      <c r="G24" s="133"/>
      <c r="H24" s="133"/>
      <c r="I24" s="575">
        <v>35517</v>
      </c>
      <c r="J24" s="133">
        <v>35517</v>
      </c>
      <c r="K24" s="133"/>
      <c r="L24" s="133"/>
    </row>
    <row r="25" spans="1:12" s="49" customFormat="1" ht="14.25" customHeight="1" thickBot="1">
      <c r="A25" s="110" t="s">
        <v>33</v>
      </c>
      <c r="B25" s="111" t="s">
        <v>456</v>
      </c>
      <c r="C25" s="575"/>
      <c r="D25" s="133"/>
      <c r="E25" s="133"/>
      <c r="F25" s="133"/>
      <c r="G25" s="133"/>
      <c r="H25" s="133"/>
      <c r="I25" s="575"/>
      <c r="J25" s="133"/>
      <c r="K25" s="133"/>
      <c r="L25" s="133"/>
    </row>
    <row r="26" spans="1:12" s="72" customFormat="1" ht="14.25" customHeight="1" thickBot="1">
      <c r="A26" s="113" t="s">
        <v>39</v>
      </c>
      <c r="B26" s="114" t="s">
        <v>433</v>
      </c>
      <c r="C26" s="526">
        <f>SUM(C22:C24)</f>
        <v>35517</v>
      </c>
      <c r="D26" s="136">
        <f>SUM(D22:D24)</f>
        <v>35517</v>
      </c>
      <c r="E26" s="136">
        <f>SUM(E22:E24)</f>
        <v>0</v>
      </c>
      <c r="F26" s="136">
        <f>SUM(F22:F24)</f>
        <v>0</v>
      </c>
      <c r="G26" s="136">
        <f aca="true" t="shared" si="1" ref="G26:L26">SUM(G22:G24)</f>
        <v>0</v>
      </c>
      <c r="H26" s="136">
        <f t="shared" si="1"/>
        <v>0</v>
      </c>
      <c r="I26" s="526">
        <f t="shared" si="1"/>
        <v>35517</v>
      </c>
      <c r="J26" s="136">
        <f t="shared" si="1"/>
        <v>35517</v>
      </c>
      <c r="K26" s="136">
        <f t="shared" si="1"/>
        <v>0</v>
      </c>
      <c r="L26" s="136">
        <f t="shared" si="1"/>
        <v>0</v>
      </c>
    </row>
    <row r="27" spans="1:12" s="49" customFormat="1" ht="14.25" customHeight="1" thickBot="1">
      <c r="A27" s="113" t="s">
        <v>54</v>
      </c>
      <c r="B27" s="116" t="s">
        <v>296</v>
      </c>
      <c r="C27" s="579"/>
      <c r="D27" s="137"/>
      <c r="E27" s="137"/>
      <c r="F27" s="137"/>
      <c r="G27" s="137"/>
      <c r="H27" s="137"/>
      <c r="I27" s="579"/>
      <c r="J27" s="137"/>
      <c r="K27" s="137"/>
      <c r="L27" s="137"/>
    </row>
    <row r="28" spans="1:12" ht="14.25" customHeight="1" thickBot="1">
      <c r="A28" s="115"/>
      <c r="B28" s="116" t="s">
        <v>342</v>
      </c>
      <c r="C28" s="578"/>
      <c r="D28" s="85"/>
      <c r="E28" s="85"/>
      <c r="F28" s="85"/>
      <c r="G28" s="85"/>
      <c r="H28" s="85"/>
      <c r="I28" s="578"/>
      <c r="J28" s="85"/>
      <c r="K28" s="85"/>
      <c r="L28" s="85"/>
    </row>
    <row r="29" spans="1:12" s="49" customFormat="1" ht="14.25" customHeight="1">
      <c r="A29" s="108" t="s">
        <v>57</v>
      </c>
      <c r="B29" s="109" t="s">
        <v>430</v>
      </c>
      <c r="C29" s="574"/>
      <c r="D29" s="132"/>
      <c r="E29" s="132"/>
      <c r="F29" s="132"/>
      <c r="G29" s="132"/>
      <c r="H29" s="132"/>
      <c r="I29" s="574"/>
      <c r="J29" s="132"/>
      <c r="K29" s="132"/>
      <c r="L29" s="132"/>
    </row>
    <row r="30" spans="1:12" s="49" customFormat="1" ht="14.25" customHeight="1">
      <c r="A30" s="108" t="s">
        <v>65</v>
      </c>
      <c r="B30" s="111" t="s">
        <v>434</v>
      </c>
      <c r="C30" s="576"/>
      <c r="D30" s="134"/>
      <c r="E30" s="134"/>
      <c r="F30" s="134"/>
      <c r="G30" s="134"/>
      <c r="H30" s="134"/>
      <c r="I30" s="576"/>
      <c r="J30" s="134"/>
      <c r="K30" s="134"/>
      <c r="L30" s="134"/>
    </row>
    <row r="31" spans="1:12" s="49" customFormat="1" ht="14.25" customHeight="1" thickBot="1">
      <c r="A31" s="110" t="s">
        <v>67</v>
      </c>
      <c r="B31" s="117" t="s">
        <v>457</v>
      </c>
      <c r="C31" s="580"/>
      <c r="D31" s="138"/>
      <c r="E31" s="138"/>
      <c r="F31" s="138"/>
      <c r="G31" s="138"/>
      <c r="H31" s="138"/>
      <c r="I31" s="580"/>
      <c r="J31" s="138"/>
      <c r="K31" s="138"/>
      <c r="L31" s="138"/>
    </row>
    <row r="32" spans="1:12" s="49" customFormat="1" ht="14.25" customHeight="1" thickBot="1">
      <c r="A32" s="113" t="s">
        <v>71</v>
      </c>
      <c r="B32" s="116" t="s">
        <v>458</v>
      </c>
      <c r="C32" s="526">
        <f>+C29+C30</f>
        <v>0</v>
      </c>
      <c r="D32" s="136">
        <f>+D29+D30</f>
        <v>0</v>
      </c>
      <c r="E32" s="136">
        <f>+E29+E30</f>
        <v>0</v>
      </c>
      <c r="F32" s="136">
        <f>+F29+F30</f>
        <v>0</v>
      </c>
      <c r="G32" s="136">
        <f aca="true" t="shared" si="2" ref="G32:L32">+G29+G30</f>
        <v>0</v>
      </c>
      <c r="H32" s="136">
        <f t="shared" si="2"/>
        <v>0</v>
      </c>
      <c r="I32" s="526">
        <f t="shared" si="2"/>
        <v>0</v>
      </c>
      <c r="J32" s="136">
        <f t="shared" si="2"/>
        <v>0</v>
      </c>
      <c r="K32" s="136">
        <f t="shared" si="2"/>
        <v>0</v>
      </c>
      <c r="L32" s="136">
        <f t="shared" si="2"/>
        <v>0</v>
      </c>
    </row>
    <row r="33" spans="1:12" ht="14.25" customHeight="1" thickBot="1">
      <c r="A33" s="115"/>
      <c r="B33" s="116" t="s">
        <v>345</v>
      </c>
      <c r="C33" s="578"/>
      <c r="D33" s="85"/>
      <c r="E33" s="85"/>
      <c r="F33" s="85"/>
      <c r="G33" s="85"/>
      <c r="H33" s="85"/>
      <c r="I33" s="578"/>
      <c r="J33" s="85"/>
      <c r="K33" s="85"/>
      <c r="L33" s="85"/>
    </row>
    <row r="34" spans="1:12" s="49" customFormat="1" ht="14.25" customHeight="1">
      <c r="A34" s="108" t="s">
        <v>74</v>
      </c>
      <c r="B34" s="109" t="s">
        <v>100</v>
      </c>
      <c r="C34" s="574"/>
      <c r="D34" s="132"/>
      <c r="E34" s="132"/>
      <c r="F34" s="132"/>
      <c r="G34" s="132"/>
      <c r="H34" s="132"/>
      <c r="I34" s="574"/>
      <c r="J34" s="132"/>
      <c r="K34" s="132"/>
      <c r="L34" s="132"/>
    </row>
    <row r="35" spans="1:12" s="49" customFormat="1" ht="14.25" customHeight="1">
      <c r="A35" s="108" t="s">
        <v>76</v>
      </c>
      <c r="B35" s="111" t="s">
        <v>102</v>
      </c>
      <c r="C35" s="576"/>
      <c r="D35" s="134"/>
      <c r="E35" s="134"/>
      <c r="F35" s="134"/>
      <c r="G35" s="134"/>
      <c r="H35" s="134"/>
      <c r="I35" s="576"/>
      <c r="J35" s="134"/>
      <c r="K35" s="134"/>
      <c r="L35" s="134"/>
    </row>
    <row r="36" spans="1:12" s="49" customFormat="1" ht="14.25" customHeight="1" thickBot="1">
      <c r="A36" s="110" t="s">
        <v>78</v>
      </c>
      <c r="B36" s="117" t="s">
        <v>104</v>
      </c>
      <c r="C36" s="580"/>
      <c r="D36" s="138"/>
      <c r="E36" s="138"/>
      <c r="F36" s="138"/>
      <c r="G36" s="138"/>
      <c r="H36" s="138"/>
      <c r="I36" s="580"/>
      <c r="J36" s="138"/>
      <c r="K36" s="138"/>
      <c r="L36" s="138"/>
    </row>
    <row r="37" spans="1:12" s="49" customFormat="1" ht="14.25" customHeight="1" thickBot="1">
      <c r="A37" s="113" t="s">
        <v>96</v>
      </c>
      <c r="B37" s="116" t="s">
        <v>437</v>
      </c>
      <c r="C37" s="526">
        <f>+C34+C35+C36</f>
        <v>0</v>
      </c>
      <c r="D37" s="136">
        <f>+D34+D35+D36</f>
        <v>0</v>
      </c>
      <c r="E37" s="136">
        <f>+E34+E35+E36</f>
        <v>0</v>
      </c>
      <c r="F37" s="136">
        <f>+F34+F35+F36</f>
        <v>0</v>
      </c>
      <c r="G37" s="136">
        <f aca="true" t="shared" si="3" ref="G37:L37">+G34+G35+G36</f>
        <v>0</v>
      </c>
      <c r="H37" s="136">
        <f t="shared" si="3"/>
        <v>0</v>
      </c>
      <c r="I37" s="526">
        <f t="shared" si="3"/>
        <v>0</v>
      </c>
      <c r="J37" s="136">
        <f t="shared" si="3"/>
        <v>0</v>
      </c>
      <c r="K37" s="136">
        <f t="shared" si="3"/>
        <v>0</v>
      </c>
      <c r="L37" s="136">
        <f t="shared" si="3"/>
        <v>0</v>
      </c>
    </row>
    <row r="38" spans="1:12" s="72" customFormat="1" ht="14.25" customHeight="1" thickBot="1">
      <c r="A38" s="113" t="s">
        <v>109</v>
      </c>
      <c r="B38" s="116" t="s">
        <v>298</v>
      </c>
      <c r="C38" s="579"/>
      <c r="D38" s="137"/>
      <c r="E38" s="137"/>
      <c r="F38" s="137"/>
      <c r="G38" s="137"/>
      <c r="H38" s="137"/>
      <c r="I38" s="579"/>
      <c r="J38" s="137"/>
      <c r="K38" s="137"/>
      <c r="L38" s="137"/>
    </row>
    <row r="39" spans="1:12" s="72" customFormat="1" ht="14.25" customHeight="1" thickBot="1">
      <c r="A39" s="113" t="s">
        <v>120</v>
      </c>
      <c r="B39" s="116" t="s">
        <v>438</v>
      </c>
      <c r="C39" s="581"/>
      <c r="D39" s="139"/>
      <c r="E39" s="139"/>
      <c r="F39" s="139"/>
      <c r="G39" s="139"/>
      <c r="H39" s="139"/>
      <c r="I39" s="581"/>
      <c r="J39" s="139"/>
      <c r="K39" s="139"/>
      <c r="L39" s="139"/>
    </row>
    <row r="40" spans="1:12" s="72" customFormat="1" ht="14.25" customHeight="1" thickBot="1">
      <c r="A40" s="113" t="s">
        <v>131</v>
      </c>
      <c r="B40" s="116" t="s">
        <v>459</v>
      </c>
      <c r="C40" s="545">
        <f>+C20+C26+C27+C32+C37+C38+C39</f>
        <v>35577</v>
      </c>
      <c r="D40" s="63">
        <f>+D20+D26+D27+D32+D37+D38+D39</f>
        <v>35577</v>
      </c>
      <c r="E40" s="63">
        <f>+E20+E26+E27+E32+E37+E38+E39</f>
        <v>0</v>
      </c>
      <c r="F40" s="63">
        <f>+F20+F26+F27+F32+F37+F38+F39</f>
        <v>0</v>
      </c>
      <c r="G40" s="63">
        <f aca="true" t="shared" si="4" ref="G40:L40">+G20+G26+G27+G32+G37+G38+G39</f>
        <v>0</v>
      </c>
      <c r="H40" s="63">
        <f t="shared" si="4"/>
        <v>0</v>
      </c>
      <c r="I40" s="545">
        <f t="shared" si="4"/>
        <v>35577</v>
      </c>
      <c r="J40" s="63">
        <f t="shared" si="4"/>
        <v>35577</v>
      </c>
      <c r="K40" s="63">
        <f t="shared" si="4"/>
        <v>0</v>
      </c>
      <c r="L40" s="63">
        <f t="shared" si="4"/>
        <v>0</v>
      </c>
    </row>
    <row r="41" spans="1:12" ht="14.25" customHeight="1" thickBot="1">
      <c r="A41" s="115"/>
      <c r="B41" s="116" t="s">
        <v>440</v>
      </c>
      <c r="C41" s="578"/>
      <c r="D41" s="85"/>
      <c r="E41" s="85"/>
      <c r="F41" s="85"/>
      <c r="G41" s="85"/>
      <c r="H41" s="85"/>
      <c r="I41" s="578"/>
      <c r="J41" s="85"/>
      <c r="K41" s="85"/>
      <c r="L41" s="85"/>
    </row>
    <row r="42" spans="1:12" s="72" customFormat="1" ht="14.25" customHeight="1">
      <c r="A42" s="108" t="s">
        <v>441</v>
      </c>
      <c r="B42" s="109" t="s">
        <v>353</v>
      </c>
      <c r="C42" s="574"/>
      <c r="D42" s="132"/>
      <c r="E42" s="132"/>
      <c r="F42" s="132"/>
      <c r="G42" s="132"/>
      <c r="H42" s="132"/>
      <c r="I42" s="574"/>
      <c r="J42" s="132"/>
      <c r="K42" s="132"/>
      <c r="L42" s="132"/>
    </row>
    <row r="43" spans="1:12" s="72" customFormat="1" ht="14.25" customHeight="1">
      <c r="A43" s="108" t="s">
        <v>442</v>
      </c>
      <c r="B43" s="111" t="s">
        <v>443</v>
      </c>
      <c r="C43" s="576"/>
      <c r="D43" s="134"/>
      <c r="E43" s="134"/>
      <c r="F43" s="134"/>
      <c r="G43" s="134"/>
      <c r="H43" s="134"/>
      <c r="I43" s="576"/>
      <c r="J43" s="134"/>
      <c r="K43" s="134"/>
      <c r="L43" s="134"/>
    </row>
    <row r="44" spans="1:12" s="49" customFormat="1" ht="14.25" customHeight="1" thickBot="1">
      <c r="A44" s="110" t="s">
        <v>444</v>
      </c>
      <c r="B44" s="117" t="s">
        <v>445</v>
      </c>
      <c r="C44" s="580">
        <v>8686</v>
      </c>
      <c r="D44" s="138">
        <v>8686</v>
      </c>
      <c r="E44" s="138"/>
      <c r="F44" s="138"/>
      <c r="G44" s="138">
        <v>47</v>
      </c>
      <c r="H44" s="138"/>
      <c r="I44" s="580">
        <v>8733</v>
      </c>
      <c r="J44" s="138">
        <v>8733</v>
      </c>
      <c r="K44" s="138"/>
      <c r="L44" s="138"/>
    </row>
    <row r="45" spans="1:12" s="72" customFormat="1" ht="14.25" customHeight="1" thickBot="1">
      <c r="A45" s="118" t="s">
        <v>278</v>
      </c>
      <c r="B45" s="116" t="s">
        <v>446</v>
      </c>
      <c r="C45" s="545">
        <f>+C42+C43+C44</f>
        <v>8686</v>
      </c>
      <c r="D45" s="63">
        <f>+D42+D43+D44</f>
        <v>8686</v>
      </c>
      <c r="E45" s="63">
        <f>+E42+E43+E44</f>
        <v>0</v>
      </c>
      <c r="F45" s="63">
        <f>+F42+F43+F44</f>
        <v>0</v>
      </c>
      <c r="G45" s="63">
        <f aca="true" t="shared" si="5" ref="G45:L45">+G42+G43+G44</f>
        <v>47</v>
      </c>
      <c r="H45" s="63">
        <f t="shared" si="5"/>
        <v>0</v>
      </c>
      <c r="I45" s="545">
        <f t="shared" si="5"/>
        <v>8733</v>
      </c>
      <c r="J45" s="63">
        <f t="shared" si="5"/>
        <v>8733</v>
      </c>
      <c r="K45" s="63">
        <f t="shared" si="5"/>
        <v>0</v>
      </c>
      <c r="L45" s="63">
        <f t="shared" si="5"/>
        <v>0</v>
      </c>
    </row>
    <row r="46" spans="1:12" s="49" customFormat="1" ht="14.25" customHeight="1" thickBot="1">
      <c r="A46" s="118" t="s">
        <v>142</v>
      </c>
      <c r="B46" s="119" t="s">
        <v>447</v>
      </c>
      <c r="C46" s="545">
        <f>+C40+C45</f>
        <v>44263</v>
      </c>
      <c r="D46" s="63">
        <f>+D40+D45</f>
        <v>44263</v>
      </c>
      <c r="E46" s="63">
        <f>+E40+E45</f>
        <v>0</v>
      </c>
      <c r="F46" s="63">
        <f>+F40+F45</f>
        <v>0</v>
      </c>
      <c r="G46" s="63">
        <f aca="true" t="shared" si="6" ref="G46:L46">+G40+G45</f>
        <v>47</v>
      </c>
      <c r="H46" s="63">
        <f t="shared" si="6"/>
        <v>0</v>
      </c>
      <c r="I46" s="545">
        <f t="shared" si="6"/>
        <v>44310</v>
      </c>
      <c r="J46" s="63">
        <f t="shared" si="6"/>
        <v>44310</v>
      </c>
      <c r="K46" s="63">
        <f t="shared" si="6"/>
        <v>0</v>
      </c>
      <c r="L46" s="63">
        <f t="shared" si="6"/>
        <v>0</v>
      </c>
    </row>
    <row r="47" spans="1:6" s="49" customFormat="1" ht="15" customHeight="1">
      <c r="A47" s="74"/>
      <c r="B47" s="75"/>
      <c r="C47" s="76"/>
      <c r="D47" s="76"/>
      <c r="E47" s="76"/>
      <c r="F47" s="76"/>
    </row>
    <row r="48" spans="1:6" s="49" customFormat="1" ht="15" customHeight="1" thickBot="1">
      <c r="A48" s="74"/>
      <c r="B48" s="75"/>
      <c r="C48" s="76"/>
      <c r="D48" s="76"/>
      <c r="E48" s="76"/>
      <c r="F48" s="76"/>
    </row>
    <row r="49" spans="1:12" s="6" customFormat="1" ht="26.25" customHeight="1" thickBot="1">
      <c r="A49" s="613" t="s">
        <v>1</v>
      </c>
      <c r="B49" s="615" t="s">
        <v>392</v>
      </c>
      <c r="C49" s="613" t="s">
        <v>486</v>
      </c>
      <c r="D49" s="618" t="s">
        <v>487</v>
      </c>
      <c r="E49" s="618"/>
      <c r="F49" s="619"/>
      <c r="G49" s="658" t="s">
        <v>482</v>
      </c>
      <c r="H49" s="626"/>
      <c r="I49" s="615" t="s">
        <v>480</v>
      </c>
      <c r="J49" s="660" t="s">
        <v>492</v>
      </c>
      <c r="K49" s="661"/>
      <c r="L49" s="662"/>
    </row>
    <row r="50" spans="1:12" ht="39" thickBot="1">
      <c r="A50" s="617"/>
      <c r="B50" s="659"/>
      <c r="C50" s="617"/>
      <c r="D50" s="95" t="s">
        <v>3</v>
      </c>
      <c r="E50" s="120" t="s">
        <v>4</v>
      </c>
      <c r="F50" s="97" t="s">
        <v>5</v>
      </c>
      <c r="G50" s="94" t="s">
        <v>481</v>
      </c>
      <c r="H50" s="94" t="s">
        <v>337</v>
      </c>
      <c r="I50" s="659"/>
      <c r="J50" s="468" t="s">
        <v>3</v>
      </c>
      <c r="K50" s="469" t="s">
        <v>4</v>
      </c>
      <c r="L50" s="470" t="s">
        <v>5</v>
      </c>
    </row>
    <row r="51" spans="1:12" s="9" customFormat="1" ht="15.7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21" t="s">
        <v>11</v>
      </c>
      <c r="G51" s="122" t="s">
        <v>372</v>
      </c>
      <c r="H51" s="122" t="s">
        <v>477</v>
      </c>
      <c r="I51" s="122" t="s">
        <v>478</v>
      </c>
      <c r="J51" s="122" t="s">
        <v>479</v>
      </c>
      <c r="K51" s="122" t="s">
        <v>483</v>
      </c>
      <c r="L51" s="123" t="s">
        <v>484</v>
      </c>
    </row>
    <row r="52" spans="1:12" s="9" customFormat="1" ht="16.5" customHeight="1" thickBot="1">
      <c r="A52" s="666" t="s">
        <v>291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8"/>
    </row>
    <row r="53" spans="1:12" ht="14.25" customHeight="1" thickBot="1">
      <c r="A53" s="66"/>
      <c r="B53" s="124" t="s">
        <v>461</v>
      </c>
      <c r="C53" s="573"/>
      <c r="D53" s="131"/>
      <c r="E53" s="131"/>
      <c r="F53" s="131"/>
      <c r="G53" s="131"/>
      <c r="H53" s="131"/>
      <c r="I53" s="573"/>
      <c r="J53" s="131"/>
      <c r="K53" s="131"/>
      <c r="L53" s="131"/>
    </row>
    <row r="54" spans="1:12" ht="14.25" customHeight="1">
      <c r="A54" s="71" t="s">
        <v>14</v>
      </c>
      <c r="B54" s="437" t="s">
        <v>192</v>
      </c>
      <c r="C54" s="574">
        <v>15941</v>
      </c>
      <c r="D54" s="132">
        <v>15941</v>
      </c>
      <c r="E54" s="132"/>
      <c r="F54" s="132"/>
      <c r="G54" s="132">
        <v>39</v>
      </c>
      <c r="H54" s="132"/>
      <c r="I54" s="574">
        <v>15980</v>
      </c>
      <c r="J54" s="132">
        <v>15980</v>
      </c>
      <c r="K54" s="132"/>
      <c r="L54" s="132"/>
    </row>
    <row r="55" spans="1:12" ht="14.25" customHeight="1">
      <c r="A55" s="73" t="s">
        <v>16</v>
      </c>
      <c r="B55" s="438" t="s">
        <v>193</v>
      </c>
      <c r="C55" s="575">
        <v>4198</v>
      </c>
      <c r="D55" s="133">
        <v>4198</v>
      </c>
      <c r="E55" s="133"/>
      <c r="F55" s="133"/>
      <c r="G55" s="133">
        <v>8</v>
      </c>
      <c r="H55" s="133"/>
      <c r="I55" s="575">
        <v>4206</v>
      </c>
      <c r="J55" s="133">
        <v>4206</v>
      </c>
      <c r="K55" s="133"/>
      <c r="L55" s="133"/>
    </row>
    <row r="56" spans="1:12" ht="14.25" customHeight="1">
      <c r="A56" s="73" t="s">
        <v>18</v>
      </c>
      <c r="B56" s="438" t="s">
        <v>194</v>
      </c>
      <c r="C56" s="575">
        <v>23040</v>
      </c>
      <c r="D56" s="133">
        <v>23040</v>
      </c>
      <c r="E56" s="133"/>
      <c r="F56" s="133"/>
      <c r="G56" s="133"/>
      <c r="H56" s="133"/>
      <c r="I56" s="575">
        <v>23040</v>
      </c>
      <c r="J56" s="133">
        <v>23040</v>
      </c>
      <c r="K56" s="133"/>
      <c r="L56" s="133"/>
    </row>
    <row r="57" spans="1:12" ht="14.25" customHeight="1">
      <c r="A57" s="73" t="s">
        <v>20</v>
      </c>
      <c r="B57" s="438" t="s">
        <v>195</v>
      </c>
      <c r="C57" s="575"/>
      <c r="D57" s="133"/>
      <c r="E57" s="133"/>
      <c r="F57" s="133"/>
      <c r="G57" s="133"/>
      <c r="H57" s="133"/>
      <c r="I57" s="575"/>
      <c r="J57" s="133"/>
      <c r="K57" s="133"/>
      <c r="L57" s="133"/>
    </row>
    <row r="58" spans="1:12" ht="14.25" customHeight="1" thickBot="1">
      <c r="A58" s="73" t="s">
        <v>22</v>
      </c>
      <c r="B58" s="438" t="s">
        <v>197</v>
      </c>
      <c r="C58" s="575"/>
      <c r="D58" s="133"/>
      <c r="E58" s="133"/>
      <c r="F58" s="133"/>
      <c r="G58" s="133"/>
      <c r="H58" s="133"/>
      <c r="I58" s="575"/>
      <c r="J58" s="133"/>
      <c r="K58" s="133"/>
      <c r="L58" s="133"/>
    </row>
    <row r="59" spans="1:12" s="78" customFormat="1" ht="14.25" customHeight="1" thickBot="1">
      <c r="A59" s="79" t="s">
        <v>24</v>
      </c>
      <c r="B59" s="126" t="s">
        <v>449</v>
      </c>
      <c r="C59" s="583">
        <f>SUM(C54:C58)</f>
        <v>43179</v>
      </c>
      <c r="D59" s="140">
        <f>SUM(D54:D58)</f>
        <v>43179</v>
      </c>
      <c r="E59" s="140">
        <f>SUM(E54:E58)</f>
        <v>0</v>
      </c>
      <c r="F59" s="140">
        <f>SUM(F54:F58)</f>
        <v>0</v>
      </c>
      <c r="G59" s="140">
        <f aca="true" t="shared" si="7" ref="G59:L59">SUM(G54:G58)</f>
        <v>47</v>
      </c>
      <c r="H59" s="140">
        <f t="shared" si="7"/>
        <v>0</v>
      </c>
      <c r="I59" s="583">
        <f t="shared" si="7"/>
        <v>43226</v>
      </c>
      <c r="J59" s="140">
        <f t="shared" si="7"/>
        <v>43226</v>
      </c>
      <c r="K59" s="140">
        <f t="shared" si="7"/>
        <v>0</v>
      </c>
      <c r="L59" s="140">
        <f t="shared" si="7"/>
        <v>0</v>
      </c>
    </row>
    <row r="60" spans="1:12" ht="14.25" customHeight="1" thickBot="1">
      <c r="A60" s="58"/>
      <c r="B60" s="116" t="s">
        <v>462</v>
      </c>
      <c r="C60" s="578"/>
      <c r="D60" s="85"/>
      <c r="E60" s="85"/>
      <c r="F60" s="85"/>
      <c r="G60" s="85"/>
      <c r="H60" s="85"/>
      <c r="I60" s="578"/>
      <c r="J60" s="85"/>
      <c r="K60" s="85"/>
      <c r="L60" s="85"/>
    </row>
    <row r="61" spans="1:12" s="78" customFormat="1" ht="14.25" customHeight="1">
      <c r="A61" s="71" t="s">
        <v>27</v>
      </c>
      <c r="B61" s="437" t="s">
        <v>230</v>
      </c>
      <c r="C61" s="574">
        <v>1084</v>
      </c>
      <c r="D61" s="132">
        <v>1084</v>
      </c>
      <c r="E61" s="132"/>
      <c r="F61" s="132"/>
      <c r="G61" s="132"/>
      <c r="H61" s="132"/>
      <c r="I61" s="574">
        <v>1084</v>
      </c>
      <c r="J61" s="132">
        <v>1084</v>
      </c>
      <c r="K61" s="132"/>
      <c r="L61" s="132"/>
    </row>
    <row r="62" spans="1:12" ht="14.25" customHeight="1">
      <c r="A62" s="73" t="s">
        <v>29</v>
      </c>
      <c r="B62" s="438" t="s">
        <v>232</v>
      </c>
      <c r="C62" s="575"/>
      <c r="D62" s="133"/>
      <c r="E62" s="133"/>
      <c r="F62" s="133"/>
      <c r="G62" s="133"/>
      <c r="H62" s="133"/>
      <c r="I62" s="575"/>
      <c r="J62" s="133"/>
      <c r="K62" s="133"/>
      <c r="L62" s="133"/>
    </row>
    <row r="63" spans="1:12" ht="14.25" customHeight="1">
      <c r="A63" s="73" t="s">
        <v>31</v>
      </c>
      <c r="B63" s="438" t="s">
        <v>451</v>
      </c>
      <c r="C63" s="575"/>
      <c r="D63" s="133"/>
      <c r="E63" s="133"/>
      <c r="F63" s="133"/>
      <c r="G63" s="133"/>
      <c r="H63" s="133"/>
      <c r="I63" s="575"/>
      <c r="J63" s="133"/>
      <c r="K63" s="133"/>
      <c r="L63" s="133"/>
    </row>
    <row r="64" spans="1:12" ht="14.25" customHeight="1" thickBot="1">
      <c r="A64" s="73" t="s">
        <v>33</v>
      </c>
      <c r="B64" s="438" t="s">
        <v>463</v>
      </c>
      <c r="C64" s="575"/>
      <c r="D64" s="133"/>
      <c r="E64" s="133"/>
      <c r="F64" s="133"/>
      <c r="G64" s="133"/>
      <c r="H64" s="133"/>
      <c r="I64" s="575"/>
      <c r="J64" s="133"/>
      <c r="K64" s="133"/>
      <c r="L64" s="133"/>
    </row>
    <row r="65" spans="1:12" ht="14.25" customHeight="1" thickBot="1">
      <c r="A65" s="38" t="s">
        <v>39</v>
      </c>
      <c r="B65" s="116" t="s">
        <v>464</v>
      </c>
      <c r="C65" s="526">
        <f>SUM(C61:C63)</f>
        <v>1084</v>
      </c>
      <c r="D65" s="136">
        <f>SUM(D61:D63)</f>
        <v>1084</v>
      </c>
      <c r="E65" s="136">
        <f>SUM(E61:E63)</f>
        <v>0</v>
      </c>
      <c r="F65" s="136">
        <f>SUM(F61:F63)</f>
        <v>0</v>
      </c>
      <c r="G65" s="136">
        <f aca="true" t="shared" si="8" ref="G65:L65">SUM(G61:G63)</f>
        <v>0</v>
      </c>
      <c r="H65" s="136">
        <f t="shared" si="8"/>
        <v>0</v>
      </c>
      <c r="I65" s="526">
        <f t="shared" si="8"/>
        <v>1084</v>
      </c>
      <c r="J65" s="136">
        <f t="shared" si="8"/>
        <v>1084</v>
      </c>
      <c r="K65" s="136">
        <f t="shared" si="8"/>
        <v>0</v>
      </c>
      <c r="L65" s="136">
        <f t="shared" si="8"/>
        <v>0</v>
      </c>
    </row>
    <row r="66" spans="1:12" ht="14.25" customHeight="1" thickBot="1">
      <c r="A66" s="38" t="s">
        <v>54</v>
      </c>
      <c r="B66" s="116" t="s">
        <v>453</v>
      </c>
      <c r="C66" s="579"/>
      <c r="D66" s="137"/>
      <c r="E66" s="137"/>
      <c r="F66" s="137"/>
      <c r="G66" s="137"/>
      <c r="H66" s="137"/>
      <c r="I66" s="579"/>
      <c r="J66" s="137"/>
      <c r="K66" s="137"/>
      <c r="L66" s="137"/>
    </row>
    <row r="67" spans="1:12" ht="14.25" customHeight="1" thickBot="1">
      <c r="A67" s="38" t="s">
        <v>71</v>
      </c>
      <c r="B67" s="114" t="s">
        <v>454</v>
      </c>
      <c r="C67" s="526">
        <f>+C59+C65+C66</f>
        <v>44263</v>
      </c>
      <c r="D67" s="136">
        <f>+D59+D65+D66</f>
        <v>44263</v>
      </c>
      <c r="E67" s="136">
        <f>+E59+E65+E66</f>
        <v>0</v>
      </c>
      <c r="F67" s="136">
        <f>+F59+F65+F66</f>
        <v>0</v>
      </c>
      <c r="G67" s="136">
        <f aca="true" t="shared" si="9" ref="G67:L67">+G59+G65+G66</f>
        <v>47</v>
      </c>
      <c r="H67" s="136">
        <f t="shared" si="9"/>
        <v>0</v>
      </c>
      <c r="I67" s="526">
        <f t="shared" si="9"/>
        <v>44310</v>
      </c>
      <c r="J67" s="136">
        <f t="shared" si="9"/>
        <v>44310</v>
      </c>
      <c r="K67" s="136">
        <f t="shared" si="9"/>
        <v>0</v>
      </c>
      <c r="L67" s="136">
        <f t="shared" si="9"/>
        <v>0</v>
      </c>
    </row>
    <row r="68" spans="2:12" ht="14.25" customHeight="1" thickBot="1">
      <c r="B68" s="439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4.25" customHeight="1" thickBot="1">
      <c r="A69" s="67" t="s">
        <v>425</v>
      </c>
      <c r="B69" s="130"/>
      <c r="C69" s="608">
        <v>7.25</v>
      </c>
      <c r="D69" s="436">
        <v>7.25</v>
      </c>
      <c r="E69" s="141"/>
      <c r="F69" s="141"/>
      <c r="G69" s="141"/>
      <c r="H69" s="141"/>
      <c r="I69" s="608">
        <v>7.25</v>
      </c>
      <c r="J69" s="436">
        <v>7.25</v>
      </c>
      <c r="K69" s="141"/>
      <c r="L69" s="141"/>
    </row>
    <row r="70" spans="1:12" ht="14.25" customHeight="1" thickBot="1">
      <c r="A70" s="67" t="s">
        <v>426</v>
      </c>
      <c r="B70" s="130"/>
      <c r="C70" s="562"/>
      <c r="D70" s="141"/>
      <c r="E70" s="141"/>
      <c r="F70" s="141"/>
      <c r="G70" s="141"/>
      <c r="H70" s="141"/>
      <c r="I70" s="562"/>
      <c r="J70" s="141"/>
      <c r="K70" s="141"/>
      <c r="L70" s="141"/>
    </row>
  </sheetData>
  <sheetProtection selectLockedCells="1" selectUnlockedCells="1"/>
  <mergeCells count="19">
    <mergeCell ref="A1:D1"/>
    <mergeCell ref="A7:L7"/>
    <mergeCell ref="A52:L52"/>
    <mergeCell ref="G4:H4"/>
    <mergeCell ref="I4:I5"/>
    <mergeCell ref="J4:L4"/>
    <mergeCell ref="G49:H49"/>
    <mergeCell ref="I49:I50"/>
    <mergeCell ref="J49:L49"/>
    <mergeCell ref="A49:A50"/>
    <mergeCell ref="B2:L2"/>
    <mergeCell ref="B3:L3"/>
    <mergeCell ref="B49:B50"/>
    <mergeCell ref="C49:C50"/>
    <mergeCell ref="D49:F49"/>
    <mergeCell ref="A4:A5"/>
    <mergeCell ref="B4:B5"/>
    <mergeCell ref="C4:C5"/>
    <mergeCell ref="D4:F4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L70"/>
  <sheetViews>
    <sheetView zoomScalePageLayoutView="0" workbookViewId="0" topLeftCell="A39">
      <selection activeCell="I69" activeCellId="5" sqref="C8:C46 I8:I46 C53:C67 C69:C70 I54:I67 I69:I70"/>
    </sheetView>
  </sheetViews>
  <sheetFormatPr defaultColWidth="9.00390625" defaultRowHeight="12.75"/>
  <cols>
    <col min="1" max="1" width="10.625" style="48" customWidth="1"/>
    <col min="2" max="2" width="75.875" style="49" customWidth="1"/>
    <col min="3" max="3" width="13.625" style="49" customWidth="1"/>
    <col min="4" max="4" width="13.125" style="49" customWidth="1"/>
    <col min="5" max="5" width="11.00390625" style="49" customWidth="1"/>
    <col min="6" max="6" width="16.50390625" style="49" customWidth="1"/>
    <col min="7" max="7" width="12.375" style="8" customWidth="1"/>
    <col min="8" max="8" width="12.00390625" style="8" customWidth="1"/>
    <col min="9" max="9" width="11.875" style="8" customWidth="1"/>
    <col min="10" max="10" width="11.50390625" style="8" customWidth="1"/>
    <col min="11" max="11" width="11.875" style="8" customWidth="1"/>
    <col min="12" max="12" width="15.875" style="8" customWidth="1"/>
    <col min="13" max="16384" width="9.375" style="8" customWidth="1"/>
  </cols>
  <sheetData>
    <row r="1" spans="1:12" s="70" customFormat="1" ht="21" customHeight="1" thickBot="1">
      <c r="A1" s="682" t="str">
        <f>+CONCATENATE("9.3.4. melléklet a .../",2016,". (…...) önkormányzati rendelethez")</f>
        <v>9.3.4. melléklet a .../2016. (…...) önkormányzati rendelethez</v>
      </c>
      <c r="B1" s="682"/>
      <c r="C1" s="682"/>
      <c r="D1" s="682"/>
      <c r="E1" s="31"/>
      <c r="L1" s="4" t="s">
        <v>0</v>
      </c>
    </row>
    <row r="2" spans="1:12" s="56" customFormat="1" ht="40.5" customHeight="1" thickBot="1">
      <c r="A2" s="93" t="s">
        <v>388</v>
      </c>
      <c r="B2" s="670" t="s">
        <v>470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s="56" customFormat="1" ht="41.25" customHeight="1" thickBot="1">
      <c r="A3" s="93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s="6" customFormat="1" ht="20.25" customHeight="1" thickBot="1">
      <c r="A4" s="634" t="s">
        <v>1</v>
      </c>
      <c r="B4" s="633" t="s">
        <v>392</v>
      </c>
      <c r="C4" s="633" t="s">
        <v>486</v>
      </c>
      <c r="D4" s="676" t="s">
        <v>487</v>
      </c>
      <c r="E4" s="676"/>
      <c r="F4" s="676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ht="39" thickBot="1">
      <c r="A5" s="634"/>
      <c r="B5" s="634"/>
      <c r="C5" s="634"/>
      <c r="D5" s="93" t="s">
        <v>3</v>
      </c>
      <c r="E5" s="55" t="s">
        <v>4</v>
      </c>
      <c r="F5" s="55" t="s">
        <v>5</v>
      </c>
      <c r="G5" s="94" t="s">
        <v>481</v>
      </c>
      <c r="H5" s="94" t="s">
        <v>337</v>
      </c>
      <c r="I5" s="659"/>
      <c r="J5" s="94" t="s">
        <v>3</v>
      </c>
      <c r="K5" s="96" t="s">
        <v>4</v>
      </c>
      <c r="L5" s="97" t="s">
        <v>5</v>
      </c>
    </row>
    <row r="6" spans="1:12" s="9" customFormat="1" ht="1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122" t="s">
        <v>372</v>
      </c>
      <c r="H6" s="122" t="s">
        <v>477</v>
      </c>
      <c r="I6" s="122" t="s">
        <v>478</v>
      </c>
      <c r="J6" s="122" t="s">
        <v>479</v>
      </c>
      <c r="K6" s="122" t="s">
        <v>483</v>
      </c>
      <c r="L6" s="123" t="s">
        <v>484</v>
      </c>
    </row>
    <row r="7" spans="1:12" s="9" customFormat="1" ht="15.75" customHeight="1" thickBot="1">
      <c r="A7" s="666" t="s">
        <v>290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 thickBot="1">
      <c r="A8" s="106"/>
      <c r="B8" s="107" t="s">
        <v>297</v>
      </c>
      <c r="C8" s="573"/>
      <c r="D8" s="131"/>
      <c r="E8" s="131"/>
      <c r="F8" s="131"/>
      <c r="G8" s="131"/>
      <c r="H8" s="131"/>
      <c r="I8" s="573"/>
      <c r="J8" s="131"/>
      <c r="K8" s="131"/>
      <c r="L8" s="131"/>
    </row>
    <row r="9" spans="1:12" s="72" customFormat="1" ht="14.25" customHeight="1">
      <c r="A9" s="108" t="s">
        <v>14</v>
      </c>
      <c r="B9" s="109" t="s">
        <v>75</v>
      </c>
      <c r="C9" s="574"/>
      <c r="D9" s="132"/>
      <c r="E9" s="132"/>
      <c r="F9" s="132"/>
      <c r="G9" s="132"/>
      <c r="H9" s="132"/>
      <c r="I9" s="574"/>
      <c r="J9" s="132"/>
      <c r="K9" s="132"/>
      <c r="L9" s="132"/>
    </row>
    <row r="10" spans="1:12" s="72" customFormat="1" ht="14.25" customHeight="1">
      <c r="A10" s="110" t="s">
        <v>16</v>
      </c>
      <c r="B10" s="111" t="s">
        <v>77</v>
      </c>
      <c r="C10" s="575">
        <v>306</v>
      </c>
      <c r="D10" s="133">
        <v>306</v>
      </c>
      <c r="E10" s="133"/>
      <c r="F10" s="133"/>
      <c r="G10" s="133"/>
      <c r="H10" s="133"/>
      <c r="I10" s="575">
        <v>306</v>
      </c>
      <c r="J10" s="133">
        <v>306</v>
      </c>
      <c r="K10" s="133"/>
      <c r="L10" s="133"/>
    </row>
    <row r="11" spans="1:12" s="72" customFormat="1" ht="14.25" customHeight="1">
      <c r="A11" s="110" t="s">
        <v>18</v>
      </c>
      <c r="B11" s="111" t="s">
        <v>79</v>
      </c>
      <c r="C11" s="575"/>
      <c r="D11" s="133"/>
      <c r="E11" s="133"/>
      <c r="F11" s="133"/>
      <c r="G11" s="133"/>
      <c r="H11" s="133"/>
      <c r="I11" s="575"/>
      <c r="J11" s="133"/>
      <c r="K11" s="133"/>
      <c r="L11" s="133"/>
    </row>
    <row r="12" spans="1:12" s="72" customFormat="1" ht="14.25" customHeight="1">
      <c r="A12" s="110" t="s">
        <v>20</v>
      </c>
      <c r="B12" s="111" t="s">
        <v>81</v>
      </c>
      <c r="C12" s="575"/>
      <c r="D12" s="133"/>
      <c r="E12" s="133"/>
      <c r="F12" s="133"/>
      <c r="G12" s="133"/>
      <c r="H12" s="133"/>
      <c r="I12" s="575"/>
      <c r="J12" s="133"/>
      <c r="K12" s="133"/>
      <c r="L12" s="133"/>
    </row>
    <row r="13" spans="1:12" s="72" customFormat="1" ht="14.25" customHeight="1">
      <c r="A13" s="110" t="s">
        <v>22</v>
      </c>
      <c r="B13" s="111" t="s">
        <v>83</v>
      </c>
      <c r="C13" s="575"/>
      <c r="D13" s="133"/>
      <c r="E13" s="133"/>
      <c r="F13" s="133"/>
      <c r="G13" s="133"/>
      <c r="H13" s="133"/>
      <c r="I13" s="575"/>
      <c r="J13" s="133"/>
      <c r="K13" s="133"/>
      <c r="L13" s="133"/>
    </row>
    <row r="14" spans="1:12" s="72" customFormat="1" ht="14.25" customHeight="1">
      <c r="A14" s="110" t="s">
        <v>198</v>
      </c>
      <c r="B14" s="111" t="s">
        <v>427</v>
      </c>
      <c r="C14" s="575">
        <v>29</v>
      </c>
      <c r="D14" s="133">
        <v>29</v>
      </c>
      <c r="E14" s="133"/>
      <c r="F14" s="133"/>
      <c r="G14" s="133"/>
      <c r="H14" s="133"/>
      <c r="I14" s="575">
        <v>29</v>
      </c>
      <c r="J14" s="133">
        <v>29</v>
      </c>
      <c r="K14" s="133"/>
      <c r="L14" s="133"/>
    </row>
    <row r="15" spans="1:12" s="72" customFormat="1" ht="14.25" customHeight="1">
      <c r="A15" s="110" t="s">
        <v>200</v>
      </c>
      <c r="B15" s="112" t="s">
        <v>428</v>
      </c>
      <c r="C15" s="575">
        <v>29</v>
      </c>
      <c r="D15" s="133">
        <v>29</v>
      </c>
      <c r="E15" s="133"/>
      <c r="F15" s="133"/>
      <c r="G15" s="133"/>
      <c r="H15" s="133"/>
      <c r="I15" s="575">
        <v>29</v>
      </c>
      <c r="J15" s="133">
        <v>29</v>
      </c>
      <c r="K15" s="133"/>
      <c r="L15" s="133"/>
    </row>
    <row r="16" spans="1:12" s="72" customFormat="1" ht="14.25" customHeight="1">
      <c r="A16" s="110" t="s">
        <v>202</v>
      </c>
      <c r="B16" s="111" t="s">
        <v>89</v>
      </c>
      <c r="C16" s="576"/>
      <c r="D16" s="134"/>
      <c r="E16" s="134"/>
      <c r="F16" s="134"/>
      <c r="G16" s="134"/>
      <c r="H16" s="134"/>
      <c r="I16" s="576"/>
      <c r="J16" s="134"/>
      <c r="K16" s="134"/>
      <c r="L16" s="134"/>
    </row>
    <row r="17" spans="1:12" s="49" customFormat="1" ht="14.25" customHeight="1">
      <c r="A17" s="110" t="s">
        <v>204</v>
      </c>
      <c r="B17" s="111" t="s">
        <v>91</v>
      </c>
      <c r="C17" s="575"/>
      <c r="D17" s="133"/>
      <c r="E17" s="133"/>
      <c r="F17" s="133"/>
      <c r="G17" s="133"/>
      <c r="H17" s="133"/>
      <c r="I17" s="575"/>
      <c r="J17" s="133"/>
      <c r="K17" s="133"/>
      <c r="L17" s="133"/>
    </row>
    <row r="18" spans="1:12" s="49" customFormat="1" ht="14.25" customHeight="1">
      <c r="A18" s="110" t="s">
        <v>206</v>
      </c>
      <c r="B18" s="111" t="s">
        <v>93</v>
      </c>
      <c r="C18" s="577"/>
      <c r="D18" s="135"/>
      <c r="E18" s="135"/>
      <c r="F18" s="135"/>
      <c r="G18" s="135"/>
      <c r="H18" s="135"/>
      <c r="I18" s="577"/>
      <c r="J18" s="135"/>
      <c r="K18" s="135"/>
      <c r="L18" s="135"/>
    </row>
    <row r="19" spans="1:12" s="49" customFormat="1" ht="14.25" customHeight="1" thickBot="1">
      <c r="A19" s="110" t="s">
        <v>208</v>
      </c>
      <c r="B19" s="112" t="s">
        <v>95</v>
      </c>
      <c r="C19" s="577"/>
      <c r="D19" s="135"/>
      <c r="E19" s="135"/>
      <c r="F19" s="135"/>
      <c r="G19" s="135"/>
      <c r="H19" s="135"/>
      <c r="I19" s="577"/>
      <c r="J19" s="135"/>
      <c r="K19" s="135"/>
      <c r="L19" s="135"/>
    </row>
    <row r="20" spans="1:12" s="72" customFormat="1" ht="14.25" customHeight="1" thickBot="1">
      <c r="A20" s="113" t="s">
        <v>24</v>
      </c>
      <c r="B20" s="114" t="s">
        <v>429</v>
      </c>
      <c r="C20" s="526">
        <f>SUM(C9:C19)</f>
        <v>364</v>
      </c>
      <c r="D20" s="136">
        <f>SUM(D9:D19)</f>
        <v>364</v>
      </c>
      <c r="E20" s="136">
        <f>SUM(E9:E19)</f>
        <v>0</v>
      </c>
      <c r="F20" s="136">
        <f>SUM(F9:F19)</f>
        <v>0</v>
      </c>
      <c r="G20" s="136">
        <f aca="true" t="shared" si="0" ref="G20:L20">SUM(G9:G19)</f>
        <v>0</v>
      </c>
      <c r="H20" s="136">
        <f t="shared" si="0"/>
        <v>0</v>
      </c>
      <c r="I20" s="526">
        <f t="shared" si="0"/>
        <v>364</v>
      </c>
      <c r="J20" s="136">
        <f t="shared" si="0"/>
        <v>364</v>
      </c>
      <c r="K20" s="136">
        <f t="shared" si="0"/>
        <v>0</v>
      </c>
      <c r="L20" s="136">
        <f t="shared" si="0"/>
        <v>0</v>
      </c>
    </row>
    <row r="21" spans="1:12" ht="14.25" customHeight="1" thickBot="1">
      <c r="A21" s="115"/>
      <c r="B21" s="114" t="s">
        <v>26</v>
      </c>
      <c r="C21" s="578"/>
      <c r="D21" s="85"/>
      <c r="E21" s="85"/>
      <c r="F21" s="85"/>
      <c r="G21" s="85"/>
      <c r="H21" s="85"/>
      <c r="I21" s="578"/>
      <c r="J21" s="85"/>
      <c r="K21" s="85"/>
      <c r="L21" s="85"/>
    </row>
    <row r="22" spans="1:12" s="49" customFormat="1" ht="14.25" customHeight="1">
      <c r="A22" s="108" t="s">
        <v>27</v>
      </c>
      <c r="B22" s="109" t="s">
        <v>28</v>
      </c>
      <c r="C22" s="574"/>
      <c r="D22" s="132"/>
      <c r="E22" s="132"/>
      <c r="F22" s="132"/>
      <c r="G22" s="132"/>
      <c r="H22" s="132"/>
      <c r="I22" s="574"/>
      <c r="J22" s="132"/>
      <c r="K22" s="132"/>
      <c r="L22" s="132"/>
    </row>
    <row r="23" spans="1:12" s="49" customFormat="1" ht="14.25" customHeight="1">
      <c r="A23" s="110" t="s">
        <v>29</v>
      </c>
      <c r="B23" s="111" t="s">
        <v>430</v>
      </c>
      <c r="C23" s="575"/>
      <c r="D23" s="133"/>
      <c r="E23" s="133"/>
      <c r="F23" s="133"/>
      <c r="G23" s="133"/>
      <c r="H23" s="133"/>
      <c r="I23" s="575"/>
      <c r="J23" s="133"/>
      <c r="K23" s="133"/>
      <c r="L23" s="133"/>
    </row>
    <row r="24" spans="1:12" s="49" customFormat="1" ht="14.25" customHeight="1">
      <c r="A24" s="110" t="s">
        <v>31</v>
      </c>
      <c r="B24" s="111" t="s">
        <v>431</v>
      </c>
      <c r="C24" s="575">
        <v>16663</v>
      </c>
      <c r="D24" s="133">
        <v>16663</v>
      </c>
      <c r="E24" s="133"/>
      <c r="F24" s="133"/>
      <c r="G24" s="133"/>
      <c r="H24" s="133"/>
      <c r="I24" s="575">
        <v>16663</v>
      </c>
      <c r="J24" s="133">
        <v>16663</v>
      </c>
      <c r="K24" s="133"/>
      <c r="L24" s="133"/>
    </row>
    <row r="25" spans="1:12" s="49" customFormat="1" ht="14.25" customHeight="1" thickBot="1">
      <c r="A25" s="110" t="s">
        <v>33</v>
      </c>
      <c r="B25" s="111" t="s">
        <v>456</v>
      </c>
      <c r="C25" s="575"/>
      <c r="D25" s="133"/>
      <c r="E25" s="133"/>
      <c r="F25" s="133"/>
      <c r="G25" s="133"/>
      <c r="H25" s="133"/>
      <c r="I25" s="575"/>
      <c r="J25" s="133"/>
      <c r="K25" s="133"/>
      <c r="L25" s="133"/>
    </row>
    <row r="26" spans="1:12" s="72" customFormat="1" ht="14.25" customHeight="1" thickBot="1">
      <c r="A26" s="113" t="s">
        <v>39</v>
      </c>
      <c r="B26" s="114" t="s">
        <v>433</v>
      </c>
      <c r="C26" s="526">
        <f>SUM(C22:C24)</f>
        <v>16663</v>
      </c>
      <c r="D26" s="136">
        <f>SUM(D22:D24)</f>
        <v>16663</v>
      </c>
      <c r="E26" s="136">
        <f>SUM(E22:E24)</f>
        <v>0</v>
      </c>
      <c r="F26" s="136">
        <f>SUM(F22:F24)</f>
        <v>0</v>
      </c>
      <c r="G26" s="136">
        <f aca="true" t="shared" si="1" ref="G26:L26">SUM(G22:G24)</f>
        <v>0</v>
      </c>
      <c r="H26" s="136">
        <f t="shared" si="1"/>
        <v>0</v>
      </c>
      <c r="I26" s="526">
        <f t="shared" si="1"/>
        <v>16663</v>
      </c>
      <c r="J26" s="136">
        <f t="shared" si="1"/>
        <v>16663</v>
      </c>
      <c r="K26" s="136">
        <f t="shared" si="1"/>
        <v>0</v>
      </c>
      <c r="L26" s="136">
        <f t="shared" si="1"/>
        <v>0</v>
      </c>
    </row>
    <row r="27" spans="1:12" s="49" customFormat="1" ht="14.25" customHeight="1" thickBot="1">
      <c r="A27" s="113" t="s">
        <v>54</v>
      </c>
      <c r="B27" s="116" t="s">
        <v>296</v>
      </c>
      <c r="C27" s="579"/>
      <c r="D27" s="137"/>
      <c r="E27" s="137"/>
      <c r="F27" s="137"/>
      <c r="G27" s="137"/>
      <c r="H27" s="137"/>
      <c r="I27" s="579"/>
      <c r="J27" s="137"/>
      <c r="K27" s="137"/>
      <c r="L27" s="137"/>
    </row>
    <row r="28" spans="1:12" ht="14.25" customHeight="1" thickBot="1">
      <c r="A28" s="115"/>
      <c r="B28" s="116" t="s">
        <v>342</v>
      </c>
      <c r="C28" s="578"/>
      <c r="D28" s="85"/>
      <c r="E28" s="85"/>
      <c r="F28" s="85"/>
      <c r="G28" s="85"/>
      <c r="H28" s="85"/>
      <c r="I28" s="578"/>
      <c r="J28" s="85"/>
      <c r="K28" s="85"/>
      <c r="L28" s="85"/>
    </row>
    <row r="29" spans="1:12" s="49" customFormat="1" ht="14.25" customHeight="1">
      <c r="A29" s="108" t="s">
        <v>57</v>
      </c>
      <c r="B29" s="109" t="s">
        <v>430</v>
      </c>
      <c r="C29" s="574"/>
      <c r="D29" s="132"/>
      <c r="E29" s="132"/>
      <c r="F29" s="132"/>
      <c r="G29" s="132"/>
      <c r="H29" s="132"/>
      <c r="I29" s="574"/>
      <c r="J29" s="132"/>
      <c r="K29" s="132"/>
      <c r="L29" s="132"/>
    </row>
    <row r="30" spans="1:12" s="49" customFormat="1" ht="14.25" customHeight="1">
      <c r="A30" s="108" t="s">
        <v>65</v>
      </c>
      <c r="B30" s="111" t="s">
        <v>434</v>
      </c>
      <c r="C30" s="576"/>
      <c r="D30" s="134"/>
      <c r="E30" s="134"/>
      <c r="F30" s="134"/>
      <c r="G30" s="134"/>
      <c r="H30" s="134"/>
      <c r="I30" s="576"/>
      <c r="J30" s="134"/>
      <c r="K30" s="134"/>
      <c r="L30" s="134"/>
    </row>
    <row r="31" spans="1:12" s="49" customFormat="1" ht="14.25" customHeight="1" thickBot="1">
      <c r="A31" s="110" t="s">
        <v>67</v>
      </c>
      <c r="B31" s="117" t="s">
        <v>457</v>
      </c>
      <c r="C31" s="580"/>
      <c r="D31" s="138"/>
      <c r="E31" s="138"/>
      <c r="F31" s="138"/>
      <c r="G31" s="138"/>
      <c r="H31" s="138"/>
      <c r="I31" s="580"/>
      <c r="J31" s="138"/>
      <c r="K31" s="138"/>
      <c r="L31" s="138"/>
    </row>
    <row r="32" spans="1:12" s="49" customFormat="1" ht="14.25" customHeight="1" thickBot="1">
      <c r="A32" s="113" t="s">
        <v>71</v>
      </c>
      <c r="B32" s="116" t="s">
        <v>458</v>
      </c>
      <c r="C32" s="526">
        <f>+C29+C30</f>
        <v>0</v>
      </c>
      <c r="D32" s="136">
        <f>+D29+D30</f>
        <v>0</v>
      </c>
      <c r="E32" s="136">
        <f>+E29+E30</f>
        <v>0</v>
      </c>
      <c r="F32" s="136">
        <f>+F29+F30</f>
        <v>0</v>
      </c>
      <c r="G32" s="136">
        <f aca="true" t="shared" si="2" ref="G32:L32">+G29+G30</f>
        <v>0</v>
      </c>
      <c r="H32" s="136">
        <f t="shared" si="2"/>
        <v>0</v>
      </c>
      <c r="I32" s="526">
        <f t="shared" si="2"/>
        <v>0</v>
      </c>
      <c r="J32" s="136">
        <f t="shared" si="2"/>
        <v>0</v>
      </c>
      <c r="K32" s="136">
        <f t="shared" si="2"/>
        <v>0</v>
      </c>
      <c r="L32" s="136">
        <f t="shared" si="2"/>
        <v>0</v>
      </c>
    </row>
    <row r="33" spans="1:12" ht="14.25" customHeight="1" thickBot="1">
      <c r="A33" s="115"/>
      <c r="B33" s="116" t="s">
        <v>98</v>
      </c>
      <c r="C33" s="578"/>
      <c r="D33" s="85"/>
      <c r="E33" s="85"/>
      <c r="F33" s="85"/>
      <c r="G33" s="85"/>
      <c r="H33" s="85"/>
      <c r="I33" s="578"/>
      <c r="J33" s="85"/>
      <c r="K33" s="85"/>
      <c r="L33" s="85"/>
    </row>
    <row r="34" spans="1:12" s="49" customFormat="1" ht="14.25" customHeight="1">
      <c r="A34" s="108" t="s">
        <v>74</v>
      </c>
      <c r="B34" s="109" t="s">
        <v>100</v>
      </c>
      <c r="C34" s="574"/>
      <c r="D34" s="132"/>
      <c r="E34" s="132"/>
      <c r="F34" s="132"/>
      <c r="G34" s="132"/>
      <c r="H34" s="132"/>
      <c r="I34" s="574"/>
      <c r="J34" s="132"/>
      <c r="K34" s="132"/>
      <c r="L34" s="132"/>
    </row>
    <row r="35" spans="1:12" s="49" customFormat="1" ht="14.25" customHeight="1">
      <c r="A35" s="108" t="s">
        <v>76</v>
      </c>
      <c r="B35" s="111" t="s">
        <v>102</v>
      </c>
      <c r="C35" s="576"/>
      <c r="D35" s="134"/>
      <c r="E35" s="134"/>
      <c r="F35" s="134"/>
      <c r="G35" s="134"/>
      <c r="H35" s="134"/>
      <c r="I35" s="576"/>
      <c r="J35" s="134"/>
      <c r="K35" s="134"/>
      <c r="L35" s="134"/>
    </row>
    <row r="36" spans="1:12" s="49" customFormat="1" ht="14.25" customHeight="1" thickBot="1">
      <c r="A36" s="110" t="s">
        <v>78</v>
      </c>
      <c r="B36" s="117" t="s">
        <v>104</v>
      </c>
      <c r="C36" s="580"/>
      <c r="D36" s="138"/>
      <c r="E36" s="138"/>
      <c r="F36" s="138"/>
      <c r="G36" s="138"/>
      <c r="H36" s="138"/>
      <c r="I36" s="580"/>
      <c r="J36" s="138"/>
      <c r="K36" s="138"/>
      <c r="L36" s="138"/>
    </row>
    <row r="37" spans="1:12" s="49" customFormat="1" ht="14.25" customHeight="1" thickBot="1">
      <c r="A37" s="113" t="s">
        <v>96</v>
      </c>
      <c r="B37" s="116" t="s">
        <v>437</v>
      </c>
      <c r="C37" s="526">
        <f>+C34+C35+C36</f>
        <v>0</v>
      </c>
      <c r="D37" s="136">
        <f>+D34+D35+D36</f>
        <v>0</v>
      </c>
      <c r="E37" s="136">
        <f>+E34+E35+E36</f>
        <v>0</v>
      </c>
      <c r="F37" s="136">
        <f>+F34+F35+F36</f>
        <v>0</v>
      </c>
      <c r="G37" s="136">
        <f aca="true" t="shared" si="3" ref="G37:L37">+G34+G35+G36</f>
        <v>0</v>
      </c>
      <c r="H37" s="136">
        <f t="shared" si="3"/>
        <v>0</v>
      </c>
      <c r="I37" s="526">
        <f t="shared" si="3"/>
        <v>0</v>
      </c>
      <c r="J37" s="136">
        <f t="shared" si="3"/>
        <v>0</v>
      </c>
      <c r="K37" s="136">
        <f t="shared" si="3"/>
        <v>0</v>
      </c>
      <c r="L37" s="136">
        <f t="shared" si="3"/>
        <v>0</v>
      </c>
    </row>
    <row r="38" spans="1:12" s="72" customFormat="1" ht="14.25" customHeight="1" thickBot="1">
      <c r="A38" s="113" t="s">
        <v>109</v>
      </c>
      <c r="B38" s="116" t="s">
        <v>298</v>
      </c>
      <c r="C38" s="579"/>
      <c r="D38" s="137"/>
      <c r="E38" s="137"/>
      <c r="F38" s="137"/>
      <c r="G38" s="137"/>
      <c r="H38" s="137"/>
      <c r="I38" s="579"/>
      <c r="J38" s="137"/>
      <c r="K38" s="137"/>
      <c r="L38" s="137"/>
    </row>
    <row r="39" spans="1:12" s="72" customFormat="1" ht="14.25" customHeight="1" thickBot="1">
      <c r="A39" s="113" t="s">
        <v>120</v>
      </c>
      <c r="B39" s="116" t="s">
        <v>438</v>
      </c>
      <c r="C39" s="581"/>
      <c r="D39" s="139"/>
      <c r="E39" s="139"/>
      <c r="F39" s="139"/>
      <c r="G39" s="139"/>
      <c r="H39" s="139"/>
      <c r="I39" s="581"/>
      <c r="J39" s="139"/>
      <c r="K39" s="139"/>
      <c r="L39" s="139"/>
    </row>
    <row r="40" spans="1:12" s="72" customFormat="1" ht="14.25" customHeight="1" thickBot="1">
      <c r="A40" s="113" t="s">
        <v>131</v>
      </c>
      <c r="B40" s="116" t="s">
        <v>459</v>
      </c>
      <c r="C40" s="545">
        <f>+C20+C26+C27+C32+C37+C38+C39</f>
        <v>17027</v>
      </c>
      <c r="D40" s="63">
        <f>+D20+D26+D27+D32+D37+D38+D39</f>
        <v>17027</v>
      </c>
      <c r="E40" s="63">
        <f>+E20+E26+E27+E32+E37+E38+E39</f>
        <v>0</v>
      </c>
      <c r="F40" s="63">
        <f>+F20+F26+F27+F32+F37+F38+F39</f>
        <v>0</v>
      </c>
      <c r="G40" s="63">
        <f aca="true" t="shared" si="4" ref="G40:L40">+G20+G26+G27+G32+G37+G38+G39</f>
        <v>0</v>
      </c>
      <c r="H40" s="63">
        <f t="shared" si="4"/>
        <v>0</v>
      </c>
      <c r="I40" s="545">
        <f t="shared" si="4"/>
        <v>17027</v>
      </c>
      <c r="J40" s="63">
        <f t="shared" si="4"/>
        <v>17027</v>
      </c>
      <c r="K40" s="63">
        <f t="shared" si="4"/>
        <v>0</v>
      </c>
      <c r="L40" s="63">
        <f t="shared" si="4"/>
        <v>0</v>
      </c>
    </row>
    <row r="41" spans="1:12" ht="14.25" customHeight="1" thickBot="1">
      <c r="A41" s="115"/>
      <c r="B41" s="116" t="s">
        <v>440</v>
      </c>
      <c r="C41" s="578"/>
      <c r="D41" s="85"/>
      <c r="E41" s="85"/>
      <c r="F41" s="85"/>
      <c r="G41" s="85"/>
      <c r="H41" s="85"/>
      <c r="I41" s="578"/>
      <c r="J41" s="85"/>
      <c r="K41" s="85"/>
      <c r="L41" s="85"/>
    </row>
    <row r="42" spans="1:12" s="72" customFormat="1" ht="14.25" customHeight="1">
      <c r="A42" s="108" t="s">
        <v>441</v>
      </c>
      <c r="B42" s="109" t="s">
        <v>353</v>
      </c>
      <c r="C42" s="574"/>
      <c r="D42" s="132"/>
      <c r="E42" s="132"/>
      <c r="F42" s="132"/>
      <c r="G42" s="132"/>
      <c r="H42" s="132"/>
      <c r="I42" s="574"/>
      <c r="J42" s="132"/>
      <c r="K42" s="132"/>
      <c r="L42" s="132"/>
    </row>
    <row r="43" spans="1:12" s="72" customFormat="1" ht="14.25" customHeight="1">
      <c r="A43" s="108" t="s">
        <v>442</v>
      </c>
      <c r="B43" s="111" t="s">
        <v>443</v>
      </c>
      <c r="C43" s="576"/>
      <c r="D43" s="134"/>
      <c r="E43" s="134"/>
      <c r="F43" s="134"/>
      <c r="G43" s="134"/>
      <c r="H43" s="134"/>
      <c r="I43" s="576"/>
      <c r="J43" s="134"/>
      <c r="K43" s="134"/>
      <c r="L43" s="134"/>
    </row>
    <row r="44" spans="1:12" s="49" customFormat="1" ht="14.25" customHeight="1" thickBot="1">
      <c r="A44" s="110" t="s">
        <v>444</v>
      </c>
      <c r="B44" s="117" t="s">
        <v>445</v>
      </c>
      <c r="C44" s="580">
        <v>877</v>
      </c>
      <c r="D44" s="138">
        <v>877</v>
      </c>
      <c r="E44" s="138"/>
      <c r="F44" s="138"/>
      <c r="G44" s="138">
        <v>218</v>
      </c>
      <c r="H44" s="138"/>
      <c r="I44" s="580">
        <v>1095</v>
      </c>
      <c r="J44" s="138">
        <v>1095</v>
      </c>
      <c r="K44" s="138"/>
      <c r="L44" s="138"/>
    </row>
    <row r="45" spans="1:12" s="72" customFormat="1" ht="14.25" customHeight="1" thickBot="1">
      <c r="A45" s="118" t="s">
        <v>278</v>
      </c>
      <c r="B45" s="116" t="s">
        <v>446</v>
      </c>
      <c r="C45" s="545">
        <f>+C42+C43+C44</f>
        <v>877</v>
      </c>
      <c r="D45" s="63">
        <f>+D42+D43+D44</f>
        <v>877</v>
      </c>
      <c r="E45" s="63">
        <f>+E42+E43+E44</f>
        <v>0</v>
      </c>
      <c r="F45" s="63">
        <f>+F42+F43+F44</f>
        <v>0</v>
      </c>
      <c r="G45" s="63">
        <f aca="true" t="shared" si="5" ref="G45:L45">+G42+G43+G44</f>
        <v>218</v>
      </c>
      <c r="H45" s="63">
        <f t="shared" si="5"/>
        <v>0</v>
      </c>
      <c r="I45" s="545">
        <f t="shared" si="5"/>
        <v>1095</v>
      </c>
      <c r="J45" s="63">
        <f t="shared" si="5"/>
        <v>1095</v>
      </c>
      <c r="K45" s="63">
        <f t="shared" si="5"/>
        <v>0</v>
      </c>
      <c r="L45" s="63">
        <f t="shared" si="5"/>
        <v>0</v>
      </c>
    </row>
    <row r="46" spans="1:12" s="49" customFormat="1" ht="14.25" customHeight="1" thickBot="1">
      <c r="A46" s="118" t="s">
        <v>142</v>
      </c>
      <c r="B46" s="119" t="s">
        <v>447</v>
      </c>
      <c r="C46" s="545">
        <f>+C40+C45</f>
        <v>17904</v>
      </c>
      <c r="D46" s="63">
        <f>+D40+D45</f>
        <v>17904</v>
      </c>
      <c r="E46" s="63">
        <f>+E40+E45</f>
        <v>0</v>
      </c>
      <c r="F46" s="63">
        <f>+F40+F45</f>
        <v>0</v>
      </c>
      <c r="G46" s="63">
        <f aca="true" t="shared" si="6" ref="G46:L46">+G40+G45</f>
        <v>218</v>
      </c>
      <c r="H46" s="63">
        <f t="shared" si="6"/>
        <v>0</v>
      </c>
      <c r="I46" s="545">
        <f t="shared" si="6"/>
        <v>18122</v>
      </c>
      <c r="J46" s="63">
        <f t="shared" si="6"/>
        <v>18122</v>
      </c>
      <c r="K46" s="63">
        <f t="shared" si="6"/>
        <v>0</v>
      </c>
      <c r="L46" s="63">
        <f t="shared" si="6"/>
        <v>0</v>
      </c>
    </row>
    <row r="47" spans="1:6" s="49" customFormat="1" ht="15" customHeight="1">
      <c r="A47" s="74"/>
      <c r="B47" s="75"/>
      <c r="C47" s="76"/>
      <c r="D47" s="76"/>
      <c r="E47" s="76"/>
      <c r="F47" s="76"/>
    </row>
    <row r="48" spans="1:6" s="49" customFormat="1" ht="15" customHeight="1" thickBot="1">
      <c r="A48" s="74"/>
      <c r="B48" s="75"/>
      <c r="C48" s="76"/>
      <c r="D48" s="76"/>
      <c r="E48" s="76"/>
      <c r="F48" s="76"/>
    </row>
    <row r="49" spans="1:12" s="6" customFormat="1" ht="24" customHeight="1" thickBot="1">
      <c r="A49" s="613" t="s">
        <v>1</v>
      </c>
      <c r="B49" s="615" t="s">
        <v>392</v>
      </c>
      <c r="C49" s="613" t="s">
        <v>486</v>
      </c>
      <c r="D49" s="618" t="s">
        <v>487</v>
      </c>
      <c r="E49" s="618"/>
      <c r="F49" s="619"/>
      <c r="G49" s="658" t="s">
        <v>482</v>
      </c>
      <c r="H49" s="626"/>
      <c r="I49" s="615" t="s">
        <v>480</v>
      </c>
      <c r="J49" s="660" t="s">
        <v>492</v>
      </c>
      <c r="K49" s="661"/>
      <c r="L49" s="662"/>
    </row>
    <row r="50" spans="1:12" ht="39" thickBot="1">
      <c r="A50" s="617"/>
      <c r="B50" s="659"/>
      <c r="C50" s="617"/>
      <c r="D50" s="95" t="s">
        <v>3</v>
      </c>
      <c r="E50" s="120" t="s">
        <v>4</v>
      </c>
      <c r="F50" s="97" t="s">
        <v>5</v>
      </c>
      <c r="G50" s="94" t="s">
        <v>481</v>
      </c>
      <c r="H50" s="94" t="s">
        <v>337</v>
      </c>
      <c r="I50" s="659"/>
      <c r="J50" s="468" t="s">
        <v>3</v>
      </c>
      <c r="K50" s="469" t="s">
        <v>4</v>
      </c>
      <c r="L50" s="470" t="s">
        <v>5</v>
      </c>
    </row>
    <row r="51" spans="1:12" s="9" customFormat="1" ht="15.7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21" t="s">
        <v>11</v>
      </c>
      <c r="G51" s="122" t="s">
        <v>372</v>
      </c>
      <c r="H51" s="122" t="s">
        <v>477</v>
      </c>
      <c r="I51" s="122" t="s">
        <v>478</v>
      </c>
      <c r="J51" s="122" t="s">
        <v>479</v>
      </c>
      <c r="K51" s="122" t="s">
        <v>483</v>
      </c>
      <c r="L51" s="123" t="s">
        <v>484</v>
      </c>
    </row>
    <row r="52" spans="1:12" s="9" customFormat="1" ht="16.5" customHeight="1" thickBot="1">
      <c r="A52" s="666" t="s">
        <v>291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8"/>
    </row>
    <row r="53" spans="1:12" ht="14.25" customHeight="1" thickBot="1">
      <c r="A53" s="106"/>
      <c r="B53" s="124" t="s">
        <v>448</v>
      </c>
      <c r="C53" s="573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1:12" ht="14.25" customHeight="1">
      <c r="A54" s="108" t="s">
        <v>14</v>
      </c>
      <c r="B54" s="109" t="s">
        <v>192</v>
      </c>
      <c r="C54" s="574">
        <v>12782</v>
      </c>
      <c r="D54" s="132">
        <v>12782</v>
      </c>
      <c r="E54" s="132"/>
      <c r="F54" s="132"/>
      <c r="G54" s="132">
        <v>177</v>
      </c>
      <c r="H54" s="132"/>
      <c r="I54" s="574">
        <v>12959</v>
      </c>
      <c r="J54" s="132">
        <v>12959</v>
      </c>
      <c r="K54" s="132"/>
      <c r="L54" s="132"/>
    </row>
    <row r="55" spans="1:12" ht="14.25" customHeight="1">
      <c r="A55" s="110" t="s">
        <v>16</v>
      </c>
      <c r="B55" s="111" t="s">
        <v>193</v>
      </c>
      <c r="C55" s="575">
        <v>3356</v>
      </c>
      <c r="D55" s="133">
        <v>3356</v>
      </c>
      <c r="E55" s="133"/>
      <c r="F55" s="133"/>
      <c r="G55" s="133">
        <v>41</v>
      </c>
      <c r="H55" s="133"/>
      <c r="I55" s="575">
        <v>3397</v>
      </c>
      <c r="J55" s="133">
        <v>3397</v>
      </c>
      <c r="K55" s="133"/>
      <c r="L55" s="133"/>
    </row>
    <row r="56" spans="1:12" ht="14.25" customHeight="1">
      <c r="A56" s="110" t="s">
        <v>18</v>
      </c>
      <c r="B56" s="111" t="s">
        <v>194</v>
      </c>
      <c r="C56" s="575">
        <v>1766</v>
      </c>
      <c r="D56" s="133">
        <v>1766</v>
      </c>
      <c r="E56" s="133"/>
      <c r="F56" s="133"/>
      <c r="G56" s="133"/>
      <c r="H56" s="133"/>
      <c r="I56" s="575">
        <v>1766</v>
      </c>
      <c r="J56" s="133">
        <v>1766</v>
      </c>
      <c r="K56" s="133"/>
      <c r="L56" s="133"/>
    </row>
    <row r="57" spans="1:12" ht="14.25" customHeight="1">
      <c r="A57" s="110" t="s">
        <v>20</v>
      </c>
      <c r="B57" s="111" t="s">
        <v>195</v>
      </c>
      <c r="C57" s="575"/>
      <c r="D57" s="133"/>
      <c r="E57" s="133"/>
      <c r="F57" s="133"/>
      <c r="G57" s="133"/>
      <c r="H57" s="133"/>
      <c r="I57" s="575"/>
      <c r="J57" s="133"/>
      <c r="K57" s="133"/>
      <c r="L57" s="133"/>
    </row>
    <row r="58" spans="1:12" ht="14.25" customHeight="1" thickBot="1">
      <c r="A58" s="110" t="s">
        <v>22</v>
      </c>
      <c r="B58" s="111" t="s">
        <v>197</v>
      </c>
      <c r="C58" s="575"/>
      <c r="D58" s="133"/>
      <c r="E58" s="133"/>
      <c r="F58" s="133"/>
      <c r="G58" s="133"/>
      <c r="H58" s="133"/>
      <c r="I58" s="575"/>
      <c r="J58" s="133"/>
      <c r="K58" s="133"/>
      <c r="L58" s="133"/>
    </row>
    <row r="59" spans="1:12" s="78" customFormat="1" ht="14.25" customHeight="1" thickBot="1">
      <c r="A59" s="125" t="s">
        <v>24</v>
      </c>
      <c r="B59" s="126" t="s">
        <v>449</v>
      </c>
      <c r="C59" s="583">
        <f>SUM(C54:C58)</f>
        <v>17904</v>
      </c>
      <c r="D59" s="140">
        <f>SUM(D54:D58)</f>
        <v>17904</v>
      </c>
      <c r="E59" s="140">
        <f>SUM(E54:E58)</f>
        <v>0</v>
      </c>
      <c r="F59" s="140">
        <f>SUM(F54:F58)</f>
        <v>0</v>
      </c>
      <c r="G59" s="140">
        <f aca="true" t="shared" si="7" ref="G59:L59">SUM(G54:G58)</f>
        <v>218</v>
      </c>
      <c r="H59" s="140">
        <f t="shared" si="7"/>
        <v>0</v>
      </c>
      <c r="I59" s="583">
        <f t="shared" si="7"/>
        <v>18122</v>
      </c>
      <c r="J59" s="140">
        <f t="shared" si="7"/>
        <v>18122</v>
      </c>
      <c r="K59" s="140">
        <f t="shared" si="7"/>
        <v>0</v>
      </c>
      <c r="L59" s="140">
        <f t="shared" si="7"/>
        <v>0</v>
      </c>
    </row>
    <row r="60" spans="1:12" ht="14.25" customHeight="1" thickBot="1">
      <c r="A60" s="115"/>
      <c r="B60" s="116" t="s">
        <v>450</v>
      </c>
      <c r="C60" s="578"/>
      <c r="D60" s="85"/>
      <c r="E60" s="85"/>
      <c r="F60" s="85"/>
      <c r="G60" s="85"/>
      <c r="H60" s="85"/>
      <c r="I60" s="578"/>
      <c r="J60" s="85"/>
      <c r="K60" s="85"/>
      <c r="L60" s="85"/>
    </row>
    <row r="61" spans="1:12" s="78" customFormat="1" ht="14.25" customHeight="1">
      <c r="A61" s="108" t="s">
        <v>27</v>
      </c>
      <c r="B61" s="109" t="s">
        <v>230</v>
      </c>
      <c r="C61" s="574"/>
      <c r="D61" s="132"/>
      <c r="E61" s="132"/>
      <c r="F61" s="132"/>
      <c r="G61" s="132"/>
      <c r="H61" s="132"/>
      <c r="I61" s="574"/>
      <c r="J61" s="132"/>
      <c r="K61" s="132"/>
      <c r="L61" s="132"/>
    </row>
    <row r="62" spans="1:12" ht="14.25" customHeight="1">
      <c r="A62" s="110" t="s">
        <v>29</v>
      </c>
      <c r="B62" s="111" t="s">
        <v>232</v>
      </c>
      <c r="C62" s="575"/>
      <c r="D62" s="133"/>
      <c r="E62" s="133"/>
      <c r="F62" s="133"/>
      <c r="G62" s="133"/>
      <c r="H62" s="133"/>
      <c r="I62" s="575"/>
      <c r="J62" s="133"/>
      <c r="K62" s="133"/>
      <c r="L62" s="133"/>
    </row>
    <row r="63" spans="1:12" ht="14.25" customHeight="1">
      <c r="A63" s="110" t="s">
        <v>31</v>
      </c>
      <c r="B63" s="111" t="s">
        <v>451</v>
      </c>
      <c r="C63" s="575"/>
      <c r="D63" s="133"/>
      <c r="E63" s="133"/>
      <c r="F63" s="133"/>
      <c r="G63" s="133"/>
      <c r="H63" s="133"/>
      <c r="I63" s="575"/>
      <c r="J63" s="133"/>
      <c r="K63" s="133"/>
      <c r="L63" s="133"/>
    </row>
    <row r="64" spans="1:12" ht="14.25" customHeight="1" thickBot="1">
      <c r="A64" s="110" t="s">
        <v>33</v>
      </c>
      <c r="B64" s="111" t="s">
        <v>463</v>
      </c>
      <c r="C64" s="575"/>
      <c r="D64" s="133"/>
      <c r="E64" s="133"/>
      <c r="F64" s="133"/>
      <c r="G64" s="133"/>
      <c r="H64" s="133"/>
      <c r="I64" s="575"/>
      <c r="J64" s="133"/>
      <c r="K64" s="133"/>
      <c r="L64" s="133"/>
    </row>
    <row r="65" spans="1:12" ht="14.25" customHeight="1" thickBot="1">
      <c r="A65" s="113" t="s">
        <v>39</v>
      </c>
      <c r="B65" s="116" t="s">
        <v>464</v>
      </c>
      <c r="C65" s="526">
        <f>SUM(C61:C63)</f>
        <v>0</v>
      </c>
      <c r="D65" s="136">
        <f>SUM(D61:D63)</f>
        <v>0</v>
      </c>
      <c r="E65" s="136">
        <f>SUM(E61:E63)</f>
        <v>0</v>
      </c>
      <c r="F65" s="136">
        <f>SUM(F61:F63)</f>
        <v>0</v>
      </c>
      <c r="G65" s="136">
        <f aca="true" t="shared" si="8" ref="G65:L65">SUM(G61:G63)</f>
        <v>0</v>
      </c>
      <c r="H65" s="136">
        <f t="shared" si="8"/>
        <v>0</v>
      </c>
      <c r="I65" s="526">
        <f t="shared" si="8"/>
        <v>0</v>
      </c>
      <c r="J65" s="136">
        <f t="shared" si="8"/>
        <v>0</v>
      </c>
      <c r="K65" s="136">
        <f t="shared" si="8"/>
        <v>0</v>
      </c>
      <c r="L65" s="136">
        <f t="shared" si="8"/>
        <v>0</v>
      </c>
    </row>
    <row r="66" spans="1:12" ht="14.25" customHeight="1" thickBot="1">
      <c r="A66" s="113" t="s">
        <v>54</v>
      </c>
      <c r="B66" s="116" t="s">
        <v>453</v>
      </c>
      <c r="C66" s="579"/>
      <c r="D66" s="137"/>
      <c r="E66" s="137"/>
      <c r="F66" s="137"/>
      <c r="G66" s="137"/>
      <c r="H66" s="137"/>
      <c r="I66" s="579"/>
      <c r="J66" s="137"/>
      <c r="K66" s="137"/>
      <c r="L66" s="137"/>
    </row>
    <row r="67" spans="1:12" ht="14.25" customHeight="1" thickBot="1">
      <c r="A67" s="113" t="s">
        <v>71</v>
      </c>
      <c r="B67" s="114" t="s">
        <v>454</v>
      </c>
      <c r="C67" s="526">
        <f>+C59+C65+C66</f>
        <v>17904</v>
      </c>
      <c r="D67" s="136">
        <f>+D59+D65+D66</f>
        <v>17904</v>
      </c>
      <c r="E67" s="136">
        <f>+E59+E65+E66</f>
        <v>0</v>
      </c>
      <c r="F67" s="136">
        <f>+F59+F65+F66</f>
        <v>0</v>
      </c>
      <c r="G67" s="136">
        <f aca="true" t="shared" si="9" ref="G67:L67">+G59+G65+G66</f>
        <v>218</v>
      </c>
      <c r="H67" s="136">
        <f t="shared" si="9"/>
        <v>0</v>
      </c>
      <c r="I67" s="526">
        <f t="shared" si="9"/>
        <v>18122</v>
      </c>
      <c r="J67" s="136">
        <f t="shared" si="9"/>
        <v>18122</v>
      </c>
      <c r="K67" s="136">
        <f t="shared" si="9"/>
        <v>0</v>
      </c>
      <c r="L67" s="136">
        <f t="shared" si="9"/>
        <v>0</v>
      </c>
    </row>
    <row r="68" spans="1:12" ht="14.25" customHeight="1" thickBot="1">
      <c r="A68" s="127"/>
      <c r="B68" s="128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4.25" customHeight="1" thickBot="1">
      <c r="A69" s="129" t="s">
        <v>425</v>
      </c>
      <c r="B69" s="130"/>
      <c r="C69" s="608">
        <v>5.75</v>
      </c>
      <c r="D69" s="436">
        <v>5.75</v>
      </c>
      <c r="E69" s="436"/>
      <c r="F69" s="436"/>
      <c r="G69" s="436"/>
      <c r="H69" s="436"/>
      <c r="I69" s="608">
        <v>5.75</v>
      </c>
      <c r="J69" s="436">
        <v>5.75</v>
      </c>
      <c r="K69" s="436"/>
      <c r="L69" s="436"/>
    </row>
    <row r="70" spans="1:12" ht="14.25" customHeight="1" thickBot="1">
      <c r="A70" s="129" t="s">
        <v>426</v>
      </c>
      <c r="B70" s="130"/>
      <c r="C70" s="562"/>
      <c r="D70" s="141"/>
      <c r="E70" s="141"/>
      <c r="F70" s="141"/>
      <c r="G70" s="141"/>
      <c r="H70" s="141"/>
      <c r="I70" s="562"/>
      <c r="J70" s="141"/>
      <c r="K70" s="141"/>
      <c r="L70" s="141"/>
    </row>
  </sheetData>
  <sheetProtection selectLockedCells="1" selectUnlockedCells="1"/>
  <mergeCells count="19">
    <mergeCell ref="B49:B50"/>
    <mergeCell ref="C49:C50"/>
    <mergeCell ref="B2:L2"/>
    <mergeCell ref="B3:L3"/>
    <mergeCell ref="A7:L7"/>
    <mergeCell ref="A1:D1"/>
    <mergeCell ref="G4:H4"/>
    <mergeCell ref="I4:I5"/>
    <mergeCell ref="J4:L4"/>
    <mergeCell ref="A52:L52"/>
    <mergeCell ref="D49:F49"/>
    <mergeCell ref="A4:A5"/>
    <mergeCell ref="B4:B5"/>
    <mergeCell ref="C4:C5"/>
    <mergeCell ref="D4:F4"/>
    <mergeCell ref="G49:H49"/>
    <mergeCell ref="I49:I50"/>
    <mergeCell ref="J49:L49"/>
    <mergeCell ref="A49:A50"/>
  </mergeCells>
  <printOptions horizontalCentered="1"/>
  <pageMargins left="0.3937007874015748" right="0.2755905511811024" top="0.4330708661417323" bottom="0.33" header="0.5118110236220472" footer="0.24"/>
  <pageSetup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L70"/>
  <sheetViews>
    <sheetView zoomScalePageLayoutView="0" workbookViewId="0" topLeftCell="A1">
      <selection activeCell="R31" sqref="R31"/>
    </sheetView>
  </sheetViews>
  <sheetFormatPr defaultColWidth="9.00390625" defaultRowHeight="12.75"/>
  <cols>
    <col min="1" max="1" width="10.625" style="48" customWidth="1"/>
    <col min="2" max="2" width="76.375" style="49" customWidth="1"/>
    <col min="3" max="3" width="15.375" style="49" customWidth="1"/>
    <col min="4" max="4" width="15.00390625" style="49" customWidth="1"/>
    <col min="5" max="5" width="11.625" style="49" customWidth="1"/>
    <col min="6" max="6" width="16.875" style="49" customWidth="1"/>
    <col min="7" max="7" width="11.875" style="8" customWidth="1"/>
    <col min="8" max="8" width="11.375" style="8" customWidth="1"/>
    <col min="9" max="9" width="12.375" style="8" customWidth="1"/>
    <col min="10" max="10" width="12.125" style="8" customWidth="1"/>
    <col min="11" max="11" width="12.625" style="8" customWidth="1"/>
    <col min="12" max="12" width="15.875" style="8" customWidth="1"/>
    <col min="13" max="16384" width="9.375" style="8" customWidth="1"/>
  </cols>
  <sheetData>
    <row r="1" spans="1:12" s="70" customFormat="1" ht="21" customHeight="1" thickBot="1">
      <c r="A1" s="682" t="str">
        <f>+CONCATENATE("9.3.5. melléklet a .../",2016,". (......) önkormányzati rendelethez")</f>
        <v>9.3.5. melléklet a .../2016. (......) önkormányzati rendelethez</v>
      </c>
      <c r="B1" s="682"/>
      <c r="C1" s="682"/>
      <c r="D1" s="682"/>
      <c r="E1" s="31"/>
      <c r="L1" s="4" t="s">
        <v>0</v>
      </c>
    </row>
    <row r="2" spans="1:12" s="56" customFormat="1" ht="40.5" customHeight="1" thickBot="1">
      <c r="A2" s="93" t="s">
        <v>388</v>
      </c>
      <c r="B2" s="670" t="s">
        <v>471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s="56" customFormat="1" ht="44.25" customHeight="1" thickBot="1">
      <c r="A3" s="93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s="6" customFormat="1" ht="18.75" customHeight="1" thickBot="1">
      <c r="A4" s="634" t="s">
        <v>1</v>
      </c>
      <c r="B4" s="633" t="s">
        <v>392</v>
      </c>
      <c r="C4" s="633" t="s">
        <v>486</v>
      </c>
      <c r="D4" s="676" t="s">
        <v>487</v>
      </c>
      <c r="E4" s="676"/>
      <c r="F4" s="676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ht="39" thickBot="1">
      <c r="A5" s="634"/>
      <c r="B5" s="634"/>
      <c r="C5" s="634"/>
      <c r="D5" s="93" t="s">
        <v>3</v>
      </c>
      <c r="E5" s="55" t="s">
        <v>4</v>
      </c>
      <c r="F5" s="55" t="s">
        <v>5</v>
      </c>
      <c r="G5" s="94" t="s">
        <v>481</v>
      </c>
      <c r="H5" s="94" t="s">
        <v>337</v>
      </c>
      <c r="I5" s="659"/>
      <c r="J5" s="94" t="s">
        <v>3</v>
      </c>
      <c r="K5" s="96" t="s">
        <v>4</v>
      </c>
      <c r="L5" s="97" t="s">
        <v>5</v>
      </c>
    </row>
    <row r="6" spans="1:12" s="9" customFormat="1" ht="13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122" t="s">
        <v>372</v>
      </c>
      <c r="H6" s="122" t="s">
        <v>477</v>
      </c>
      <c r="I6" s="122" t="s">
        <v>478</v>
      </c>
      <c r="J6" s="122" t="s">
        <v>479</v>
      </c>
      <c r="K6" s="122" t="s">
        <v>483</v>
      </c>
      <c r="L6" s="123" t="s">
        <v>484</v>
      </c>
    </row>
    <row r="7" spans="1:12" s="9" customFormat="1" ht="15.75" customHeight="1" thickBot="1">
      <c r="A7" s="666" t="s">
        <v>290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 thickBot="1">
      <c r="A8" s="106"/>
      <c r="B8" s="107" t="s">
        <v>297</v>
      </c>
      <c r="C8" s="573"/>
      <c r="D8" s="131"/>
      <c r="E8" s="131"/>
      <c r="F8" s="131"/>
      <c r="G8" s="131"/>
      <c r="H8" s="131"/>
      <c r="I8" s="573"/>
      <c r="J8" s="131"/>
      <c r="K8" s="131"/>
      <c r="L8" s="131"/>
    </row>
    <row r="9" spans="1:12" s="72" customFormat="1" ht="14.25" customHeight="1">
      <c r="A9" s="108" t="s">
        <v>14</v>
      </c>
      <c r="B9" s="109" t="s">
        <v>75</v>
      </c>
      <c r="C9" s="574">
        <v>5717</v>
      </c>
      <c r="D9" s="132">
        <v>5717</v>
      </c>
      <c r="E9" s="132"/>
      <c r="F9" s="132"/>
      <c r="G9" s="132"/>
      <c r="H9" s="132"/>
      <c r="I9" s="574">
        <v>5717</v>
      </c>
      <c r="J9" s="132">
        <v>5717</v>
      </c>
      <c r="K9" s="132"/>
      <c r="L9" s="132"/>
    </row>
    <row r="10" spans="1:12" s="72" customFormat="1" ht="14.25" customHeight="1">
      <c r="A10" s="110" t="s">
        <v>16</v>
      </c>
      <c r="B10" s="111" t="s">
        <v>77</v>
      </c>
      <c r="C10" s="575"/>
      <c r="D10" s="133"/>
      <c r="E10" s="133"/>
      <c r="F10" s="133"/>
      <c r="G10" s="133"/>
      <c r="H10" s="133"/>
      <c r="I10" s="575"/>
      <c r="J10" s="133"/>
      <c r="K10" s="133"/>
      <c r="L10" s="133"/>
    </row>
    <row r="11" spans="1:12" s="72" customFormat="1" ht="14.25" customHeight="1">
      <c r="A11" s="110" t="s">
        <v>18</v>
      </c>
      <c r="B11" s="111" t="s">
        <v>79</v>
      </c>
      <c r="C11" s="575"/>
      <c r="D11" s="133"/>
      <c r="E11" s="133"/>
      <c r="F11" s="133"/>
      <c r="G11" s="133"/>
      <c r="H11" s="133"/>
      <c r="I11" s="575"/>
      <c r="J11" s="133"/>
      <c r="K11" s="133"/>
      <c r="L11" s="133"/>
    </row>
    <row r="12" spans="1:12" s="72" customFormat="1" ht="14.25" customHeight="1">
      <c r="A12" s="110" t="s">
        <v>20</v>
      </c>
      <c r="B12" s="111" t="s">
        <v>81</v>
      </c>
      <c r="C12" s="575"/>
      <c r="D12" s="133"/>
      <c r="E12" s="133"/>
      <c r="F12" s="133"/>
      <c r="G12" s="133"/>
      <c r="H12" s="133"/>
      <c r="I12" s="575"/>
      <c r="J12" s="133"/>
      <c r="K12" s="133"/>
      <c r="L12" s="133"/>
    </row>
    <row r="13" spans="1:12" s="72" customFormat="1" ht="14.25" customHeight="1">
      <c r="A13" s="110" t="s">
        <v>22</v>
      </c>
      <c r="B13" s="111" t="s">
        <v>83</v>
      </c>
      <c r="C13" s="575">
        <v>1948</v>
      </c>
      <c r="D13" s="133">
        <v>1948</v>
      </c>
      <c r="E13" s="133"/>
      <c r="F13" s="133"/>
      <c r="G13" s="133"/>
      <c r="H13" s="133"/>
      <c r="I13" s="575">
        <v>1948</v>
      </c>
      <c r="J13" s="133">
        <v>1948</v>
      </c>
      <c r="K13" s="133"/>
      <c r="L13" s="133"/>
    </row>
    <row r="14" spans="1:12" s="72" customFormat="1" ht="14.25" customHeight="1">
      <c r="A14" s="110" t="s">
        <v>198</v>
      </c>
      <c r="B14" s="111" t="s">
        <v>427</v>
      </c>
      <c r="C14" s="575">
        <v>2070</v>
      </c>
      <c r="D14" s="133">
        <v>2070</v>
      </c>
      <c r="E14" s="133"/>
      <c r="F14" s="133"/>
      <c r="G14" s="133"/>
      <c r="H14" s="133"/>
      <c r="I14" s="575">
        <v>2070</v>
      </c>
      <c r="J14" s="133">
        <v>2070</v>
      </c>
      <c r="K14" s="133"/>
      <c r="L14" s="133"/>
    </row>
    <row r="15" spans="1:12" s="72" customFormat="1" ht="14.25" customHeight="1">
      <c r="A15" s="110" t="s">
        <v>200</v>
      </c>
      <c r="B15" s="112" t="s">
        <v>428</v>
      </c>
      <c r="C15" s="575">
        <v>1691</v>
      </c>
      <c r="D15" s="133">
        <v>1691</v>
      </c>
      <c r="E15" s="133"/>
      <c r="F15" s="133"/>
      <c r="G15" s="133"/>
      <c r="H15" s="133"/>
      <c r="I15" s="575">
        <v>1691</v>
      </c>
      <c r="J15" s="133">
        <v>1691</v>
      </c>
      <c r="K15" s="133"/>
      <c r="L15" s="133"/>
    </row>
    <row r="16" spans="1:12" s="72" customFormat="1" ht="14.25" customHeight="1">
      <c r="A16" s="110" t="s">
        <v>202</v>
      </c>
      <c r="B16" s="111" t="s">
        <v>89</v>
      </c>
      <c r="C16" s="576"/>
      <c r="D16" s="134"/>
      <c r="E16" s="134"/>
      <c r="F16" s="134"/>
      <c r="G16" s="134"/>
      <c r="H16" s="134"/>
      <c r="I16" s="576"/>
      <c r="J16" s="134"/>
      <c r="K16" s="134"/>
      <c r="L16" s="134"/>
    </row>
    <row r="17" spans="1:12" s="49" customFormat="1" ht="14.25" customHeight="1">
      <c r="A17" s="110" t="s">
        <v>204</v>
      </c>
      <c r="B17" s="111" t="s">
        <v>91</v>
      </c>
      <c r="C17" s="575"/>
      <c r="D17" s="133"/>
      <c r="E17" s="133"/>
      <c r="F17" s="133"/>
      <c r="G17" s="133"/>
      <c r="H17" s="133"/>
      <c r="I17" s="575"/>
      <c r="J17" s="133"/>
      <c r="K17" s="133"/>
      <c r="L17" s="133"/>
    </row>
    <row r="18" spans="1:12" s="49" customFormat="1" ht="14.25" customHeight="1">
      <c r="A18" s="110" t="s">
        <v>206</v>
      </c>
      <c r="B18" s="111" t="s">
        <v>93</v>
      </c>
      <c r="C18" s="577"/>
      <c r="D18" s="135"/>
      <c r="E18" s="135"/>
      <c r="F18" s="135"/>
      <c r="G18" s="135"/>
      <c r="H18" s="135"/>
      <c r="I18" s="577"/>
      <c r="J18" s="135"/>
      <c r="K18" s="135"/>
      <c r="L18" s="135"/>
    </row>
    <row r="19" spans="1:12" s="49" customFormat="1" ht="14.25" customHeight="1" thickBot="1">
      <c r="A19" s="110" t="s">
        <v>208</v>
      </c>
      <c r="B19" s="112" t="s">
        <v>95</v>
      </c>
      <c r="C19" s="577"/>
      <c r="D19" s="135"/>
      <c r="E19" s="135"/>
      <c r="F19" s="135"/>
      <c r="G19" s="135"/>
      <c r="H19" s="135"/>
      <c r="I19" s="577"/>
      <c r="J19" s="135"/>
      <c r="K19" s="135"/>
      <c r="L19" s="135"/>
    </row>
    <row r="20" spans="1:12" s="72" customFormat="1" ht="14.25" customHeight="1" thickBot="1">
      <c r="A20" s="113" t="s">
        <v>24</v>
      </c>
      <c r="B20" s="114" t="s">
        <v>429</v>
      </c>
      <c r="C20" s="526">
        <f>SUM(C9:C19)</f>
        <v>11426</v>
      </c>
      <c r="D20" s="136">
        <f>SUM(D9:D19)</f>
        <v>11426</v>
      </c>
      <c r="E20" s="136">
        <f>SUM(E9:E19)</f>
        <v>0</v>
      </c>
      <c r="F20" s="136">
        <f>SUM(F9:F19)</f>
        <v>0</v>
      </c>
      <c r="G20" s="136">
        <f aca="true" t="shared" si="0" ref="G20:L20">SUM(G9:G19)</f>
        <v>0</v>
      </c>
      <c r="H20" s="136">
        <f t="shared" si="0"/>
        <v>0</v>
      </c>
      <c r="I20" s="526">
        <f t="shared" si="0"/>
        <v>11426</v>
      </c>
      <c r="J20" s="136">
        <f t="shared" si="0"/>
        <v>11426</v>
      </c>
      <c r="K20" s="136">
        <f t="shared" si="0"/>
        <v>0</v>
      </c>
      <c r="L20" s="136">
        <f t="shared" si="0"/>
        <v>0</v>
      </c>
    </row>
    <row r="21" spans="1:12" ht="14.25" customHeight="1" thickBot="1">
      <c r="A21" s="115"/>
      <c r="B21" s="114" t="s">
        <v>26</v>
      </c>
      <c r="C21" s="578"/>
      <c r="D21" s="85"/>
      <c r="E21" s="85"/>
      <c r="F21" s="85"/>
      <c r="G21" s="85"/>
      <c r="H21" s="85"/>
      <c r="I21" s="578"/>
      <c r="J21" s="85"/>
      <c r="K21" s="85"/>
      <c r="L21" s="85"/>
    </row>
    <row r="22" spans="1:12" s="49" customFormat="1" ht="14.25" customHeight="1">
      <c r="A22" s="108" t="s">
        <v>27</v>
      </c>
      <c r="B22" s="109" t="s">
        <v>28</v>
      </c>
      <c r="C22" s="574"/>
      <c r="D22" s="132"/>
      <c r="E22" s="132"/>
      <c r="F22" s="132"/>
      <c r="G22" s="132"/>
      <c r="H22" s="132"/>
      <c r="I22" s="574"/>
      <c r="J22" s="132"/>
      <c r="K22" s="132"/>
      <c r="L22" s="132"/>
    </row>
    <row r="23" spans="1:12" s="49" customFormat="1" ht="14.25" customHeight="1">
      <c r="A23" s="110" t="s">
        <v>29</v>
      </c>
      <c r="B23" s="111" t="s">
        <v>430</v>
      </c>
      <c r="C23" s="575"/>
      <c r="D23" s="133"/>
      <c r="E23" s="133"/>
      <c r="F23" s="133"/>
      <c r="G23" s="133"/>
      <c r="H23" s="133"/>
      <c r="I23" s="575"/>
      <c r="J23" s="133"/>
      <c r="K23" s="133"/>
      <c r="L23" s="133"/>
    </row>
    <row r="24" spans="1:12" s="49" customFormat="1" ht="14.25" customHeight="1">
      <c r="A24" s="110" t="s">
        <v>31</v>
      </c>
      <c r="B24" s="111" t="s">
        <v>431</v>
      </c>
      <c r="C24" s="575"/>
      <c r="D24" s="133"/>
      <c r="E24" s="133"/>
      <c r="F24" s="133"/>
      <c r="G24" s="133"/>
      <c r="H24" s="133"/>
      <c r="I24" s="575"/>
      <c r="J24" s="133"/>
      <c r="K24" s="133"/>
      <c r="L24" s="133"/>
    </row>
    <row r="25" spans="1:12" s="49" customFormat="1" ht="14.25" customHeight="1" thickBot="1">
      <c r="A25" s="110" t="s">
        <v>33</v>
      </c>
      <c r="B25" s="111" t="s">
        <v>456</v>
      </c>
      <c r="C25" s="575"/>
      <c r="D25" s="133"/>
      <c r="E25" s="133"/>
      <c r="F25" s="133"/>
      <c r="G25" s="133"/>
      <c r="H25" s="133"/>
      <c r="I25" s="575"/>
      <c r="J25" s="133"/>
      <c r="K25" s="133"/>
      <c r="L25" s="133"/>
    </row>
    <row r="26" spans="1:12" s="72" customFormat="1" ht="14.25" customHeight="1" thickBot="1">
      <c r="A26" s="113" t="s">
        <v>39</v>
      </c>
      <c r="B26" s="114" t="s">
        <v>433</v>
      </c>
      <c r="C26" s="526">
        <f>SUM(C22:C24)</f>
        <v>0</v>
      </c>
      <c r="D26" s="136">
        <f>SUM(D22:D24)</f>
        <v>0</v>
      </c>
      <c r="E26" s="136">
        <f>SUM(E22:E24)</f>
        <v>0</v>
      </c>
      <c r="F26" s="136">
        <f>SUM(F22:F24)</f>
        <v>0</v>
      </c>
      <c r="G26" s="136">
        <f aca="true" t="shared" si="1" ref="G26:L26">SUM(G22:G24)</f>
        <v>0</v>
      </c>
      <c r="H26" s="136">
        <f t="shared" si="1"/>
        <v>0</v>
      </c>
      <c r="I26" s="526">
        <f t="shared" si="1"/>
        <v>0</v>
      </c>
      <c r="J26" s="136">
        <f t="shared" si="1"/>
        <v>0</v>
      </c>
      <c r="K26" s="136">
        <f t="shared" si="1"/>
        <v>0</v>
      </c>
      <c r="L26" s="136">
        <f t="shared" si="1"/>
        <v>0</v>
      </c>
    </row>
    <row r="27" spans="1:12" s="49" customFormat="1" ht="14.25" customHeight="1" thickBot="1">
      <c r="A27" s="113" t="s">
        <v>54</v>
      </c>
      <c r="B27" s="116" t="s">
        <v>296</v>
      </c>
      <c r="C27" s="579"/>
      <c r="D27" s="137"/>
      <c r="E27" s="137"/>
      <c r="F27" s="137"/>
      <c r="G27" s="137"/>
      <c r="H27" s="137"/>
      <c r="I27" s="579"/>
      <c r="J27" s="137"/>
      <c r="K27" s="137"/>
      <c r="L27" s="137"/>
    </row>
    <row r="28" spans="1:12" ht="14.25" customHeight="1" thickBot="1">
      <c r="A28" s="115"/>
      <c r="B28" s="116" t="s">
        <v>41</v>
      </c>
      <c r="C28" s="578"/>
      <c r="D28" s="85"/>
      <c r="E28" s="85"/>
      <c r="F28" s="85"/>
      <c r="G28" s="85"/>
      <c r="H28" s="85"/>
      <c r="I28" s="578"/>
      <c r="J28" s="85"/>
      <c r="K28" s="85"/>
      <c r="L28" s="85"/>
    </row>
    <row r="29" spans="1:12" s="49" customFormat="1" ht="14.25" customHeight="1">
      <c r="A29" s="108" t="s">
        <v>57</v>
      </c>
      <c r="B29" s="109" t="s">
        <v>430</v>
      </c>
      <c r="C29" s="574"/>
      <c r="D29" s="132"/>
      <c r="E29" s="132"/>
      <c r="F29" s="132"/>
      <c r="G29" s="132"/>
      <c r="H29" s="132"/>
      <c r="I29" s="574"/>
      <c r="J29" s="132"/>
      <c r="K29" s="132"/>
      <c r="L29" s="132"/>
    </row>
    <row r="30" spans="1:12" s="49" customFormat="1" ht="14.25" customHeight="1">
      <c r="A30" s="108" t="s">
        <v>65</v>
      </c>
      <c r="B30" s="111" t="s">
        <v>434</v>
      </c>
      <c r="C30" s="576"/>
      <c r="D30" s="134"/>
      <c r="E30" s="134"/>
      <c r="F30" s="134"/>
      <c r="G30" s="134"/>
      <c r="H30" s="134"/>
      <c r="I30" s="576"/>
      <c r="J30" s="134"/>
      <c r="K30" s="134"/>
      <c r="L30" s="134"/>
    </row>
    <row r="31" spans="1:12" s="49" customFormat="1" ht="14.25" customHeight="1" thickBot="1">
      <c r="A31" s="110" t="s">
        <v>67</v>
      </c>
      <c r="B31" s="117" t="s">
        <v>457</v>
      </c>
      <c r="C31" s="580"/>
      <c r="D31" s="138"/>
      <c r="E31" s="138"/>
      <c r="F31" s="138"/>
      <c r="G31" s="138"/>
      <c r="H31" s="138"/>
      <c r="I31" s="580"/>
      <c r="J31" s="138"/>
      <c r="K31" s="138"/>
      <c r="L31" s="138"/>
    </row>
    <row r="32" spans="1:12" s="49" customFormat="1" ht="14.25" customHeight="1" thickBot="1">
      <c r="A32" s="113" t="s">
        <v>71</v>
      </c>
      <c r="B32" s="116" t="s">
        <v>458</v>
      </c>
      <c r="C32" s="526">
        <f>+C29+C30</f>
        <v>0</v>
      </c>
      <c r="D32" s="136">
        <f>+D29+D30</f>
        <v>0</v>
      </c>
      <c r="E32" s="136">
        <f>+E29+E30</f>
        <v>0</v>
      </c>
      <c r="F32" s="136">
        <f>+F29+F30</f>
        <v>0</v>
      </c>
      <c r="G32" s="136">
        <f aca="true" t="shared" si="2" ref="G32:L32">+G29+G30</f>
        <v>0</v>
      </c>
      <c r="H32" s="136">
        <f t="shared" si="2"/>
        <v>0</v>
      </c>
      <c r="I32" s="526">
        <f t="shared" si="2"/>
        <v>0</v>
      </c>
      <c r="J32" s="136">
        <f t="shared" si="2"/>
        <v>0</v>
      </c>
      <c r="K32" s="136">
        <f t="shared" si="2"/>
        <v>0</v>
      </c>
      <c r="L32" s="136">
        <f t="shared" si="2"/>
        <v>0</v>
      </c>
    </row>
    <row r="33" spans="1:12" ht="14.25" customHeight="1" thickBot="1">
      <c r="A33" s="115"/>
      <c r="B33" s="116" t="s">
        <v>98</v>
      </c>
      <c r="C33" s="578"/>
      <c r="D33" s="85"/>
      <c r="E33" s="85"/>
      <c r="F33" s="85"/>
      <c r="G33" s="85"/>
      <c r="H33" s="85"/>
      <c r="I33" s="578"/>
      <c r="J33" s="85"/>
      <c r="K33" s="85"/>
      <c r="L33" s="85"/>
    </row>
    <row r="34" spans="1:12" s="49" customFormat="1" ht="14.25" customHeight="1">
      <c r="A34" s="108" t="s">
        <v>74</v>
      </c>
      <c r="B34" s="109" t="s">
        <v>100</v>
      </c>
      <c r="C34" s="574"/>
      <c r="D34" s="132"/>
      <c r="E34" s="132"/>
      <c r="F34" s="132"/>
      <c r="G34" s="132"/>
      <c r="H34" s="132"/>
      <c r="I34" s="574"/>
      <c r="J34" s="132"/>
      <c r="K34" s="132"/>
      <c r="L34" s="132"/>
    </row>
    <row r="35" spans="1:12" s="49" customFormat="1" ht="14.25" customHeight="1">
      <c r="A35" s="108" t="s">
        <v>76</v>
      </c>
      <c r="B35" s="111" t="s">
        <v>102</v>
      </c>
      <c r="C35" s="576"/>
      <c r="D35" s="134"/>
      <c r="E35" s="134"/>
      <c r="F35" s="134"/>
      <c r="G35" s="134"/>
      <c r="H35" s="134"/>
      <c r="I35" s="576"/>
      <c r="J35" s="134"/>
      <c r="K35" s="134"/>
      <c r="L35" s="134"/>
    </row>
    <row r="36" spans="1:12" s="49" customFormat="1" ht="14.25" customHeight="1" thickBot="1">
      <c r="A36" s="110" t="s">
        <v>78</v>
      </c>
      <c r="B36" s="117" t="s">
        <v>104</v>
      </c>
      <c r="C36" s="580"/>
      <c r="D36" s="138"/>
      <c r="E36" s="138"/>
      <c r="F36" s="138"/>
      <c r="G36" s="138"/>
      <c r="H36" s="138"/>
      <c r="I36" s="580"/>
      <c r="J36" s="138"/>
      <c r="K36" s="138"/>
      <c r="L36" s="138"/>
    </row>
    <row r="37" spans="1:12" s="49" customFormat="1" ht="14.25" customHeight="1" thickBot="1">
      <c r="A37" s="113" t="s">
        <v>96</v>
      </c>
      <c r="B37" s="116" t="s">
        <v>472</v>
      </c>
      <c r="C37" s="526">
        <f>+C34+C35+C36</f>
        <v>0</v>
      </c>
      <c r="D37" s="136">
        <f>+D34+D35+D36</f>
        <v>0</v>
      </c>
      <c r="E37" s="136">
        <f>+E34+E35+E36</f>
        <v>0</v>
      </c>
      <c r="F37" s="136">
        <f>+F34+F35+F36</f>
        <v>0</v>
      </c>
      <c r="G37" s="136">
        <f aca="true" t="shared" si="3" ref="G37:L37">+G34+G35+G36</f>
        <v>0</v>
      </c>
      <c r="H37" s="136">
        <f t="shared" si="3"/>
        <v>0</v>
      </c>
      <c r="I37" s="526">
        <f t="shared" si="3"/>
        <v>0</v>
      </c>
      <c r="J37" s="136">
        <f t="shared" si="3"/>
        <v>0</v>
      </c>
      <c r="K37" s="136">
        <f t="shared" si="3"/>
        <v>0</v>
      </c>
      <c r="L37" s="136">
        <f t="shared" si="3"/>
        <v>0</v>
      </c>
    </row>
    <row r="38" spans="1:12" s="72" customFormat="1" ht="14.25" customHeight="1" thickBot="1">
      <c r="A38" s="113" t="s">
        <v>109</v>
      </c>
      <c r="B38" s="116" t="s">
        <v>298</v>
      </c>
      <c r="C38" s="579"/>
      <c r="D38" s="137"/>
      <c r="E38" s="137"/>
      <c r="F38" s="137"/>
      <c r="G38" s="137"/>
      <c r="H38" s="137"/>
      <c r="I38" s="579"/>
      <c r="J38" s="137"/>
      <c r="K38" s="137"/>
      <c r="L38" s="137"/>
    </row>
    <row r="39" spans="1:12" s="72" customFormat="1" ht="14.25" customHeight="1" thickBot="1">
      <c r="A39" s="113" t="s">
        <v>120</v>
      </c>
      <c r="B39" s="116" t="s">
        <v>438</v>
      </c>
      <c r="C39" s="581"/>
      <c r="D39" s="139"/>
      <c r="E39" s="139"/>
      <c r="F39" s="139"/>
      <c r="G39" s="139"/>
      <c r="H39" s="139"/>
      <c r="I39" s="581"/>
      <c r="J39" s="139"/>
      <c r="K39" s="139"/>
      <c r="L39" s="139"/>
    </row>
    <row r="40" spans="1:12" s="72" customFormat="1" ht="14.25" customHeight="1" thickBot="1">
      <c r="A40" s="113" t="s">
        <v>131</v>
      </c>
      <c r="B40" s="116" t="s">
        <v>459</v>
      </c>
      <c r="C40" s="545">
        <f>+C20+C26+C27+C32+C37+C38+C39</f>
        <v>11426</v>
      </c>
      <c r="D40" s="63">
        <f>+D20+D26+D27+D32+D37+D38+D39</f>
        <v>11426</v>
      </c>
      <c r="E40" s="63">
        <f>+E20+E26+E27+E32+E37+E38+E39</f>
        <v>0</v>
      </c>
      <c r="F40" s="63">
        <f>+F20+F26+F27+F32+F37+F38+F39</f>
        <v>0</v>
      </c>
      <c r="G40" s="63">
        <f aca="true" t="shared" si="4" ref="G40:L40">+G20+G26+G27+G32+G37+G38+G39</f>
        <v>0</v>
      </c>
      <c r="H40" s="63">
        <f t="shared" si="4"/>
        <v>0</v>
      </c>
      <c r="I40" s="545">
        <f t="shared" si="4"/>
        <v>11426</v>
      </c>
      <c r="J40" s="63">
        <f t="shared" si="4"/>
        <v>11426</v>
      </c>
      <c r="K40" s="63">
        <f t="shared" si="4"/>
        <v>0</v>
      </c>
      <c r="L40" s="63">
        <f t="shared" si="4"/>
        <v>0</v>
      </c>
    </row>
    <row r="41" spans="1:12" ht="14.25" customHeight="1" thickBot="1">
      <c r="A41" s="115"/>
      <c r="B41" s="116" t="s">
        <v>440</v>
      </c>
      <c r="C41" s="578"/>
      <c r="D41" s="85"/>
      <c r="E41" s="85"/>
      <c r="F41" s="85"/>
      <c r="G41" s="85"/>
      <c r="H41" s="85"/>
      <c r="I41" s="578"/>
      <c r="J41" s="85"/>
      <c r="K41" s="85"/>
      <c r="L41" s="85"/>
    </row>
    <row r="42" spans="1:12" s="72" customFormat="1" ht="14.25" customHeight="1">
      <c r="A42" s="108" t="s">
        <v>441</v>
      </c>
      <c r="B42" s="109" t="s">
        <v>353</v>
      </c>
      <c r="C42" s="574"/>
      <c r="D42" s="132"/>
      <c r="E42" s="132"/>
      <c r="F42" s="132"/>
      <c r="G42" s="132"/>
      <c r="H42" s="132"/>
      <c r="I42" s="574"/>
      <c r="J42" s="132"/>
      <c r="K42" s="132"/>
      <c r="L42" s="132"/>
    </row>
    <row r="43" spans="1:12" s="72" customFormat="1" ht="14.25" customHeight="1">
      <c r="A43" s="108" t="s">
        <v>442</v>
      </c>
      <c r="B43" s="111" t="s">
        <v>443</v>
      </c>
      <c r="C43" s="576"/>
      <c r="D43" s="134"/>
      <c r="E43" s="134"/>
      <c r="F43" s="134"/>
      <c r="G43" s="134"/>
      <c r="H43" s="134"/>
      <c r="I43" s="576"/>
      <c r="J43" s="134"/>
      <c r="K43" s="134"/>
      <c r="L43" s="134"/>
    </row>
    <row r="44" spans="1:12" s="49" customFormat="1" ht="14.25" customHeight="1" thickBot="1">
      <c r="A44" s="110" t="s">
        <v>444</v>
      </c>
      <c r="B44" s="117" t="s">
        <v>445</v>
      </c>
      <c r="C44" s="580">
        <v>174476</v>
      </c>
      <c r="D44" s="138">
        <v>174476</v>
      </c>
      <c r="E44" s="138"/>
      <c r="F44" s="138"/>
      <c r="G44" s="138">
        <v>311</v>
      </c>
      <c r="H44" s="138"/>
      <c r="I44" s="580">
        <v>174787</v>
      </c>
      <c r="J44" s="138">
        <v>174787</v>
      </c>
      <c r="K44" s="138"/>
      <c r="L44" s="138"/>
    </row>
    <row r="45" spans="1:12" s="72" customFormat="1" ht="14.25" customHeight="1" thickBot="1">
      <c r="A45" s="118" t="s">
        <v>278</v>
      </c>
      <c r="B45" s="116" t="s">
        <v>446</v>
      </c>
      <c r="C45" s="545">
        <f>+C42+C43+C44</f>
        <v>174476</v>
      </c>
      <c r="D45" s="63">
        <f>+D42+D43+D44</f>
        <v>174476</v>
      </c>
      <c r="E45" s="63">
        <f>+E42+E43+E44</f>
        <v>0</v>
      </c>
      <c r="F45" s="63">
        <f>+F42+F43+F44</f>
        <v>0</v>
      </c>
      <c r="G45" s="63">
        <f aca="true" t="shared" si="5" ref="G45:L45">+G42+G43+G44</f>
        <v>311</v>
      </c>
      <c r="H45" s="63">
        <f t="shared" si="5"/>
        <v>0</v>
      </c>
      <c r="I45" s="545">
        <f t="shared" si="5"/>
        <v>174787</v>
      </c>
      <c r="J45" s="63">
        <f t="shared" si="5"/>
        <v>174787</v>
      </c>
      <c r="K45" s="63">
        <f t="shared" si="5"/>
        <v>0</v>
      </c>
      <c r="L45" s="63">
        <f t="shared" si="5"/>
        <v>0</v>
      </c>
    </row>
    <row r="46" spans="1:12" s="49" customFormat="1" ht="14.25" customHeight="1" thickBot="1">
      <c r="A46" s="118" t="s">
        <v>142</v>
      </c>
      <c r="B46" s="119" t="s">
        <v>447</v>
      </c>
      <c r="C46" s="545">
        <f>+C40+C45</f>
        <v>185902</v>
      </c>
      <c r="D46" s="63">
        <f>+D40+D45</f>
        <v>185902</v>
      </c>
      <c r="E46" s="63">
        <f>+E40+E45</f>
        <v>0</v>
      </c>
      <c r="F46" s="63">
        <f>+F40+F45</f>
        <v>0</v>
      </c>
      <c r="G46" s="63">
        <f aca="true" t="shared" si="6" ref="G46:L46">+G40+G45</f>
        <v>311</v>
      </c>
      <c r="H46" s="63">
        <f t="shared" si="6"/>
        <v>0</v>
      </c>
      <c r="I46" s="545">
        <f t="shared" si="6"/>
        <v>186213</v>
      </c>
      <c r="J46" s="63">
        <f t="shared" si="6"/>
        <v>186213</v>
      </c>
      <c r="K46" s="63">
        <f t="shared" si="6"/>
        <v>0</v>
      </c>
      <c r="L46" s="63">
        <f t="shared" si="6"/>
        <v>0</v>
      </c>
    </row>
    <row r="47" spans="1:6" s="49" customFormat="1" ht="15" customHeight="1">
      <c r="A47" s="74"/>
      <c r="B47" s="75"/>
      <c r="C47" s="76"/>
      <c r="D47" s="76"/>
      <c r="E47" s="76"/>
      <c r="F47" s="76"/>
    </row>
    <row r="48" spans="1:6" s="49" customFormat="1" ht="15" customHeight="1" thickBot="1">
      <c r="A48" s="74"/>
      <c r="B48" s="75"/>
      <c r="C48" s="76"/>
      <c r="D48" s="76"/>
      <c r="E48" s="76"/>
      <c r="F48" s="76"/>
    </row>
    <row r="49" spans="1:12" s="6" customFormat="1" ht="18" customHeight="1" thickBot="1">
      <c r="A49" s="634" t="s">
        <v>1</v>
      </c>
      <c r="B49" s="616" t="s">
        <v>392</v>
      </c>
      <c r="C49" s="613" t="s">
        <v>486</v>
      </c>
      <c r="D49" s="618" t="s">
        <v>487</v>
      </c>
      <c r="E49" s="618"/>
      <c r="F49" s="619"/>
      <c r="G49" s="658" t="s">
        <v>482</v>
      </c>
      <c r="H49" s="626"/>
      <c r="I49" s="615" t="s">
        <v>480</v>
      </c>
      <c r="J49" s="660" t="s">
        <v>492</v>
      </c>
      <c r="K49" s="661"/>
      <c r="L49" s="662"/>
    </row>
    <row r="50" spans="1:12" ht="39" thickBot="1">
      <c r="A50" s="634"/>
      <c r="B50" s="616"/>
      <c r="C50" s="617"/>
      <c r="D50" s="95" t="s">
        <v>3</v>
      </c>
      <c r="E50" s="120" t="s">
        <v>4</v>
      </c>
      <c r="F50" s="97" t="s">
        <v>5</v>
      </c>
      <c r="G50" s="94" t="s">
        <v>481</v>
      </c>
      <c r="H50" s="94" t="s">
        <v>337</v>
      </c>
      <c r="I50" s="659"/>
      <c r="J50" s="468" t="s">
        <v>3</v>
      </c>
      <c r="K50" s="469" t="s">
        <v>4</v>
      </c>
      <c r="L50" s="470" t="s">
        <v>5</v>
      </c>
    </row>
    <row r="51" spans="1:12" s="9" customFormat="1" ht="16.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21" t="s">
        <v>11</v>
      </c>
      <c r="G51" s="122" t="s">
        <v>372</v>
      </c>
      <c r="H51" s="122" t="s">
        <v>477</v>
      </c>
      <c r="I51" s="122" t="s">
        <v>478</v>
      </c>
      <c r="J51" s="122" t="s">
        <v>479</v>
      </c>
      <c r="K51" s="122" t="s">
        <v>483</v>
      </c>
      <c r="L51" s="123" t="s">
        <v>484</v>
      </c>
    </row>
    <row r="52" spans="1:12" s="9" customFormat="1" ht="16.5" customHeight="1" thickBot="1">
      <c r="A52" s="666" t="s">
        <v>291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8"/>
    </row>
    <row r="53" spans="1:12" ht="14.25" customHeight="1" thickBot="1">
      <c r="A53" s="106"/>
      <c r="B53" s="124" t="s">
        <v>461</v>
      </c>
      <c r="C53" s="573"/>
      <c r="D53" s="131"/>
      <c r="E53" s="131"/>
      <c r="F53" s="131"/>
      <c r="G53" s="131"/>
      <c r="H53" s="131"/>
      <c r="I53" s="573"/>
      <c r="J53" s="131"/>
      <c r="K53" s="131"/>
      <c r="L53" s="131"/>
    </row>
    <row r="54" spans="1:12" ht="14.25" customHeight="1">
      <c r="A54" s="108" t="s">
        <v>14</v>
      </c>
      <c r="B54" s="109" t="s">
        <v>192</v>
      </c>
      <c r="C54" s="574">
        <v>115045</v>
      </c>
      <c r="D54" s="132">
        <v>115045</v>
      </c>
      <c r="E54" s="132"/>
      <c r="F54" s="132"/>
      <c r="G54" s="132">
        <v>254</v>
      </c>
      <c r="H54" s="132"/>
      <c r="I54" s="574">
        <v>115299</v>
      </c>
      <c r="J54" s="132">
        <v>115299</v>
      </c>
      <c r="K54" s="132"/>
      <c r="L54" s="132"/>
    </row>
    <row r="55" spans="1:12" ht="14.25" customHeight="1">
      <c r="A55" s="110" t="s">
        <v>16</v>
      </c>
      <c r="B55" s="111" t="s">
        <v>193</v>
      </c>
      <c r="C55" s="575">
        <v>32494</v>
      </c>
      <c r="D55" s="133">
        <v>32494</v>
      </c>
      <c r="E55" s="133"/>
      <c r="F55" s="133"/>
      <c r="G55" s="133">
        <v>57</v>
      </c>
      <c r="H55" s="133"/>
      <c r="I55" s="575">
        <v>32551</v>
      </c>
      <c r="J55" s="133">
        <v>32551</v>
      </c>
      <c r="K55" s="133"/>
      <c r="L55" s="133"/>
    </row>
    <row r="56" spans="1:12" ht="14.25" customHeight="1">
      <c r="A56" s="110" t="s">
        <v>18</v>
      </c>
      <c r="B56" s="111" t="s">
        <v>194</v>
      </c>
      <c r="C56" s="575">
        <v>38363</v>
      </c>
      <c r="D56" s="133">
        <v>38363</v>
      </c>
      <c r="E56" s="133"/>
      <c r="F56" s="133"/>
      <c r="G56" s="133"/>
      <c r="H56" s="133"/>
      <c r="I56" s="575">
        <v>38363</v>
      </c>
      <c r="J56" s="133">
        <v>38363</v>
      </c>
      <c r="K56" s="133"/>
      <c r="L56" s="133"/>
    </row>
    <row r="57" spans="1:12" ht="14.25" customHeight="1">
      <c r="A57" s="110" t="s">
        <v>20</v>
      </c>
      <c r="B57" s="111" t="s">
        <v>195</v>
      </c>
      <c r="C57" s="575"/>
      <c r="D57" s="133"/>
      <c r="E57" s="133"/>
      <c r="F57" s="133"/>
      <c r="G57" s="133"/>
      <c r="H57" s="133"/>
      <c r="I57" s="575"/>
      <c r="J57" s="133"/>
      <c r="K57" s="133"/>
      <c r="L57" s="133"/>
    </row>
    <row r="58" spans="1:12" ht="14.25" customHeight="1" thickBot="1">
      <c r="A58" s="110" t="s">
        <v>22</v>
      </c>
      <c r="B58" s="111" t="s">
        <v>197</v>
      </c>
      <c r="C58" s="575"/>
      <c r="D58" s="133"/>
      <c r="E58" s="133"/>
      <c r="F58" s="133"/>
      <c r="G58" s="133"/>
      <c r="H58" s="133"/>
      <c r="I58" s="575"/>
      <c r="J58" s="133"/>
      <c r="K58" s="133"/>
      <c r="L58" s="133"/>
    </row>
    <row r="59" spans="1:12" s="78" customFormat="1" ht="14.25" customHeight="1" thickBot="1">
      <c r="A59" s="125" t="s">
        <v>24</v>
      </c>
      <c r="B59" s="126" t="s">
        <v>449</v>
      </c>
      <c r="C59" s="583">
        <f>SUM(C54:C58)</f>
        <v>185902</v>
      </c>
      <c r="D59" s="140">
        <f>SUM(D54:D58)</f>
        <v>185902</v>
      </c>
      <c r="E59" s="140">
        <f>SUM(E54:E58)</f>
        <v>0</v>
      </c>
      <c r="F59" s="140">
        <f>SUM(F54:F58)</f>
        <v>0</v>
      </c>
      <c r="G59" s="140">
        <f aca="true" t="shared" si="7" ref="G59:L59">SUM(G54:G58)</f>
        <v>311</v>
      </c>
      <c r="H59" s="140">
        <f t="shared" si="7"/>
        <v>0</v>
      </c>
      <c r="I59" s="583">
        <f t="shared" si="7"/>
        <v>186213</v>
      </c>
      <c r="J59" s="140">
        <f t="shared" si="7"/>
        <v>186213</v>
      </c>
      <c r="K59" s="140">
        <f t="shared" si="7"/>
        <v>0</v>
      </c>
      <c r="L59" s="140">
        <f t="shared" si="7"/>
        <v>0</v>
      </c>
    </row>
    <row r="60" spans="1:12" ht="14.25" customHeight="1" thickBot="1">
      <c r="A60" s="440"/>
      <c r="B60" s="165" t="s">
        <v>450</v>
      </c>
      <c r="C60" s="578"/>
      <c r="D60" s="85"/>
      <c r="E60" s="85"/>
      <c r="F60" s="85"/>
      <c r="G60" s="85"/>
      <c r="H60" s="85"/>
      <c r="I60" s="578"/>
      <c r="J60" s="85"/>
      <c r="K60" s="85"/>
      <c r="L60" s="85"/>
    </row>
    <row r="61" spans="1:12" s="78" customFormat="1" ht="14.25" customHeight="1">
      <c r="A61" s="108" t="s">
        <v>27</v>
      </c>
      <c r="B61" s="109" t="s">
        <v>230</v>
      </c>
      <c r="C61" s="574"/>
      <c r="D61" s="132"/>
      <c r="E61" s="132"/>
      <c r="F61" s="132"/>
      <c r="G61" s="132"/>
      <c r="H61" s="132"/>
      <c r="I61" s="574"/>
      <c r="J61" s="132"/>
      <c r="K61" s="132"/>
      <c r="L61" s="132"/>
    </row>
    <row r="62" spans="1:12" ht="14.25" customHeight="1">
      <c r="A62" s="110" t="s">
        <v>29</v>
      </c>
      <c r="B62" s="111" t="s">
        <v>232</v>
      </c>
      <c r="C62" s="575"/>
      <c r="D62" s="133"/>
      <c r="E62" s="133"/>
      <c r="F62" s="133"/>
      <c r="G62" s="133"/>
      <c r="H62" s="133"/>
      <c r="I62" s="575"/>
      <c r="J62" s="133"/>
      <c r="K62" s="133"/>
      <c r="L62" s="133"/>
    </row>
    <row r="63" spans="1:12" ht="14.25" customHeight="1">
      <c r="A63" s="110" t="s">
        <v>31</v>
      </c>
      <c r="B63" s="111" t="s">
        <v>451</v>
      </c>
      <c r="C63" s="575"/>
      <c r="D63" s="133"/>
      <c r="E63" s="133"/>
      <c r="F63" s="133"/>
      <c r="G63" s="133"/>
      <c r="H63" s="133"/>
      <c r="I63" s="575"/>
      <c r="J63" s="133"/>
      <c r="K63" s="133"/>
      <c r="L63" s="133"/>
    </row>
    <row r="64" spans="1:12" ht="14.25" customHeight="1" thickBot="1">
      <c r="A64" s="110" t="s">
        <v>33</v>
      </c>
      <c r="B64" s="111" t="s">
        <v>463</v>
      </c>
      <c r="C64" s="575"/>
      <c r="D64" s="133"/>
      <c r="E64" s="133"/>
      <c r="F64" s="133"/>
      <c r="G64" s="133"/>
      <c r="H64" s="133"/>
      <c r="I64" s="575"/>
      <c r="J64" s="133"/>
      <c r="K64" s="133"/>
      <c r="L64" s="133"/>
    </row>
    <row r="65" spans="1:12" ht="14.25" customHeight="1" thickBot="1">
      <c r="A65" s="113" t="s">
        <v>39</v>
      </c>
      <c r="B65" s="116" t="s">
        <v>464</v>
      </c>
      <c r="C65" s="526">
        <f>SUM(C61:C63)</f>
        <v>0</v>
      </c>
      <c r="D65" s="136">
        <f>SUM(D61:D63)</f>
        <v>0</v>
      </c>
      <c r="E65" s="136">
        <f>SUM(E61:E63)</f>
        <v>0</v>
      </c>
      <c r="F65" s="136">
        <f>SUM(F61:F63)</f>
        <v>0</v>
      </c>
      <c r="G65" s="136">
        <f aca="true" t="shared" si="8" ref="G65:L65">SUM(G61:G63)</f>
        <v>0</v>
      </c>
      <c r="H65" s="136">
        <f t="shared" si="8"/>
        <v>0</v>
      </c>
      <c r="I65" s="526">
        <f t="shared" si="8"/>
        <v>0</v>
      </c>
      <c r="J65" s="136">
        <f t="shared" si="8"/>
        <v>0</v>
      </c>
      <c r="K65" s="136">
        <f t="shared" si="8"/>
        <v>0</v>
      </c>
      <c r="L65" s="136">
        <f t="shared" si="8"/>
        <v>0</v>
      </c>
    </row>
    <row r="66" spans="1:12" ht="14.25" customHeight="1" thickBot="1">
      <c r="A66" s="113" t="s">
        <v>54</v>
      </c>
      <c r="B66" s="116" t="s">
        <v>453</v>
      </c>
      <c r="C66" s="579"/>
      <c r="D66" s="137"/>
      <c r="E66" s="137"/>
      <c r="F66" s="137"/>
      <c r="G66" s="137"/>
      <c r="H66" s="137"/>
      <c r="I66" s="579"/>
      <c r="J66" s="137"/>
      <c r="K66" s="137"/>
      <c r="L66" s="137"/>
    </row>
    <row r="67" spans="1:12" ht="14.25" customHeight="1" thickBot="1">
      <c r="A67" s="113" t="s">
        <v>71</v>
      </c>
      <c r="B67" s="114" t="s">
        <v>454</v>
      </c>
      <c r="C67" s="526">
        <f>+C59+C65+C66</f>
        <v>185902</v>
      </c>
      <c r="D67" s="136">
        <f>+D59+D65+D66</f>
        <v>185902</v>
      </c>
      <c r="E67" s="136">
        <f>+E59+E65+E66</f>
        <v>0</v>
      </c>
      <c r="F67" s="136">
        <f>+F59+F65+F66</f>
        <v>0</v>
      </c>
      <c r="G67" s="136">
        <f aca="true" t="shared" si="9" ref="G67:L67">+G59+G65+G66</f>
        <v>311</v>
      </c>
      <c r="H67" s="136">
        <f t="shared" si="9"/>
        <v>0</v>
      </c>
      <c r="I67" s="526">
        <f t="shared" si="9"/>
        <v>186213</v>
      </c>
      <c r="J67" s="136">
        <f t="shared" si="9"/>
        <v>186213</v>
      </c>
      <c r="K67" s="136">
        <f t="shared" si="9"/>
        <v>0</v>
      </c>
      <c r="L67" s="136">
        <f t="shared" si="9"/>
        <v>0</v>
      </c>
    </row>
    <row r="68" spans="1:12" ht="14.25" customHeight="1" thickBot="1">
      <c r="A68" s="127"/>
      <c r="B68" s="128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4.25" customHeight="1" thickBot="1">
      <c r="A69" s="129" t="s">
        <v>425</v>
      </c>
      <c r="B69" s="130"/>
      <c r="C69" s="562">
        <v>40</v>
      </c>
      <c r="D69" s="141">
        <v>40</v>
      </c>
      <c r="E69" s="141"/>
      <c r="F69" s="141"/>
      <c r="G69" s="141"/>
      <c r="H69" s="141"/>
      <c r="I69" s="562">
        <v>40</v>
      </c>
      <c r="J69" s="141">
        <v>40</v>
      </c>
      <c r="K69" s="141"/>
      <c r="L69" s="141"/>
    </row>
    <row r="70" spans="1:12" ht="14.25" customHeight="1" thickBot="1">
      <c r="A70" s="129" t="s">
        <v>426</v>
      </c>
      <c r="B70" s="130"/>
      <c r="C70" s="562"/>
      <c r="D70" s="141"/>
      <c r="E70" s="141"/>
      <c r="F70" s="141"/>
      <c r="G70" s="141"/>
      <c r="H70" s="141"/>
      <c r="I70" s="562"/>
      <c r="J70" s="141"/>
      <c r="K70" s="141"/>
      <c r="L70" s="141"/>
    </row>
  </sheetData>
  <sheetProtection selectLockedCells="1" selectUnlockedCells="1"/>
  <mergeCells count="19">
    <mergeCell ref="A1:D1"/>
    <mergeCell ref="G49:H49"/>
    <mergeCell ref="I49:I50"/>
    <mergeCell ref="J49:L49"/>
    <mergeCell ref="G4:H4"/>
    <mergeCell ref="I4:I5"/>
    <mergeCell ref="J4:L4"/>
    <mergeCell ref="A7:L7"/>
    <mergeCell ref="A49:A50"/>
    <mergeCell ref="B49:B50"/>
    <mergeCell ref="B2:L2"/>
    <mergeCell ref="B3:L3"/>
    <mergeCell ref="C49:C50"/>
    <mergeCell ref="D49:F49"/>
    <mergeCell ref="A52:L52"/>
    <mergeCell ref="A4:A5"/>
    <mergeCell ref="B4:B5"/>
    <mergeCell ref="C4:C5"/>
    <mergeCell ref="D4:F4"/>
  </mergeCells>
  <printOptions horizontalCentered="1"/>
  <pageMargins left="0.3937007874015748" right="0.2755905511811024" top="0.4330708661417323" bottom="0.29" header="0.5118110236220472" footer="0.19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L70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10.875" style="48" customWidth="1"/>
    <col min="2" max="2" width="75.375" style="49" customWidth="1"/>
    <col min="3" max="3" width="14.00390625" style="49" customWidth="1"/>
    <col min="4" max="4" width="13.50390625" style="49" customWidth="1"/>
    <col min="5" max="5" width="16.00390625" style="49" customWidth="1"/>
    <col min="6" max="6" width="17.375" style="49" customWidth="1"/>
    <col min="7" max="7" width="11.50390625" style="8" customWidth="1"/>
    <col min="8" max="8" width="10.625" style="8" customWidth="1"/>
    <col min="9" max="9" width="11.625" style="8" customWidth="1"/>
    <col min="10" max="10" width="12.50390625" style="8" customWidth="1"/>
    <col min="11" max="11" width="10.875" style="8" customWidth="1"/>
    <col min="12" max="12" width="16.00390625" style="8" customWidth="1"/>
    <col min="13" max="16384" width="9.375" style="8" customWidth="1"/>
  </cols>
  <sheetData>
    <row r="1" spans="1:12" s="70" customFormat="1" ht="21" customHeight="1" thickBot="1">
      <c r="A1" s="682" t="str">
        <f>+CONCATENATE("9.3.6. melléklet a .../",2016,". (…...) önkormányzati rendelethez")</f>
        <v>9.3.6. melléklet a .../2016. (…...) önkormányzati rendelethez</v>
      </c>
      <c r="B1" s="682"/>
      <c r="C1" s="682"/>
      <c r="D1" s="682"/>
      <c r="E1" s="69"/>
      <c r="L1" s="4" t="s">
        <v>0</v>
      </c>
    </row>
    <row r="2" spans="1:12" s="56" customFormat="1" ht="40.5" customHeight="1" thickBot="1">
      <c r="A2" s="93" t="s">
        <v>388</v>
      </c>
      <c r="B2" s="670" t="s">
        <v>473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s="56" customFormat="1" ht="35.25" customHeight="1" thickBot="1">
      <c r="A3" s="142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s="6" customFormat="1" ht="18" customHeight="1" thickBot="1">
      <c r="A4" s="613" t="s">
        <v>1</v>
      </c>
      <c r="B4" s="633" t="s">
        <v>392</v>
      </c>
      <c r="C4" s="633" t="s">
        <v>486</v>
      </c>
      <c r="D4" s="676" t="s">
        <v>487</v>
      </c>
      <c r="E4" s="676"/>
      <c r="F4" s="676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ht="39" thickBot="1">
      <c r="A5" s="617"/>
      <c r="B5" s="690"/>
      <c r="C5" s="634"/>
      <c r="D5" s="93" t="s">
        <v>3</v>
      </c>
      <c r="E5" s="55" t="s">
        <v>4</v>
      </c>
      <c r="F5" s="55" t="s">
        <v>5</v>
      </c>
      <c r="G5" s="94" t="s">
        <v>481</v>
      </c>
      <c r="H5" s="94" t="s">
        <v>337</v>
      </c>
      <c r="I5" s="659"/>
      <c r="J5" s="94" t="s">
        <v>3</v>
      </c>
      <c r="K5" s="96" t="s">
        <v>4</v>
      </c>
      <c r="L5" s="97" t="s">
        <v>5</v>
      </c>
    </row>
    <row r="6" spans="1:12" s="9" customFormat="1" ht="13.5" customHeight="1" thickBot="1">
      <c r="A6" s="98" t="s">
        <v>6</v>
      </c>
      <c r="B6" s="99" t="s">
        <v>7</v>
      </c>
      <c r="C6" s="100" t="s">
        <v>8</v>
      </c>
      <c r="D6" s="99" t="s">
        <v>9</v>
      </c>
      <c r="E6" s="102" t="s">
        <v>10</v>
      </c>
      <c r="F6" s="121" t="s">
        <v>11</v>
      </c>
      <c r="G6" s="122" t="s">
        <v>372</v>
      </c>
      <c r="H6" s="122" t="s">
        <v>477</v>
      </c>
      <c r="I6" s="122" t="s">
        <v>478</v>
      </c>
      <c r="J6" s="122" t="s">
        <v>479</v>
      </c>
      <c r="K6" s="122" t="s">
        <v>483</v>
      </c>
      <c r="L6" s="123" t="s">
        <v>484</v>
      </c>
    </row>
    <row r="7" spans="1:12" s="9" customFormat="1" ht="15.75" customHeight="1" thickBot="1">
      <c r="A7" s="666" t="s">
        <v>290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 thickBot="1">
      <c r="A8" s="106"/>
      <c r="B8" s="107" t="s">
        <v>297</v>
      </c>
      <c r="C8" s="573"/>
      <c r="D8" s="131"/>
      <c r="E8" s="131"/>
      <c r="F8" s="131"/>
      <c r="G8" s="131"/>
      <c r="H8" s="131"/>
      <c r="I8" s="573"/>
      <c r="J8" s="131"/>
      <c r="K8" s="131"/>
      <c r="L8" s="131"/>
    </row>
    <row r="9" spans="1:12" s="72" customFormat="1" ht="14.25" customHeight="1">
      <c r="A9" s="108" t="s">
        <v>14</v>
      </c>
      <c r="B9" s="109" t="s">
        <v>75</v>
      </c>
      <c r="C9" s="574"/>
      <c r="D9" s="132"/>
      <c r="E9" s="132"/>
      <c r="F9" s="132"/>
      <c r="G9" s="132"/>
      <c r="H9" s="132"/>
      <c r="I9" s="574"/>
      <c r="J9" s="132"/>
      <c r="K9" s="132"/>
      <c r="L9" s="132"/>
    </row>
    <row r="10" spans="1:12" s="72" customFormat="1" ht="14.25" customHeight="1">
      <c r="A10" s="110" t="s">
        <v>16</v>
      </c>
      <c r="B10" s="111" t="s">
        <v>77</v>
      </c>
      <c r="C10" s="575">
        <v>200</v>
      </c>
      <c r="D10" s="133">
        <v>200</v>
      </c>
      <c r="E10" s="133"/>
      <c r="F10" s="133"/>
      <c r="G10" s="133"/>
      <c r="H10" s="133"/>
      <c r="I10" s="575">
        <v>200</v>
      </c>
      <c r="J10" s="133">
        <v>200</v>
      </c>
      <c r="K10" s="133"/>
      <c r="L10" s="133"/>
    </row>
    <row r="11" spans="1:12" s="72" customFormat="1" ht="14.25" customHeight="1">
      <c r="A11" s="110" t="s">
        <v>18</v>
      </c>
      <c r="B11" s="111" t="s">
        <v>79</v>
      </c>
      <c r="C11" s="575"/>
      <c r="D11" s="133"/>
      <c r="E11" s="133"/>
      <c r="F11" s="133"/>
      <c r="G11" s="133"/>
      <c r="H11" s="133"/>
      <c r="I11" s="575"/>
      <c r="J11" s="133"/>
      <c r="K11" s="133"/>
      <c r="L11" s="133"/>
    </row>
    <row r="12" spans="1:12" s="72" customFormat="1" ht="14.25" customHeight="1">
      <c r="A12" s="110" t="s">
        <v>20</v>
      </c>
      <c r="B12" s="111" t="s">
        <v>81</v>
      </c>
      <c r="C12" s="575"/>
      <c r="D12" s="133"/>
      <c r="E12" s="133"/>
      <c r="F12" s="133"/>
      <c r="G12" s="133"/>
      <c r="H12" s="133"/>
      <c r="I12" s="575"/>
      <c r="J12" s="133"/>
      <c r="K12" s="133"/>
      <c r="L12" s="133"/>
    </row>
    <row r="13" spans="1:12" s="72" customFormat="1" ht="14.25" customHeight="1">
      <c r="A13" s="110" t="s">
        <v>22</v>
      </c>
      <c r="B13" s="111" t="s">
        <v>83</v>
      </c>
      <c r="C13" s="575"/>
      <c r="D13" s="133"/>
      <c r="E13" s="133"/>
      <c r="F13" s="133"/>
      <c r="G13" s="133"/>
      <c r="H13" s="133"/>
      <c r="I13" s="575"/>
      <c r="J13" s="133"/>
      <c r="K13" s="133"/>
      <c r="L13" s="133"/>
    </row>
    <row r="14" spans="1:12" s="72" customFormat="1" ht="14.25" customHeight="1">
      <c r="A14" s="110" t="s">
        <v>198</v>
      </c>
      <c r="B14" s="111" t="s">
        <v>427</v>
      </c>
      <c r="C14" s="575">
        <v>54</v>
      </c>
      <c r="D14" s="133">
        <v>54</v>
      </c>
      <c r="E14" s="133"/>
      <c r="F14" s="133"/>
      <c r="G14" s="133"/>
      <c r="H14" s="133"/>
      <c r="I14" s="575">
        <v>54</v>
      </c>
      <c r="J14" s="133">
        <v>54</v>
      </c>
      <c r="K14" s="133"/>
      <c r="L14" s="133"/>
    </row>
    <row r="15" spans="1:12" s="72" customFormat="1" ht="14.25" customHeight="1">
      <c r="A15" s="110" t="s">
        <v>200</v>
      </c>
      <c r="B15" s="112" t="s">
        <v>428</v>
      </c>
      <c r="C15" s="575"/>
      <c r="D15" s="133"/>
      <c r="E15" s="133"/>
      <c r="F15" s="133"/>
      <c r="G15" s="133"/>
      <c r="H15" s="133"/>
      <c r="I15" s="575"/>
      <c r="J15" s="133"/>
      <c r="K15" s="133"/>
      <c r="L15" s="133"/>
    </row>
    <row r="16" spans="1:12" s="72" customFormat="1" ht="14.25" customHeight="1">
      <c r="A16" s="110" t="s">
        <v>202</v>
      </c>
      <c r="B16" s="111" t="s">
        <v>89</v>
      </c>
      <c r="C16" s="576"/>
      <c r="D16" s="134"/>
      <c r="E16" s="134"/>
      <c r="F16" s="134"/>
      <c r="G16" s="134"/>
      <c r="H16" s="134"/>
      <c r="I16" s="576"/>
      <c r="J16" s="134"/>
      <c r="K16" s="134"/>
      <c r="L16" s="134"/>
    </row>
    <row r="17" spans="1:12" s="49" customFormat="1" ht="14.25" customHeight="1">
      <c r="A17" s="110" t="s">
        <v>204</v>
      </c>
      <c r="B17" s="111" t="s">
        <v>91</v>
      </c>
      <c r="C17" s="575"/>
      <c r="D17" s="133"/>
      <c r="E17" s="133"/>
      <c r="F17" s="133"/>
      <c r="G17" s="133"/>
      <c r="H17" s="133"/>
      <c r="I17" s="575"/>
      <c r="J17" s="133"/>
      <c r="K17" s="133"/>
      <c r="L17" s="133"/>
    </row>
    <row r="18" spans="1:12" s="49" customFormat="1" ht="14.25" customHeight="1">
      <c r="A18" s="110" t="s">
        <v>206</v>
      </c>
      <c r="B18" s="111" t="s">
        <v>93</v>
      </c>
      <c r="C18" s="577"/>
      <c r="D18" s="135"/>
      <c r="E18" s="135"/>
      <c r="F18" s="135"/>
      <c r="G18" s="135"/>
      <c r="H18" s="135"/>
      <c r="I18" s="577"/>
      <c r="J18" s="135"/>
      <c r="K18" s="135"/>
      <c r="L18" s="135"/>
    </row>
    <row r="19" spans="1:12" s="49" customFormat="1" ht="14.25" customHeight="1" thickBot="1">
      <c r="A19" s="110" t="s">
        <v>208</v>
      </c>
      <c r="B19" s="112" t="s">
        <v>95</v>
      </c>
      <c r="C19" s="577">
        <v>6000</v>
      </c>
      <c r="D19" s="135">
        <v>6000</v>
      </c>
      <c r="E19" s="135"/>
      <c r="F19" s="135"/>
      <c r="G19" s="135"/>
      <c r="H19" s="135"/>
      <c r="I19" s="577">
        <v>6000</v>
      </c>
      <c r="J19" s="135">
        <v>6000</v>
      </c>
      <c r="K19" s="135"/>
      <c r="L19" s="135"/>
    </row>
    <row r="20" spans="1:12" s="72" customFormat="1" ht="14.25" customHeight="1" thickBot="1">
      <c r="A20" s="113" t="s">
        <v>24</v>
      </c>
      <c r="B20" s="114" t="s">
        <v>429</v>
      </c>
      <c r="C20" s="526">
        <f>SUM(C9:C19)</f>
        <v>6254</v>
      </c>
      <c r="D20" s="136">
        <f>SUM(D9:D19)</f>
        <v>6254</v>
      </c>
      <c r="E20" s="136">
        <f>SUM(E9:E19)</f>
        <v>0</v>
      </c>
      <c r="F20" s="136">
        <f>SUM(F9:F19)</f>
        <v>0</v>
      </c>
      <c r="G20" s="136">
        <f aca="true" t="shared" si="0" ref="G20:L20">SUM(G9:G19)</f>
        <v>0</v>
      </c>
      <c r="H20" s="136">
        <f t="shared" si="0"/>
        <v>0</v>
      </c>
      <c r="I20" s="526">
        <f t="shared" si="0"/>
        <v>6254</v>
      </c>
      <c r="J20" s="136">
        <f t="shared" si="0"/>
        <v>6254</v>
      </c>
      <c r="K20" s="136">
        <f t="shared" si="0"/>
        <v>0</v>
      </c>
      <c r="L20" s="136">
        <f t="shared" si="0"/>
        <v>0</v>
      </c>
    </row>
    <row r="21" spans="1:12" ht="14.25" customHeight="1" thickBot="1">
      <c r="A21" s="115"/>
      <c r="B21" s="114" t="s">
        <v>26</v>
      </c>
      <c r="C21" s="578"/>
      <c r="D21" s="85"/>
      <c r="E21" s="85"/>
      <c r="F21" s="85"/>
      <c r="G21" s="85"/>
      <c r="H21" s="85"/>
      <c r="I21" s="578"/>
      <c r="J21" s="85"/>
      <c r="K21" s="85"/>
      <c r="L21" s="85"/>
    </row>
    <row r="22" spans="1:12" s="49" customFormat="1" ht="14.25" customHeight="1">
      <c r="A22" s="108" t="s">
        <v>27</v>
      </c>
      <c r="B22" s="109" t="s">
        <v>28</v>
      </c>
      <c r="C22" s="574"/>
      <c r="D22" s="132"/>
      <c r="E22" s="132"/>
      <c r="F22" s="132"/>
      <c r="G22" s="132"/>
      <c r="H22" s="132"/>
      <c r="I22" s="574"/>
      <c r="J22" s="132"/>
      <c r="K22" s="132"/>
      <c r="L22" s="132"/>
    </row>
    <row r="23" spans="1:12" s="49" customFormat="1" ht="14.25" customHeight="1">
      <c r="A23" s="110" t="s">
        <v>29</v>
      </c>
      <c r="B23" s="111" t="s">
        <v>430</v>
      </c>
      <c r="C23" s="575"/>
      <c r="D23" s="133"/>
      <c r="E23" s="133"/>
      <c r="F23" s="133"/>
      <c r="G23" s="133"/>
      <c r="H23" s="133"/>
      <c r="I23" s="575"/>
      <c r="J23" s="133"/>
      <c r="K23" s="133"/>
      <c r="L23" s="133"/>
    </row>
    <row r="24" spans="1:12" s="49" customFormat="1" ht="14.25" customHeight="1">
      <c r="A24" s="110" t="s">
        <v>31</v>
      </c>
      <c r="B24" s="111" t="s">
        <v>431</v>
      </c>
      <c r="C24" s="575"/>
      <c r="D24" s="133"/>
      <c r="E24" s="133"/>
      <c r="F24" s="133"/>
      <c r="G24" s="133"/>
      <c r="H24" s="133"/>
      <c r="I24" s="575"/>
      <c r="J24" s="133"/>
      <c r="K24" s="133"/>
      <c r="L24" s="133"/>
    </row>
    <row r="25" spans="1:12" s="49" customFormat="1" ht="14.25" customHeight="1" thickBot="1">
      <c r="A25" s="110" t="s">
        <v>33</v>
      </c>
      <c r="B25" s="111" t="s">
        <v>456</v>
      </c>
      <c r="C25" s="575"/>
      <c r="D25" s="133"/>
      <c r="E25" s="133"/>
      <c r="F25" s="133"/>
      <c r="G25" s="133"/>
      <c r="H25" s="133"/>
      <c r="I25" s="575"/>
      <c r="J25" s="133"/>
      <c r="K25" s="133"/>
      <c r="L25" s="133"/>
    </row>
    <row r="26" spans="1:12" s="72" customFormat="1" ht="14.25" customHeight="1" thickBot="1">
      <c r="A26" s="113" t="s">
        <v>39</v>
      </c>
      <c r="B26" s="114" t="s">
        <v>433</v>
      </c>
      <c r="C26" s="526">
        <f>SUM(C22:C24)</f>
        <v>0</v>
      </c>
      <c r="D26" s="136">
        <f>SUM(D22:D24)</f>
        <v>0</v>
      </c>
      <c r="E26" s="136">
        <f>SUM(E22:E24)</f>
        <v>0</v>
      </c>
      <c r="F26" s="136">
        <f>SUM(F22:F24)</f>
        <v>0</v>
      </c>
      <c r="G26" s="136">
        <f aca="true" t="shared" si="1" ref="G26:L26">SUM(G22:G24)</f>
        <v>0</v>
      </c>
      <c r="H26" s="136">
        <f t="shared" si="1"/>
        <v>0</v>
      </c>
      <c r="I26" s="526">
        <f t="shared" si="1"/>
        <v>0</v>
      </c>
      <c r="J26" s="136">
        <f t="shared" si="1"/>
        <v>0</v>
      </c>
      <c r="K26" s="136">
        <f t="shared" si="1"/>
        <v>0</v>
      </c>
      <c r="L26" s="136">
        <f t="shared" si="1"/>
        <v>0</v>
      </c>
    </row>
    <row r="27" spans="1:12" s="49" customFormat="1" ht="14.25" customHeight="1" thickBot="1">
      <c r="A27" s="113" t="s">
        <v>54</v>
      </c>
      <c r="B27" s="116" t="s">
        <v>296</v>
      </c>
      <c r="C27" s="579"/>
      <c r="D27" s="441"/>
      <c r="E27" s="137"/>
      <c r="F27" s="137"/>
      <c r="G27" s="137"/>
      <c r="H27" s="137"/>
      <c r="I27" s="579"/>
      <c r="J27" s="137"/>
      <c r="K27" s="137"/>
      <c r="L27" s="137"/>
    </row>
    <row r="28" spans="1:12" ht="14.25" customHeight="1" thickBot="1">
      <c r="A28" s="115"/>
      <c r="B28" s="116" t="s">
        <v>342</v>
      </c>
      <c r="C28" s="578"/>
      <c r="D28" s="85"/>
      <c r="E28" s="85"/>
      <c r="F28" s="85"/>
      <c r="G28" s="85"/>
      <c r="H28" s="85"/>
      <c r="I28" s="578"/>
      <c r="J28" s="85"/>
      <c r="K28" s="85"/>
      <c r="L28" s="85"/>
    </row>
    <row r="29" spans="1:12" s="49" customFormat="1" ht="14.25" customHeight="1">
      <c r="A29" s="108" t="s">
        <v>57</v>
      </c>
      <c r="B29" s="109" t="s">
        <v>430</v>
      </c>
      <c r="C29" s="574"/>
      <c r="D29" s="132"/>
      <c r="E29" s="132"/>
      <c r="F29" s="132"/>
      <c r="G29" s="132"/>
      <c r="H29" s="132"/>
      <c r="I29" s="574"/>
      <c r="J29" s="132"/>
      <c r="K29" s="132"/>
      <c r="L29" s="132"/>
    </row>
    <row r="30" spans="1:12" s="49" customFormat="1" ht="14.25" customHeight="1">
      <c r="A30" s="108" t="s">
        <v>65</v>
      </c>
      <c r="B30" s="111" t="s">
        <v>434</v>
      </c>
      <c r="C30" s="576"/>
      <c r="D30" s="134"/>
      <c r="E30" s="134"/>
      <c r="F30" s="134"/>
      <c r="G30" s="134"/>
      <c r="H30" s="134"/>
      <c r="I30" s="576"/>
      <c r="J30" s="134"/>
      <c r="K30" s="134"/>
      <c r="L30" s="134"/>
    </row>
    <row r="31" spans="1:12" s="49" customFormat="1" ht="14.25" customHeight="1" thickBot="1">
      <c r="A31" s="110" t="s">
        <v>67</v>
      </c>
      <c r="B31" s="117" t="s">
        <v>457</v>
      </c>
      <c r="C31" s="580"/>
      <c r="D31" s="138"/>
      <c r="E31" s="138"/>
      <c r="F31" s="138"/>
      <c r="G31" s="138"/>
      <c r="H31" s="138"/>
      <c r="I31" s="580"/>
      <c r="J31" s="138"/>
      <c r="K31" s="138"/>
      <c r="L31" s="138"/>
    </row>
    <row r="32" spans="1:12" s="49" customFormat="1" ht="14.25" customHeight="1" thickBot="1">
      <c r="A32" s="113" t="s">
        <v>71</v>
      </c>
      <c r="B32" s="116" t="s">
        <v>458</v>
      </c>
      <c r="C32" s="526">
        <f>+C29+C30</f>
        <v>0</v>
      </c>
      <c r="D32" s="136">
        <f>+D29+D30</f>
        <v>0</v>
      </c>
      <c r="E32" s="136">
        <f>+E29+E30</f>
        <v>0</v>
      </c>
      <c r="F32" s="136">
        <f>+F29+F30</f>
        <v>0</v>
      </c>
      <c r="G32" s="136">
        <f aca="true" t="shared" si="2" ref="G32:L32">+G29+G30</f>
        <v>0</v>
      </c>
      <c r="H32" s="136">
        <f t="shared" si="2"/>
        <v>0</v>
      </c>
      <c r="I32" s="526">
        <f t="shared" si="2"/>
        <v>0</v>
      </c>
      <c r="J32" s="136">
        <f t="shared" si="2"/>
        <v>0</v>
      </c>
      <c r="K32" s="136">
        <f t="shared" si="2"/>
        <v>0</v>
      </c>
      <c r="L32" s="136">
        <f t="shared" si="2"/>
        <v>0</v>
      </c>
    </row>
    <row r="33" spans="1:12" ht="14.25" customHeight="1" thickBot="1">
      <c r="A33" s="115"/>
      <c r="B33" s="116" t="s">
        <v>98</v>
      </c>
      <c r="C33" s="578"/>
      <c r="D33" s="85"/>
      <c r="E33" s="85"/>
      <c r="F33" s="85"/>
      <c r="G33" s="85"/>
      <c r="H33" s="85"/>
      <c r="I33" s="578"/>
      <c r="J33" s="85"/>
      <c r="K33" s="85"/>
      <c r="L33" s="85"/>
    </row>
    <row r="34" spans="1:12" s="49" customFormat="1" ht="14.25" customHeight="1">
      <c r="A34" s="108" t="s">
        <v>74</v>
      </c>
      <c r="B34" s="109" t="s">
        <v>100</v>
      </c>
      <c r="C34" s="574"/>
      <c r="D34" s="132"/>
      <c r="E34" s="132"/>
      <c r="F34" s="132"/>
      <c r="G34" s="132"/>
      <c r="H34" s="132"/>
      <c r="I34" s="574"/>
      <c r="J34" s="132"/>
      <c r="K34" s="132"/>
      <c r="L34" s="132"/>
    </row>
    <row r="35" spans="1:12" s="49" customFormat="1" ht="14.25" customHeight="1">
      <c r="A35" s="108" t="s">
        <v>76</v>
      </c>
      <c r="B35" s="111" t="s">
        <v>102</v>
      </c>
      <c r="C35" s="576"/>
      <c r="D35" s="134"/>
      <c r="E35" s="134"/>
      <c r="F35" s="134"/>
      <c r="G35" s="134"/>
      <c r="H35" s="134"/>
      <c r="I35" s="576"/>
      <c r="J35" s="134"/>
      <c r="K35" s="134"/>
      <c r="L35" s="134"/>
    </row>
    <row r="36" spans="1:12" s="49" customFormat="1" ht="14.25" customHeight="1" thickBot="1">
      <c r="A36" s="110" t="s">
        <v>78</v>
      </c>
      <c r="B36" s="117" t="s">
        <v>104</v>
      </c>
      <c r="C36" s="580"/>
      <c r="D36" s="138"/>
      <c r="E36" s="138"/>
      <c r="F36" s="138"/>
      <c r="G36" s="138"/>
      <c r="H36" s="138"/>
      <c r="I36" s="580"/>
      <c r="J36" s="138"/>
      <c r="K36" s="138"/>
      <c r="L36" s="138"/>
    </row>
    <row r="37" spans="1:12" s="49" customFormat="1" ht="14.25" customHeight="1" thickBot="1">
      <c r="A37" s="113" t="s">
        <v>96</v>
      </c>
      <c r="B37" s="116" t="s">
        <v>437</v>
      </c>
      <c r="C37" s="526">
        <f>+C34+C35+C36</f>
        <v>0</v>
      </c>
      <c r="D37" s="136">
        <f>+D34+D35+D36</f>
        <v>0</v>
      </c>
      <c r="E37" s="136">
        <f>+E34+E35+E36</f>
        <v>0</v>
      </c>
      <c r="F37" s="136">
        <f>+F34+F35+F36</f>
        <v>0</v>
      </c>
      <c r="G37" s="136">
        <f aca="true" t="shared" si="3" ref="G37:L37">+G34+G35+G36</f>
        <v>0</v>
      </c>
      <c r="H37" s="136">
        <f t="shared" si="3"/>
        <v>0</v>
      </c>
      <c r="I37" s="526">
        <f t="shared" si="3"/>
        <v>0</v>
      </c>
      <c r="J37" s="136">
        <f t="shared" si="3"/>
        <v>0</v>
      </c>
      <c r="K37" s="136">
        <f t="shared" si="3"/>
        <v>0</v>
      </c>
      <c r="L37" s="136">
        <f t="shared" si="3"/>
        <v>0</v>
      </c>
    </row>
    <row r="38" spans="1:12" s="72" customFormat="1" ht="14.25" customHeight="1" thickBot="1">
      <c r="A38" s="113" t="s">
        <v>109</v>
      </c>
      <c r="B38" s="116" t="s">
        <v>298</v>
      </c>
      <c r="C38" s="579"/>
      <c r="D38" s="137"/>
      <c r="E38" s="137"/>
      <c r="F38" s="137"/>
      <c r="G38" s="137"/>
      <c r="H38" s="137"/>
      <c r="I38" s="579"/>
      <c r="J38" s="137"/>
      <c r="K38" s="137"/>
      <c r="L38" s="137"/>
    </row>
    <row r="39" spans="1:12" s="72" customFormat="1" ht="14.25" customHeight="1" thickBot="1">
      <c r="A39" s="113" t="s">
        <v>120</v>
      </c>
      <c r="B39" s="116" t="s">
        <v>438</v>
      </c>
      <c r="C39" s="581"/>
      <c r="D39" s="139"/>
      <c r="E39" s="139"/>
      <c r="F39" s="139"/>
      <c r="G39" s="139"/>
      <c r="H39" s="139"/>
      <c r="I39" s="581"/>
      <c r="J39" s="139"/>
      <c r="K39" s="139"/>
      <c r="L39" s="139"/>
    </row>
    <row r="40" spans="1:12" s="72" customFormat="1" ht="14.25" customHeight="1" thickBot="1">
      <c r="A40" s="113" t="s">
        <v>131</v>
      </c>
      <c r="B40" s="116" t="s">
        <v>459</v>
      </c>
      <c r="C40" s="545">
        <f>+C20+C26+C27+C32+C37+C38+C39</f>
        <v>6254</v>
      </c>
      <c r="D40" s="63">
        <f>+D20+D26+D27+D32+D37+D38+D39</f>
        <v>6254</v>
      </c>
      <c r="E40" s="63">
        <f>+E20+E26+E27+E32+E37+E38+E39</f>
        <v>0</v>
      </c>
      <c r="F40" s="63">
        <f>+F20+F26+F27+F32+F37+F38+F39</f>
        <v>0</v>
      </c>
      <c r="G40" s="63">
        <f aca="true" t="shared" si="4" ref="G40:L40">+G20+G26+G27+G32+G37+G38+G39</f>
        <v>0</v>
      </c>
      <c r="H40" s="63">
        <f t="shared" si="4"/>
        <v>0</v>
      </c>
      <c r="I40" s="545">
        <f t="shared" si="4"/>
        <v>6254</v>
      </c>
      <c r="J40" s="63">
        <f t="shared" si="4"/>
        <v>6254</v>
      </c>
      <c r="K40" s="63">
        <f t="shared" si="4"/>
        <v>0</v>
      </c>
      <c r="L40" s="63">
        <f t="shared" si="4"/>
        <v>0</v>
      </c>
    </row>
    <row r="41" spans="1:12" ht="14.25" customHeight="1" thickBot="1">
      <c r="A41" s="115"/>
      <c r="B41" s="116" t="s">
        <v>460</v>
      </c>
      <c r="C41" s="578"/>
      <c r="D41" s="85"/>
      <c r="E41" s="85"/>
      <c r="F41" s="85"/>
      <c r="G41" s="85"/>
      <c r="H41" s="85"/>
      <c r="I41" s="578"/>
      <c r="J41" s="85"/>
      <c r="K41" s="85"/>
      <c r="L41" s="85"/>
    </row>
    <row r="42" spans="1:12" s="72" customFormat="1" ht="14.25" customHeight="1">
      <c r="A42" s="108" t="s">
        <v>441</v>
      </c>
      <c r="B42" s="109" t="s">
        <v>353</v>
      </c>
      <c r="C42" s="574"/>
      <c r="D42" s="132"/>
      <c r="E42" s="132"/>
      <c r="F42" s="132"/>
      <c r="G42" s="132"/>
      <c r="H42" s="132"/>
      <c r="I42" s="574"/>
      <c r="J42" s="132"/>
      <c r="K42" s="132"/>
      <c r="L42" s="132"/>
    </row>
    <row r="43" spans="1:12" s="72" customFormat="1" ht="14.25" customHeight="1">
      <c r="A43" s="108" t="s">
        <v>442</v>
      </c>
      <c r="B43" s="111" t="s">
        <v>443</v>
      </c>
      <c r="C43" s="576"/>
      <c r="D43" s="134"/>
      <c r="E43" s="134"/>
      <c r="F43" s="134"/>
      <c r="G43" s="134"/>
      <c r="H43" s="134"/>
      <c r="I43" s="576"/>
      <c r="J43" s="134"/>
      <c r="K43" s="134"/>
      <c r="L43" s="134"/>
    </row>
    <row r="44" spans="1:12" s="49" customFormat="1" ht="14.25" customHeight="1" thickBot="1">
      <c r="A44" s="110" t="s">
        <v>444</v>
      </c>
      <c r="B44" s="117" t="s">
        <v>445</v>
      </c>
      <c r="C44" s="580">
        <v>48859</v>
      </c>
      <c r="D44" s="138">
        <v>36659</v>
      </c>
      <c r="E44" s="138">
        <v>12200</v>
      </c>
      <c r="F44" s="138"/>
      <c r="G44" s="138">
        <v>272</v>
      </c>
      <c r="H44" s="138"/>
      <c r="I44" s="580">
        <v>49131</v>
      </c>
      <c r="J44" s="138">
        <v>36931</v>
      </c>
      <c r="K44" s="138">
        <v>12200</v>
      </c>
      <c r="L44" s="138"/>
    </row>
    <row r="45" spans="1:12" s="72" customFormat="1" ht="14.25" customHeight="1" thickBot="1">
      <c r="A45" s="118" t="s">
        <v>278</v>
      </c>
      <c r="B45" s="116" t="s">
        <v>446</v>
      </c>
      <c r="C45" s="545">
        <f>+C42+C43+C44</f>
        <v>48859</v>
      </c>
      <c r="D45" s="63">
        <f>+D42+D43+D44</f>
        <v>36659</v>
      </c>
      <c r="E45" s="63">
        <f>+E42+E43+E44</f>
        <v>12200</v>
      </c>
      <c r="F45" s="63">
        <f>+F42+F43+F44</f>
        <v>0</v>
      </c>
      <c r="G45" s="63">
        <f aca="true" t="shared" si="5" ref="G45:L45">+G42+G43+G44</f>
        <v>272</v>
      </c>
      <c r="H45" s="63">
        <f t="shared" si="5"/>
        <v>0</v>
      </c>
      <c r="I45" s="545">
        <f t="shared" si="5"/>
        <v>49131</v>
      </c>
      <c r="J45" s="63">
        <f t="shared" si="5"/>
        <v>36931</v>
      </c>
      <c r="K45" s="63">
        <f t="shared" si="5"/>
        <v>12200</v>
      </c>
      <c r="L45" s="63">
        <f t="shared" si="5"/>
        <v>0</v>
      </c>
    </row>
    <row r="46" spans="1:12" s="49" customFormat="1" ht="14.25" customHeight="1" thickBot="1">
      <c r="A46" s="118" t="s">
        <v>142</v>
      </c>
      <c r="B46" s="119" t="s">
        <v>447</v>
      </c>
      <c r="C46" s="545">
        <f>+C40+C45</f>
        <v>55113</v>
      </c>
      <c r="D46" s="63">
        <f>+D40+D45</f>
        <v>42913</v>
      </c>
      <c r="E46" s="63">
        <f>+E40+E45</f>
        <v>12200</v>
      </c>
      <c r="F46" s="63">
        <f>+F40+F45</f>
        <v>0</v>
      </c>
      <c r="G46" s="63">
        <f aca="true" t="shared" si="6" ref="G46:L46">+G40+G45</f>
        <v>272</v>
      </c>
      <c r="H46" s="63">
        <f t="shared" si="6"/>
        <v>0</v>
      </c>
      <c r="I46" s="545">
        <f t="shared" si="6"/>
        <v>55385</v>
      </c>
      <c r="J46" s="63">
        <f t="shared" si="6"/>
        <v>43185</v>
      </c>
      <c r="K46" s="63">
        <f t="shared" si="6"/>
        <v>12200</v>
      </c>
      <c r="L46" s="63">
        <f t="shared" si="6"/>
        <v>0</v>
      </c>
    </row>
    <row r="47" spans="1:6" s="49" customFormat="1" ht="15" customHeight="1">
      <c r="A47" s="74"/>
      <c r="B47" s="75"/>
      <c r="C47" s="76"/>
      <c r="D47" s="76"/>
      <c r="E47" s="76"/>
      <c r="F47" s="76"/>
    </row>
    <row r="48" spans="1:6" s="49" customFormat="1" ht="15" customHeight="1" thickBot="1">
      <c r="A48" s="74"/>
      <c r="B48" s="75"/>
      <c r="C48" s="76"/>
      <c r="D48" s="76"/>
      <c r="E48" s="76"/>
      <c r="F48" s="76"/>
    </row>
    <row r="49" spans="1:12" s="6" customFormat="1" ht="19.5" customHeight="1" thickBot="1">
      <c r="A49" s="613" t="s">
        <v>1</v>
      </c>
      <c r="B49" s="615" t="s">
        <v>392</v>
      </c>
      <c r="C49" s="613" t="s">
        <v>486</v>
      </c>
      <c r="D49" s="618" t="s">
        <v>487</v>
      </c>
      <c r="E49" s="618"/>
      <c r="F49" s="619"/>
      <c r="G49" s="658" t="s">
        <v>482</v>
      </c>
      <c r="H49" s="626"/>
      <c r="I49" s="615" t="s">
        <v>480</v>
      </c>
      <c r="J49" s="660" t="s">
        <v>492</v>
      </c>
      <c r="K49" s="661"/>
      <c r="L49" s="662"/>
    </row>
    <row r="50" spans="1:12" ht="39" thickBot="1">
      <c r="A50" s="617"/>
      <c r="B50" s="659"/>
      <c r="C50" s="617"/>
      <c r="D50" s="95" t="s">
        <v>3</v>
      </c>
      <c r="E50" s="120" t="s">
        <v>4</v>
      </c>
      <c r="F50" s="97" t="s">
        <v>5</v>
      </c>
      <c r="G50" s="94" t="s">
        <v>481</v>
      </c>
      <c r="H50" s="94" t="s">
        <v>337</v>
      </c>
      <c r="I50" s="659"/>
      <c r="J50" s="468" t="s">
        <v>3</v>
      </c>
      <c r="K50" s="469" t="s">
        <v>4</v>
      </c>
      <c r="L50" s="470" t="s">
        <v>5</v>
      </c>
    </row>
    <row r="51" spans="1:12" s="9" customFormat="1" ht="14.2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21" t="s">
        <v>11</v>
      </c>
      <c r="G51" s="122" t="s">
        <v>372</v>
      </c>
      <c r="H51" s="122" t="s">
        <v>477</v>
      </c>
      <c r="I51" s="122" t="s">
        <v>478</v>
      </c>
      <c r="J51" s="122" t="s">
        <v>479</v>
      </c>
      <c r="K51" s="122" t="s">
        <v>483</v>
      </c>
      <c r="L51" s="123" t="s">
        <v>484</v>
      </c>
    </row>
    <row r="52" spans="1:12" s="9" customFormat="1" ht="16.5" customHeight="1" thickBot="1">
      <c r="A52" s="666" t="s">
        <v>291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8"/>
    </row>
    <row r="53" spans="1:12" ht="14.25" customHeight="1" thickBot="1">
      <c r="A53" s="106"/>
      <c r="B53" s="124" t="s">
        <v>461</v>
      </c>
      <c r="C53" s="573"/>
      <c r="D53" s="131"/>
      <c r="E53" s="131"/>
      <c r="F53" s="131"/>
      <c r="G53" s="131"/>
      <c r="H53" s="131"/>
      <c r="I53" s="573"/>
      <c r="J53" s="131"/>
      <c r="K53" s="131"/>
      <c r="L53" s="131"/>
    </row>
    <row r="54" spans="1:12" ht="14.25" customHeight="1">
      <c r="A54" s="108" t="s">
        <v>14</v>
      </c>
      <c r="B54" s="109" t="s">
        <v>192</v>
      </c>
      <c r="C54" s="574">
        <v>21843</v>
      </c>
      <c r="D54" s="132">
        <v>21843</v>
      </c>
      <c r="E54" s="132"/>
      <c r="F54" s="132"/>
      <c r="G54" s="132">
        <v>220</v>
      </c>
      <c r="H54" s="132"/>
      <c r="I54" s="574">
        <v>22063</v>
      </c>
      <c r="J54" s="132">
        <v>22063</v>
      </c>
      <c r="K54" s="132"/>
      <c r="L54" s="132"/>
    </row>
    <row r="55" spans="1:12" ht="14.25" customHeight="1">
      <c r="A55" s="110" t="s">
        <v>16</v>
      </c>
      <c r="B55" s="111" t="s">
        <v>193</v>
      </c>
      <c r="C55" s="575">
        <v>5537</v>
      </c>
      <c r="D55" s="133">
        <v>5537</v>
      </c>
      <c r="E55" s="133"/>
      <c r="F55" s="133"/>
      <c r="G55" s="133">
        <v>52</v>
      </c>
      <c r="H55" s="133"/>
      <c r="I55" s="575">
        <v>5589</v>
      </c>
      <c r="J55" s="133">
        <v>5589</v>
      </c>
      <c r="K55" s="133"/>
      <c r="L55" s="133"/>
    </row>
    <row r="56" spans="1:12" ht="14.25" customHeight="1">
      <c r="A56" s="110" t="s">
        <v>18</v>
      </c>
      <c r="B56" s="111" t="s">
        <v>194</v>
      </c>
      <c r="C56" s="575">
        <v>25851</v>
      </c>
      <c r="D56" s="133">
        <v>13651</v>
      </c>
      <c r="E56" s="133">
        <v>12200</v>
      </c>
      <c r="F56" s="133"/>
      <c r="G56" s="133"/>
      <c r="H56" s="133"/>
      <c r="I56" s="575">
        <v>25851</v>
      </c>
      <c r="J56" s="133">
        <v>13651</v>
      </c>
      <c r="K56" s="133">
        <v>12200</v>
      </c>
      <c r="L56" s="133"/>
    </row>
    <row r="57" spans="1:12" ht="14.25" customHeight="1">
      <c r="A57" s="110" t="s">
        <v>20</v>
      </c>
      <c r="B57" s="111" t="s">
        <v>195</v>
      </c>
      <c r="C57" s="575"/>
      <c r="D57" s="133"/>
      <c r="E57" s="133"/>
      <c r="F57" s="133"/>
      <c r="G57" s="133"/>
      <c r="H57" s="133"/>
      <c r="I57" s="575"/>
      <c r="J57" s="133"/>
      <c r="K57" s="133"/>
      <c r="L57" s="133"/>
    </row>
    <row r="58" spans="1:12" ht="14.25" customHeight="1" thickBot="1">
      <c r="A58" s="110" t="s">
        <v>22</v>
      </c>
      <c r="B58" s="111" t="s">
        <v>197</v>
      </c>
      <c r="C58" s="575"/>
      <c r="D58" s="133"/>
      <c r="E58" s="133"/>
      <c r="F58" s="133"/>
      <c r="G58" s="133"/>
      <c r="H58" s="133"/>
      <c r="I58" s="575"/>
      <c r="J58" s="133"/>
      <c r="K58" s="133"/>
      <c r="L58" s="133"/>
    </row>
    <row r="59" spans="1:12" s="78" customFormat="1" ht="14.25" customHeight="1" thickBot="1">
      <c r="A59" s="125" t="s">
        <v>24</v>
      </c>
      <c r="B59" s="126" t="s">
        <v>449</v>
      </c>
      <c r="C59" s="583">
        <f>SUM(C54:C58)</f>
        <v>53231</v>
      </c>
      <c r="D59" s="140">
        <f>SUM(D54:D58)</f>
        <v>41031</v>
      </c>
      <c r="E59" s="140">
        <f>SUM(E54:E58)</f>
        <v>12200</v>
      </c>
      <c r="F59" s="140">
        <f>SUM(F54:F58)</f>
        <v>0</v>
      </c>
      <c r="G59" s="140">
        <f aca="true" t="shared" si="7" ref="G59:L59">SUM(G54:G58)</f>
        <v>272</v>
      </c>
      <c r="H59" s="140">
        <f t="shared" si="7"/>
        <v>0</v>
      </c>
      <c r="I59" s="583">
        <f t="shared" si="7"/>
        <v>53503</v>
      </c>
      <c r="J59" s="140">
        <f t="shared" si="7"/>
        <v>41303</v>
      </c>
      <c r="K59" s="140">
        <f t="shared" si="7"/>
        <v>12200</v>
      </c>
      <c r="L59" s="140">
        <f t="shared" si="7"/>
        <v>0</v>
      </c>
    </row>
    <row r="60" spans="1:12" ht="14.25" customHeight="1" thickBot="1">
      <c r="A60" s="115"/>
      <c r="B60" s="116" t="s">
        <v>462</v>
      </c>
      <c r="C60" s="578"/>
      <c r="D60" s="85"/>
      <c r="E60" s="85"/>
      <c r="F60" s="85"/>
      <c r="G60" s="85"/>
      <c r="H60" s="85"/>
      <c r="I60" s="578"/>
      <c r="J60" s="85"/>
      <c r="K60" s="85"/>
      <c r="L60" s="85"/>
    </row>
    <row r="61" spans="1:12" s="78" customFormat="1" ht="14.25" customHeight="1">
      <c r="A61" s="108" t="s">
        <v>27</v>
      </c>
      <c r="B61" s="109" t="s">
        <v>230</v>
      </c>
      <c r="C61" s="574">
        <v>1882</v>
      </c>
      <c r="D61" s="132">
        <v>1882</v>
      </c>
      <c r="E61" s="132"/>
      <c r="F61" s="132"/>
      <c r="G61" s="132"/>
      <c r="H61" s="132"/>
      <c r="I61" s="574">
        <v>1882</v>
      </c>
      <c r="J61" s="132">
        <v>1882</v>
      </c>
      <c r="K61" s="132"/>
      <c r="L61" s="132"/>
    </row>
    <row r="62" spans="1:12" ht="14.25" customHeight="1">
      <c r="A62" s="110" t="s">
        <v>29</v>
      </c>
      <c r="B62" s="111" t="s">
        <v>232</v>
      </c>
      <c r="C62" s="575"/>
      <c r="D62" s="133"/>
      <c r="E62" s="133"/>
      <c r="F62" s="133"/>
      <c r="G62" s="133"/>
      <c r="H62" s="133"/>
      <c r="I62" s="575"/>
      <c r="J62" s="133"/>
      <c r="K62" s="133"/>
      <c r="L62" s="133"/>
    </row>
    <row r="63" spans="1:12" ht="14.25" customHeight="1">
      <c r="A63" s="110" t="s">
        <v>31</v>
      </c>
      <c r="B63" s="111" t="s">
        <v>451</v>
      </c>
      <c r="C63" s="575"/>
      <c r="D63" s="133"/>
      <c r="E63" s="133"/>
      <c r="F63" s="133"/>
      <c r="G63" s="133"/>
      <c r="H63" s="133"/>
      <c r="I63" s="575"/>
      <c r="J63" s="133"/>
      <c r="K63" s="133"/>
      <c r="L63" s="133"/>
    </row>
    <row r="64" spans="1:12" ht="14.25" customHeight="1" thickBot="1">
      <c r="A64" s="110" t="s">
        <v>33</v>
      </c>
      <c r="B64" s="111" t="s">
        <v>463</v>
      </c>
      <c r="C64" s="575"/>
      <c r="D64" s="133"/>
      <c r="E64" s="133"/>
      <c r="F64" s="133"/>
      <c r="G64" s="133"/>
      <c r="H64" s="133"/>
      <c r="I64" s="575"/>
      <c r="J64" s="133"/>
      <c r="K64" s="133"/>
      <c r="L64" s="133"/>
    </row>
    <row r="65" spans="1:12" ht="14.25" customHeight="1" thickBot="1">
      <c r="A65" s="113" t="s">
        <v>39</v>
      </c>
      <c r="B65" s="116" t="s">
        <v>464</v>
      </c>
      <c r="C65" s="526">
        <f>SUM(C61:C63)</f>
        <v>1882</v>
      </c>
      <c r="D65" s="136">
        <f>SUM(D61:D63)</f>
        <v>1882</v>
      </c>
      <c r="E65" s="136">
        <f>SUM(E61:E63)</f>
        <v>0</v>
      </c>
      <c r="F65" s="136">
        <f>SUM(F61:F63)</f>
        <v>0</v>
      </c>
      <c r="G65" s="136">
        <f aca="true" t="shared" si="8" ref="G65:L65">SUM(G61:G63)</f>
        <v>0</v>
      </c>
      <c r="H65" s="136">
        <f t="shared" si="8"/>
        <v>0</v>
      </c>
      <c r="I65" s="526">
        <f t="shared" si="8"/>
        <v>1882</v>
      </c>
      <c r="J65" s="136">
        <f t="shared" si="8"/>
        <v>1882</v>
      </c>
      <c r="K65" s="136">
        <f t="shared" si="8"/>
        <v>0</v>
      </c>
      <c r="L65" s="136">
        <f t="shared" si="8"/>
        <v>0</v>
      </c>
    </row>
    <row r="66" spans="1:12" ht="14.25" customHeight="1" thickBot="1">
      <c r="A66" s="113" t="s">
        <v>54</v>
      </c>
      <c r="B66" s="116" t="s">
        <v>453</v>
      </c>
      <c r="C66" s="579"/>
      <c r="D66" s="137"/>
      <c r="E66" s="137"/>
      <c r="F66" s="137"/>
      <c r="G66" s="137"/>
      <c r="H66" s="137"/>
      <c r="I66" s="579"/>
      <c r="J66" s="137"/>
      <c r="K66" s="137"/>
      <c r="L66" s="137"/>
    </row>
    <row r="67" spans="1:12" ht="14.25" customHeight="1" thickBot="1">
      <c r="A67" s="113" t="s">
        <v>71</v>
      </c>
      <c r="B67" s="114" t="s">
        <v>454</v>
      </c>
      <c r="C67" s="526">
        <f>+C59+C65+C66</f>
        <v>55113</v>
      </c>
      <c r="D67" s="136">
        <f>+D59+D65+D66</f>
        <v>42913</v>
      </c>
      <c r="E67" s="136">
        <f>+E59+E65+E66</f>
        <v>12200</v>
      </c>
      <c r="F67" s="136">
        <f>+F59+F65+F66</f>
        <v>0</v>
      </c>
      <c r="G67" s="136">
        <f aca="true" t="shared" si="9" ref="G67:L67">+G59+G65+G66</f>
        <v>272</v>
      </c>
      <c r="H67" s="136">
        <f t="shared" si="9"/>
        <v>0</v>
      </c>
      <c r="I67" s="526">
        <f t="shared" si="9"/>
        <v>55385</v>
      </c>
      <c r="J67" s="136">
        <f t="shared" si="9"/>
        <v>43185</v>
      </c>
      <c r="K67" s="136">
        <f t="shared" si="9"/>
        <v>12200</v>
      </c>
      <c r="L67" s="136">
        <f t="shared" si="9"/>
        <v>0</v>
      </c>
    </row>
    <row r="68" spans="1:12" ht="14.25" customHeight="1" thickBot="1">
      <c r="A68" s="127"/>
      <c r="B68" s="128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4.25" customHeight="1" thickBot="1">
      <c r="A69" s="129" t="s">
        <v>425</v>
      </c>
      <c r="B69" s="130"/>
      <c r="C69" s="562">
        <v>10</v>
      </c>
      <c r="D69" s="141">
        <v>10</v>
      </c>
      <c r="E69" s="141"/>
      <c r="F69" s="141"/>
      <c r="G69" s="141"/>
      <c r="H69" s="141"/>
      <c r="I69" s="562">
        <v>10</v>
      </c>
      <c r="J69" s="141">
        <v>10</v>
      </c>
      <c r="K69" s="141"/>
      <c r="L69" s="141"/>
    </row>
    <row r="70" spans="1:12" ht="14.25" customHeight="1" thickBot="1">
      <c r="A70" s="129" t="s">
        <v>426</v>
      </c>
      <c r="B70" s="130"/>
      <c r="C70" s="562"/>
      <c r="D70" s="141"/>
      <c r="E70" s="141"/>
      <c r="F70" s="141"/>
      <c r="G70" s="141"/>
      <c r="H70" s="141"/>
      <c r="I70" s="562"/>
      <c r="J70" s="141"/>
      <c r="K70" s="141"/>
      <c r="L70" s="141"/>
    </row>
  </sheetData>
  <sheetProtection selectLockedCells="1" selectUnlockedCells="1"/>
  <mergeCells count="19">
    <mergeCell ref="B49:B50"/>
    <mergeCell ref="C49:C50"/>
    <mergeCell ref="B2:L2"/>
    <mergeCell ref="B3:L3"/>
    <mergeCell ref="A7:L7"/>
    <mergeCell ref="A1:D1"/>
    <mergeCell ref="G4:H4"/>
    <mergeCell ref="I4:I5"/>
    <mergeCell ref="J4:L4"/>
    <mergeCell ref="A52:L52"/>
    <mergeCell ref="D49:F49"/>
    <mergeCell ref="A4:A5"/>
    <mergeCell ref="B4:B5"/>
    <mergeCell ref="C4:C5"/>
    <mergeCell ref="D4:F4"/>
    <mergeCell ref="G49:H49"/>
    <mergeCell ref="I49:I50"/>
    <mergeCell ref="J49:L49"/>
    <mergeCell ref="A49:A50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L70"/>
  <sheetViews>
    <sheetView zoomScalePageLayoutView="0" workbookViewId="0" topLeftCell="A1">
      <selection activeCell="Q27" sqref="Q27"/>
    </sheetView>
  </sheetViews>
  <sheetFormatPr defaultColWidth="9.00390625" defaultRowHeight="12.75"/>
  <cols>
    <col min="1" max="1" width="10.50390625" style="48" customWidth="1"/>
    <col min="2" max="2" width="73.50390625" style="49" customWidth="1"/>
    <col min="3" max="3" width="13.375" style="49" customWidth="1"/>
    <col min="4" max="4" width="14.375" style="49" customWidth="1"/>
    <col min="5" max="5" width="10.875" style="49" customWidth="1"/>
    <col min="6" max="6" width="17.375" style="49" customWidth="1"/>
    <col min="7" max="7" width="12.125" style="8" customWidth="1"/>
    <col min="8" max="8" width="11.625" style="8" customWidth="1"/>
    <col min="9" max="9" width="12.375" style="8" customWidth="1"/>
    <col min="10" max="10" width="11.125" style="8" customWidth="1"/>
    <col min="11" max="11" width="11.50390625" style="8" customWidth="1"/>
    <col min="12" max="12" width="16.375" style="8" customWidth="1"/>
    <col min="13" max="16384" width="9.375" style="8" customWidth="1"/>
  </cols>
  <sheetData>
    <row r="1" spans="1:12" s="70" customFormat="1" ht="21" customHeight="1" thickBot="1">
      <c r="A1" s="682" t="str">
        <f>+CONCATENATE("9.3.7. melléklet a .../",2016,". (......) önkormányzati rendelethez")</f>
        <v>9.3.7. melléklet a .../2016. (......) önkormányzati rendelethez</v>
      </c>
      <c r="B1" s="682"/>
      <c r="C1" s="682"/>
      <c r="D1" s="682"/>
      <c r="E1" s="31"/>
      <c r="L1" s="4" t="s">
        <v>0</v>
      </c>
    </row>
    <row r="2" spans="1:12" s="56" customFormat="1" ht="40.5" customHeight="1" thickBot="1">
      <c r="A2" s="93" t="s">
        <v>388</v>
      </c>
      <c r="B2" s="670" t="s">
        <v>474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s="56" customFormat="1" ht="39" customHeight="1" thickBot="1">
      <c r="A3" s="93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s="6" customFormat="1" ht="21" customHeight="1" thickBot="1">
      <c r="A4" s="634" t="s">
        <v>1</v>
      </c>
      <c r="B4" s="633" t="s">
        <v>392</v>
      </c>
      <c r="C4" s="633" t="s">
        <v>486</v>
      </c>
      <c r="D4" s="676" t="s">
        <v>487</v>
      </c>
      <c r="E4" s="676"/>
      <c r="F4" s="676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ht="39" thickBot="1">
      <c r="A5" s="634"/>
      <c r="B5" s="634"/>
      <c r="C5" s="634"/>
      <c r="D5" s="93" t="s">
        <v>3</v>
      </c>
      <c r="E5" s="55" t="s">
        <v>4</v>
      </c>
      <c r="F5" s="55" t="s">
        <v>5</v>
      </c>
      <c r="G5" s="94" t="s">
        <v>481</v>
      </c>
      <c r="H5" s="94" t="s">
        <v>337</v>
      </c>
      <c r="I5" s="659"/>
      <c r="J5" s="94" t="s">
        <v>3</v>
      </c>
      <c r="K5" s="96" t="s">
        <v>4</v>
      </c>
      <c r="L5" s="97" t="s">
        <v>5</v>
      </c>
    </row>
    <row r="6" spans="1:12" s="9" customFormat="1" ht="1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122" t="s">
        <v>372</v>
      </c>
      <c r="H6" s="122" t="s">
        <v>477</v>
      </c>
      <c r="I6" s="122" t="s">
        <v>478</v>
      </c>
      <c r="J6" s="122" t="s">
        <v>479</v>
      </c>
      <c r="K6" s="122" t="s">
        <v>483</v>
      </c>
      <c r="L6" s="123" t="s">
        <v>484</v>
      </c>
    </row>
    <row r="7" spans="1:12" s="9" customFormat="1" ht="15.75" customHeight="1" thickBot="1">
      <c r="A7" s="666" t="s">
        <v>290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 thickBot="1">
      <c r="A8" s="106"/>
      <c r="B8" s="107" t="s">
        <v>297</v>
      </c>
      <c r="C8" s="573"/>
      <c r="D8" s="131"/>
      <c r="E8" s="131"/>
      <c r="F8" s="131"/>
      <c r="G8" s="131"/>
      <c r="H8" s="131"/>
      <c r="I8" s="573"/>
      <c r="J8" s="131"/>
      <c r="K8" s="131"/>
      <c r="L8" s="131"/>
    </row>
    <row r="9" spans="1:12" s="72" customFormat="1" ht="14.25" customHeight="1">
      <c r="A9" s="108" t="s">
        <v>14</v>
      </c>
      <c r="B9" s="109" t="s">
        <v>75</v>
      </c>
      <c r="C9" s="574">
        <v>15</v>
      </c>
      <c r="D9" s="132">
        <v>15</v>
      </c>
      <c r="E9" s="132"/>
      <c r="F9" s="132"/>
      <c r="G9" s="132"/>
      <c r="H9" s="132"/>
      <c r="I9" s="574">
        <v>15</v>
      </c>
      <c r="J9" s="132">
        <v>15</v>
      </c>
      <c r="K9" s="132"/>
      <c r="L9" s="132"/>
    </row>
    <row r="10" spans="1:12" s="72" customFormat="1" ht="14.25" customHeight="1">
      <c r="A10" s="110" t="s">
        <v>16</v>
      </c>
      <c r="B10" s="111" t="s">
        <v>77</v>
      </c>
      <c r="C10" s="575">
        <v>350</v>
      </c>
      <c r="D10" s="133">
        <v>350</v>
      </c>
      <c r="E10" s="133"/>
      <c r="F10" s="133"/>
      <c r="G10" s="133"/>
      <c r="H10" s="133"/>
      <c r="I10" s="575">
        <v>350</v>
      </c>
      <c r="J10" s="133">
        <v>350</v>
      </c>
      <c r="K10" s="133"/>
      <c r="L10" s="133"/>
    </row>
    <row r="11" spans="1:12" s="72" customFormat="1" ht="14.25" customHeight="1">
      <c r="A11" s="110" t="s">
        <v>18</v>
      </c>
      <c r="B11" s="111" t="s">
        <v>79</v>
      </c>
      <c r="C11" s="575"/>
      <c r="D11" s="133"/>
      <c r="E11" s="133"/>
      <c r="F11" s="133"/>
      <c r="G11" s="133"/>
      <c r="H11" s="133"/>
      <c r="I11" s="575"/>
      <c r="J11" s="133"/>
      <c r="K11" s="133"/>
      <c r="L11" s="133"/>
    </row>
    <row r="12" spans="1:12" s="72" customFormat="1" ht="14.25" customHeight="1">
      <c r="A12" s="110" t="s">
        <v>20</v>
      </c>
      <c r="B12" s="111" t="s">
        <v>81</v>
      </c>
      <c r="C12" s="575"/>
      <c r="D12" s="133"/>
      <c r="E12" s="133"/>
      <c r="F12" s="133"/>
      <c r="G12" s="133"/>
      <c r="H12" s="133"/>
      <c r="I12" s="575"/>
      <c r="J12" s="133"/>
      <c r="K12" s="133"/>
      <c r="L12" s="133"/>
    </row>
    <row r="13" spans="1:12" s="72" customFormat="1" ht="14.25" customHeight="1">
      <c r="A13" s="110" t="s">
        <v>22</v>
      </c>
      <c r="B13" s="111" t="s">
        <v>83</v>
      </c>
      <c r="C13" s="575"/>
      <c r="D13" s="133"/>
      <c r="E13" s="133"/>
      <c r="F13" s="133"/>
      <c r="G13" s="133"/>
      <c r="H13" s="133"/>
      <c r="I13" s="575"/>
      <c r="J13" s="133"/>
      <c r="K13" s="133"/>
      <c r="L13" s="133"/>
    </row>
    <row r="14" spans="1:12" s="72" customFormat="1" ht="14.25" customHeight="1">
      <c r="A14" s="110" t="s">
        <v>198</v>
      </c>
      <c r="B14" s="111" t="s">
        <v>427</v>
      </c>
      <c r="C14" s="575">
        <v>100</v>
      </c>
      <c r="D14" s="133">
        <v>100</v>
      </c>
      <c r="E14" s="133"/>
      <c r="F14" s="133"/>
      <c r="G14" s="133"/>
      <c r="H14" s="133"/>
      <c r="I14" s="575">
        <v>100</v>
      </c>
      <c r="J14" s="133">
        <v>100</v>
      </c>
      <c r="K14" s="133"/>
      <c r="L14" s="133"/>
    </row>
    <row r="15" spans="1:12" s="72" customFormat="1" ht="14.25" customHeight="1">
      <c r="A15" s="110" t="s">
        <v>200</v>
      </c>
      <c r="B15" s="112" t="s">
        <v>428</v>
      </c>
      <c r="C15" s="575"/>
      <c r="D15" s="133"/>
      <c r="E15" s="133"/>
      <c r="F15" s="133"/>
      <c r="G15" s="133"/>
      <c r="H15" s="133"/>
      <c r="I15" s="575"/>
      <c r="J15" s="133"/>
      <c r="K15" s="133"/>
      <c r="L15" s="133"/>
    </row>
    <row r="16" spans="1:12" s="72" customFormat="1" ht="14.25" customHeight="1">
      <c r="A16" s="110" t="s">
        <v>202</v>
      </c>
      <c r="B16" s="111" t="s">
        <v>89</v>
      </c>
      <c r="C16" s="576"/>
      <c r="D16" s="134"/>
      <c r="E16" s="134"/>
      <c r="F16" s="134"/>
      <c r="G16" s="134"/>
      <c r="H16" s="134"/>
      <c r="I16" s="576"/>
      <c r="J16" s="134"/>
      <c r="K16" s="134"/>
      <c r="L16" s="134"/>
    </row>
    <row r="17" spans="1:12" s="49" customFormat="1" ht="14.25" customHeight="1">
      <c r="A17" s="110" t="s">
        <v>204</v>
      </c>
      <c r="B17" s="111" t="s">
        <v>91</v>
      </c>
      <c r="C17" s="575"/>
      <c r="D17" s="133"/>
      <c r="E17" s="133"/>
      <c r="F17" s="133"/>
      <c r="G17" s="133"/>
      <c r="H17" s="133"/>
      <c r="I17" s="575"/>
      <c r="J17" s="133"/>
      <c r="K17" s="133"/>
      <c r="L17" s="133"/>
    </row>
    <row r="18" spans="1:12" s="49" customFormat="1" ht="14.25" customHeight="1">
      <c r="A18" s="110" t="s">
        <v>206</v>
      </c>
      <c r="B18" s="111" t="s">
        <v>93</v>
      </c>
      <c r="C18" s="577"/>
      <c r="D18" s="135"/>
      <c r="E18" s="135"/>
      <c r="F18" s="135"/>
      <c r="G18" s="135"/>
      <c r="H18" s="135"/>
      <c r="I18" s="577"/>
      <c r="J18" s="135"/>
      <c r="K18" s="135"/>
      <c r="L18" s="135"/>
    </row>
    <row r="19" spans="1:12" s="49" customFormat="1" ht="14.25" customHeight="1" thickBot="1">
      <c r="A19" s="110" t="s">
        <v>208</v>
      </c>
      <c r="B19" s="112" t="s">
        <v>95</v>
      </c>
      <c r="C19" s="577"/>
      <c r="D19" s="135"/>
      <c r="E19" s="135"/>
      <c r="F19" s="135"/>
      <c r="G19" s="135"/>
      <c r="H19" s="135"/>
      <c r="I19" s="577"/>
      <c r="J19" s="135"/>
      <c r="K19" s="135"/>
      <c r="L19" s="135"/>
    </row>
    <row r="20" spans="1:12" s="72" customFormat="1" ht="14.25" customHeight="1" thickBot="1">
      <c r="A20" s="113" t="s">
        <v>24</v>
      </c>
      <c r="B20" s="114" t="s">
        <v>429</v>
      </c>
      <c r="C20" s="526">
        <f>SUM(C9:C19)</f>
        <v>465</v>
      </c>
      <c r="D20" s="136">
        <f>SUM(D9:D19)</f>
        <v>465</v>
      </c>
      <c r="E20" s="136">
        <f>SUM(E9:E19)</f>
        <v>0</v>
      </c>
      <c r="F20" s="136">
        <f>SUM(F9:F19)</f>
        <v>0</v>
      </c>
      <c r="G20" s="136">
        <f aca="true" t="shared" si="0" ref="G20:L20">SUM(G9:G19)</f>
        <v>0</v>
      </c>
      <c r="H20" s="136">
        <f t="shared" si="0"/>
        <v>0</v>
      </c>
      <c r="I20" s="526">
        <f t="shared" si="0"/>
        <v>465</v>
      </c>
      <c r="J20" s="136">
        <f t="shared" si="0"/>
        <v>465</v>
      </c>
      <c r="K20" s="136">
        <f t="shared" si="0"/>
        <v>0</v>
      </c>
      <c r="L20" s="136">
        <f t="shared" si="0"/>
        <v>0</v>
      </c>
    </row>
    <row r="21" spans="1:12" ht="14.25" customHeight="1" thickBot="1">
      <c r="A21" s="440"/>
      <c r="B21" s="443" t="s">
        <v>26</v>
      </c>
      <c r="C21" s="578"/>
      <c r="D21" s="85"/>
      <c r="E21" s="85"/>
      <c r="F21" s="85"/>
      <c r="G21" s="85"/>
      <c r="H21" s="85"/>
      <c r="I21" s="578"/>
      <c r="J21" s="85"/>
      <c r="K21" s="85"/>
      <c r="L21" s="85"/>
    </row>
    <row r="22" spans="1:12" s="49" customFormat="1" ht="14.25" customHeight="1">
      <c r="A22" s="108" t="s">
        <v>27</v>
      </c>
      <c r="B22" s="109" t="s">
        <v>28</v>
      </c>
      <c r="C22" s="574"/>
      <c r="D22" s="132"/>
      <c r="E22" s="132"/>
      <c r="F22" s="132"/>
      <c r="G22" s="132"/>
      <c r="H22" s="132"/>
      <c r="I22" s="574"/>
      <c r="J22" s="132"/>
      <c r="K22" s="132"/>
      <c r="L22" s="132"/>
    </row>
    <row r="23" spans="1:12" s="49" customFormat="1" ht="14.25" customHeight="1">
      <c r="A23" s="110" t="s">
        <v>29</v>
      </c>
      <c r="B23" s="111" t="s">
        <v>430</v>
      </c>
      <c r="C23" s="575"/>
      <c r="D23" s="133"/>
      <c r="E23" s="133"/>
      <c r="F23" s="133"/>
      <c r="G23" s="133"/>
      <c r="H23" s="133"/>
      <c r="I23" s="575"/>
      <c r="J23" s="133"/>
      <c r="K23" s="133"/>
      <c r="L23" s="133"/>
    </row>
    <row r="24" spans="1:12" s="49" customFormat="1" ht="14.25" customHeight="1">
      <c r="A24" s="110" t="s">
        <v>31</v>
      </c>
      <c r="B24" s="111" t="s">
        <v>431</v>
      </c>
      <c r="C24" s="575"/>
      <c r="D24" s="133"/>
      <c r="E24" s="133"/>
      <c r="F24" s="133"/>
      <c r="G24" s="133"/>
      <c r="H24" s="133"/>
      <c r="I24" s="575"/>
      <c r="J24" s="133"/>
      <c r="K24" s="133"/>
      <c r="L24" s="133"/>
    </row>
    <row r="25" spans="1:12" s="49" customFormat="1" ht="14.25" customHeight="1" thickBot="1">
      <c r="A25" s="110" t="s">
        <v>33</v>
      </c>
      <c r="B25" s="111" t="s">
        <v>456</v>
      </c>
      <c r="C25" s="575"/>
      <c r="D25" s="133"/>
      <c r="E25" s="133"/>
      <c r="F25" s="133"/>
      <c r="G25" s="133"/>
      <c r="H25" s="133"/>
      <c r="I25" s="575"/>
      <c r="J25" s="133"/>
      <c r="K25" s="133"/>
      <c r="L25" s="133"/>
    </row>
    <row r="26" spans="1:12" s="72" customFormat="1" ht="14.25" customHeight="1" thickBot="1">
      <c r="A26" s="113" t="s">
        <v>39</v>
      </c>
      <c r="B26" s="114" t="s">
        <v>433</v>
      </c>
      <c r="C26" s="526">
        <f>SUM(C22:C24)</f>
        <v>0</v>
      </c>
      <c r="D26" s="136">
        <f>SUM(D22:D24)</f>
        <v>0</v>
      </c>
      <c r="E26" s="136">
        <f>SUM(E22:E24)</f>
        <v>0</v>
      </c>
      <c r="F26" s="136">
        <f>SUM(F22:F24)</f>
        <v>0</v>
      </c>
      <c r="G26" s="136">
        <f aca="true" t="shared" si="1" ref="G26:L26">SUM(G22:G24)</f>
        <v>0</v>
      </c>
      <c r="H26" s="136">
        <f t="shared" si="1"/>
        <v>0</v>
      </c>
      <c r="I26" s="526">
        <f t="shared" si="1"/>
        <v>0</v>
      </c>
      <c r="J26" s="136">
        <f t="shared" si="1"/>
        <v>0</v>
      </c>
      <c r="K26" s="136">
        <f t="shared" si="1"/>
        <v>0</v>
      </c>
      <c r="L26" s="136">
        <f t="shared" si="1"/>
        <v>0</v>
      </c>
    </row>
    <row r="27" spans="1:12" s="49" customFormat="1" ht="14.25" customHeight="1" thickBot="1">
      <c r="A27" s="113" t="s">
        <v>54</v>
      </c>
      <c r="B27" s="116" t="s">
        <v>296</v>
      </c>
      <c r="C27" s="579"/>
      <c r="D27" s="137"/>
      <c r="E27" s="137"/>
      <c r="F27" s="137"/>
      <c r="G27" s="137"/>
      <c r="H27" s="137"/>
      <c r="I27" s="579"/>
      <c r="J27" s="137"/>
      <c r="K27" s="137"/>
      <c r="L27" s="137"/>
    </row>
    <row r="28" spans="1:12" ht="14.25" customHeight="1" thickBot="1">
      <c r="A28" s="115"/>
      <c r="B28" s="116" t="s">
        <v>41</v>
      </c>
      <c r="C28" s="578"/>
      <c r="D28" s="85"/>
      <c r="E28" s="85"/>
      <c r="F28" s="85"/>
      <c r="G28" s="85"/>
      <c r="H28" s="85"/>
      <c r="I28" s="578"/>
      <c r="J28" s="85"/>
      <c r="K28" s="85"/>
      <c r="L28" s="85"/>
    </row>
    <row r="29" spans="1:12" s="49" customFormat="1" ht="14.25" customHeight="1">
      <c r="A29" s="108" t="s">
        <v>57</v>
      </c>
      <c r="B29" s="109" t="s">
        <v>430</v>
      </c>
      <c r="C29" s="574"/>
      <c r="D29" s="132"/>
      <c r="E29" s="132"/>
      <c r="F29" s="132"/>
      <c r="G29" s="132"/>
      <c r="H29" s="132"/>
      <c r="I29" s="574"/>
      <c r="J29" s="132"/>
      <c r="K29" s="132"/>
      <c r="L29" s="132"/>
    </row>
    <row r="30" spans="1:12" s="49" customFormat="1" ht="14.25" customHeight="1" thickBot="1">
      <c r="A30" s="108" t="s">
        <v>65</v>
      </c>
      <c r="B30" s="111" t="s">
        <v>434</v>
      </c>
      <c r="C30" s="576"/>
      <c r="D30" s="134"/>
      <c r="E30" s="134"/>
      <c r="F30" s="134"/>
      <c r="G30" s="134"/>
      <c r="H30" s="134"/>
      <c r="I30" s="576"/>
      <c r="J30" s="134"/>
      <c r="K30" s="134"/>
      <c r="L30" s="134"/>
    </row>
    <row r="31" spans="1:12" s="49" customFormat="1" ht="14.25" customHeight="1" thickBot="1">
      <c r="A31" s="110" t="s">
        <v>67</v>
      </c>
      <c r="B31" s="117" t="s">
        <v>457</v>
      </c>
      <c r="C31" s="580"/>
      <c r="D31" s="136">
        <f>+D29+D30</f>
        <v>0</v>
      </c>
      <c r="E31" s="136">
        <f>+E29+E30</f>
        <v>0</v>
      </c>
      <c r="F31" s="136">
        <f>+F29+F30</f>
        <v>0</v>
      </c>
      <c r="G31" s="136">
        <f aca="true" t="shared" si="2" ref="G31:L31">+G29+G30</f>
        <v>0</v>
      </c>
      <c r="H31" s="136">
        <f t="shared" si="2"/>
        <v>0</v>
      </c>
      <c r="I31" s="526">
        <f t="shared" si="2"/>
        <v>0</v>
      </c>
      <c r="J31" s="136">
        <f t="shared" si="2"/>
        <v>0</v>
      </c>
      <c r="K31" s="136">
        <f t="shared" si="2"/>
        <v>0</v>
      </c>
      <c r="L31" s="136">
        <f t="shared" si="2"/>
        <v>0</v>
      </c>
    </row>
    <row r="32" spans="1:12" s="49" customFormat="1" ht="14.25" customHeight="1" thickBot="1">
      <c r="A32" s="113" t="s">
        <v>71</v>
      </c>
      <c r="B32" s="116" t="s">
        <v>458</v>
      </c>
      <c r="C32" s="526">
        <f>+C29+C30</f>
        <v>0</v>
      </c>
      <c r="D32" s="138"/>
      <c r="E32" s="138"/>
      <c r="F32" s="138"/>
      <c r="G32" s="138"/>
      <c r="H32" s="138"/>
      <c r="I32" s="580"/>
      <c r="J32" s="138"/>
      <c r="K32" s="138"/>
      <c r="L32" s="138"/>
    </row>
    <row r="33" spans="1:12" ht="14.25" customHeight="1" thickBot="1">
      <c r="A33" s="115"/>
      <c r="B33" s="116" t="s">
        <v>98</v>
      </c>
      <c r="C33" s="578"/>
      <c r="D33" s="85"/>
      <c r="E33" s="85"/>
      <c r="F33" s="85"/>
      <c r="G33" s="85"/>
      <c r="H33" s="85"/>
      <c r="I33" s="578"/>
      <c r="J33" s="85"/>
      <c r="K33" s="85"/>
      <c r="L33" s="85"/>
    </row>
    <row r="34" spans="1:12" s="49" customFormat="1" ht="14.25" customHeight="1">
      <c r="A34" s="108" t="s">
        <v>74</v>
      </c>
      <c r="B34" s="109" t="s">
        <v>100</v>
      </c>
      <c r="C34" s="574"/>
      <c r="D34" s="132"/>
      <c r="E34" s="132"/>
      <c r="F34" s="132"/>
      <c r="G34" s="132"/>
      <c r="H34" s="132"/>
      <c r="I34" s="574"/>
      <c r="J34" s="132"/>
      <c r="K34" s="132"/>
      <c r="L34" s="132"/>
    </row>
    <row r="35" spans="1:12" s="49" customFormat="1" ht="14.25" customHeight="1">
      <c r="A35" s="108" t="s">
        <v>76</v>
      </c>
      <c r="B35" s="111" t="s">
        <v>102</v>
      </c>
      <c r="C35" s="576"/>
      <c r="D35" s="134"/>
      <c r="E35" s="134"/>
      <c r="F35" s="134"/>
      <c r="G35" s="134"/>
      <c r="H35" s="134"/>
      <c r="I35" s="576"/>
      <c r="J35" s="134"/>
      <c r="K35" s="134"/>
      <c r="L35" s="134"/>
    </row>
    <row r="36" spans="1:12" s="49" customFormat="1" ht="14.25" customHeight="1" thickBot="1">
      <c r="A36" s="110" t="s">
        <v>78</v>
      </c>
      <c r="B36" s="117" t="s">
        <v>104</v>
      </c>
      <c r="C36" s="580"/>
      <c r="D36" s="138"/>
      <c r="E36" s="138"/>
      <c r="F36" s="138"/>
      <c r="G36" s="138"/>
      <c r="H36" s="138"/>
      <c r="I36" s="580"/>
      <c r="J36" s="138"/>
      <c r="K36" s="138"/>
      <c r="L36" s="138"/>
    </row>
    <row r="37" spans="1:12" s="49" customFormat="1" ht="14.25" customHeight="1" thickBot="1">
      <c r="A37" s="113" t="s">
        <v>96</v>
      </c>
      <c r="B37" s="116" t="s">
        <v>475</v>
      </c>
      <c r="C37" s="526">
        <f>+C34+C35+C36</f>
        <v>0</v>
      </c>
      <c r="D37" s="136">
        <f>+D34+D35+D36</f>
        <v>0</v>
      </c>
      <c r="E37" s="136">
        <f>+E34+E35+E36</f>
        <v>0</v>
      </c>
      <c r="F37" s="136">
        <f>+F34+F35+F36</f>
        <v>0</v>
      </c>
      <c r="G37" s="136">
        <f aca="true" t="shared" si="3" ref="G37:L37">+G34+G35+G36</f>
        <v>0</v>
      </c>
      <c r="H37" s="136">
        <f t="shared" si="3"/>
        <v>0</v>
      </c>
      <c r="I37" s="526">
        <f t="shared" si="3"/>
        <v>0</v>
      </c>
      <c r="J37" s="136">
        <f t="shared" si="3"/>
        <v>0</v>
      </c>
      <c r="K37" s="136">
        <f t="shared" si="3"/>
        <v>0</v>
      </c>
      <c r="L37" s="136">
        <f t="shared" si="3"/>
        <v>0</v>
      </c>
    </row>
    <row r="38" spans="1:12" s="72" customFormat="1" ht="14.25" customHeight="1" thickBot="1">
      <c r="A38" s="113" t="s">
        <v>109</v>
      </c>
      <c r="B38" s="116" t="s">
        <v>298</v>
      </c>
      <c r="C38" s="579"/>
      <c r="D38" s="137"/>
      <c r="E38" s="137"/>
      <c r="F38" s="137"/>
      <c r="G38" s="137"/>
      <c r="H38" s="137"/>
      <c r="I38" s="579"/>
      <c r="J38" s="137"/>
      <c r="K38" s="137"/>
      <c r="L38" s="137"/>
    </row>
    <row r="39" spans="1:12" s="72" customFormat="1" ht="14.25" customHeight="1" thickBot="1">
      <c r="A39" s="113" t="s">
        <v>120</v>
      </c>
      <c r="B39" s="116" t="s">
        <v>438</v>
      </c>
      <c r="C39" s="581"/>
      <c r="D39" s="139"/>
      <c r="E39" s="139"/>
      <c r="F39" s="139"/>
      <c r="G39" s="139"/>
      <c r="H39" s="139"/>
      <c r="I39" s="581"/>
      <c r="J39" s="139"/>
      <c r="K39" s="139"/>
      <c r="L39" s="139"/>
    </row>
    <row r="40" spans="1:12" s="72" customFormat="1" ht="14.25" customHeight="1" thickBot="1">
      <c r="A40" s="113" t="s">
        <v>131</v>
      </c>
      <c r="B40" s="116" t="s">
        <v>459</v>
      </c>
      <c r="C40" s="545">
        <f>+C20+C26+C27+C32+C37+C38+C39</f>
        <v>465</v>
      </c>
      <c r="D40" s="63">
        <f>+D20+D26+D27+D31+D37+D38+D39</f>
        <v>465</v>
      </c>
      <c r="E40" s="63">
        <f>+E20+E26+E27+E31+E37+E38+E39</f>
        <v>0</v>
      </c>
      <c r="F40" s="63">
        <f>+F20+F26+F27+F31+F37+F38+F39</f>
        <v>0</v>
      </c>
      <c r="G40" s="63">
        <f aca="true" t="shared" si="4" ref="G40:L40">+G20+G26+G27+G31+G37+G38+G39</f>
        <v>0</v>
      </c>
      <c r="H40" s="63">
        <f t="shared" si="4"/>
        <v>0</v>
      </c>
      <c r="I40" s="545">
        <f t="shared" si="4"/>
        <v>465</v>
      </c>
      <c r="J40" s="63">
        <f t="shared" si="4"/>
        <v>465</v>
      </c>
      <c r="K40" s="63">
        <f t="shared" si="4"/>
        <v>0</v>
      </c>
      <c r="L40" s="63">
        <f t="shared" si="4"/>
        <v>0</v>
      </c>
    </row>
    <row r="41" spans="1:12" ht="14.25" customHeight="1" thickBot="1">
      <c r="A41" s="115"/>
      <c r="B41" s="116" t="s">
        <v>440</v>
      </c>
      <c r="C41" s="578"/>
      <c r="D41" s="85"/>
      <c r="E41" s="85"/>
      <c r="F41" s="85"/>
      <c r="G41" s="85"/>
      <c r="H41" s="85"/>
      <c r="I41" s="578"/>
      <c r="J41" s="85"/>
      <c r="K41" s="85"/>
      <c r="L41" s="85"/>
    </row>
    <row r="42" spans="1:12" s="72" customFormat="1" ht="14.25" customHeight="1">
      <c r="A42" s="108" t="s">
        <v>441</v>
      </c>
      <c r="B42" s="109" t="s">
        <v>353</v>
      </c>
      <c r="C42" s="574"/>
      <c r="D42" s="132"/>
      <c r="E42" s="132"/>
      <c r="F42" s="132"/>
      <c r="G42" s="132"/>
      <c r="H42" s="132"/>
      <c r="I42" s="574"/>
      <c r="J42" s="132"/>
      <c r="K42" s="132"/>
      <c r="L42" s="132"/>
    </row>
    <row r="43" spans="1:12" s="72" customFormat="1" ht="14.25" customHeight="1">
      <c r="A43" s="108" t="s">
        <v>442</v>
      </c>
      <c r="B43" s="111" t="s">
        <v>443</v>
      </c>
      <c r="C43" s="576"/>
      <c r="D43" s="134"/>
      <c r="E43" s="134"/>
      <c r="F43" s="134"/>
      <c r="G43" s="134"/>
      <c r="H43" s="134"/>
      <c r="I43" s="576"/>
      <c r="J43" s="134"/>
      <c r="K43" s="134"/>
      <c r="L43" s="134"/>
    </row>
    <row r="44" spans="1:12" s="49" customFormat="1" ht="14.25" customHeight="1" thickBot="1">
      <c r="A44" s="110" t="s">
        <v>444</v>
      </c>
      <c r="B44" s="117" t="s">
        <v>445</v>
      </c>
      <c r="C44" s="580">
        <v>18521</v>
      </c>
      <c r="D44" s="138">
        <v>18521</v>
      </c>
      <c r="E44" s="138"/>
      <c r="F44" s="138"/>
      <c r="G44" s="138">
        <v>53</v>
      </c>
      <c r="H44" s="138"/>
      <c r="I44" s="580">
        <v>18574</v>
      </c>
      <c r="J44" s="138">
        <v>18574</v>
      </c>
      <c r="K44" s="138"/>
      <c r="L44" s="138"/>
    </row>
    <row r="45" spans="1:12" s="72" customFormat="1" ht="14.25" customHeight="1" thickBot="1">
      <c r="A45" s="118" t="s">
        <v>278</v>
      </c>
      <c r="B45" s="116" t="s">
        <v>446</v>
      </c>
      <c r="C45" s="545">
        <f>+C42+C43+C44</f>
        <v>18521</v>
      </c>
      <c r="D45" s="63">
        <f>+D42+D43+D44</f>
        <v>18521</v>
      </c>
      <c r="E45" s="63">
        <f>+E42+E43+E44</f>
        <v>0</v>
      </c>
      <c r="F45" s="63">
        <f>+F42+F43+F44</f>
        <v>0</v>
      </c>
      <c r="G45" s="63">
        <f aca="true" t="shared" si="5" ref="G45:L45">+G42+G43+G44</f>
        <v>53</v>
      </c>
      <c r="H45" s="63">
        <f t="shared" si="5"/>
        <v>0</v>
      </c>
      <c r="I45" s="545">
        <f t="shared" si="5"/>
        <v>18574</v>
      </c>
      <c r="J45" s="63">
        <f t="shared" si="5"/>
        <v>18574</v>
      </c>
      <c r="K45" s="63">
        <f t="shared" si="5"/>
        <v>0</v>
      </c>
      <c r="L45" s="63">
        <f t="shared" si="5"/>
        <v>0</v>
      </c>
    </row>
    <row r="46" spans="1:12" s="49" customFormat="1" ht="14.25" customHeight="1" thickBot="1">
      <c r="A46" s="118" t="s">
        <v>142</v>
      </c>
      <c r="B46" s="119" t="s">
        <v>447</v>
      </c>
      <c r="C46" s="545">
        <f>+C40+C45</f>
        <v>18986</v>
      </c>
      <c r="D46" s="63">
        <f>+D40+D45</f>
        <v>18986</v>
      </c>
      <c r="E46" s="63">
        <f>+E40+E45</f>
        <v>0</v>
      </c>
      <c r="F46" s="63">
        <f>+F40+F45</f>
        <v>0</v>
      </c>
      <c r="G46" s="63">
        <f aca="true" t="shared" si="6" ref="G46:L46">+G40+G45</f>
        <v>53</v>
      </c>
      <c r="H46" s="63">
        <f t="shared" si="6"/>
        <v>0</v>
      </c>
      <c r="I46" s="545">
        <f t="shared" si="6"/>
        <v>19039</v>
      </c>
      <c r="J46" s="63">
        <f t="shared" si="6"/>
        <v>19039</v>
      </c>
      <c r="K46" s="63">
        <f t="shared" si="6"/>
        <v>0</v>
      </c>
      <c r="L46" s="63">
        <f t="shared" si="6"/>
        <v>0</v>
      </c>
    </row>
    <row r="47" spans="1:6" s="49" customFormat="1" ht="15" customHeight="1">
      <c r="A47" s="74"/>
      <c r="B47" s="75"/>
      <c r="C47" s="442"/>
      <c r="D47" s="442"/>
      <c r="E47" s="442"/>
      <c r="F47" s="442"/>
    </row>
    <row r="48" spans="1:6" s="49" customFormat="1" ht="15" customHeight="1" thickBot="1">
      <c r="A48" s="74"/>
      <c r="B48" s="75"/>
      <c r="C48" s="76"/>
      <c r="D48" s="76"/>
      <c r="E48" s="76"/>
      <c r="F48" s="76"/>
    </row>
    <row r="49" spans="1:12" s="6" customFormat="1" ht="23.25" customHeight="1" thickBot="1">
      <c r="A49" s="634" t="s">
        <v>1</v>
      </c>
      <c r="B49" s="616" t="s">
        <v>392</v>
      </c>
      <c r="C49" s="613" t="s">
        <v>486</v>
      </c>
      <c r="D49" s="618" t="s">
        <v>487</v>
      </c>
      <c r="E49" s="618"/>
      <c r="F49" s="619"/>
      <c r="G49" s="658" t="s">
        <v>482</v>
      </c>
      <c r="H49" s="626"/>
      <c r="I49" s="615" t="s">
        <v>480</v>
      </c>
      <c r="J49" s="660" t="s">
        <v>492</v>
      </c>
      <c r="K49" s="661"/>
      <c r="L49" s="662"/>
    </row>
    <row r="50" spans="1:12" ht="39" thickBot="1">
      <c r="A50" s="634"/>
      <c r="B50" s="616"/>
      <c r="C50" s="617"/>
      <c r="D50" s="95" t="s">
        <v>3</v>
      </c>
      <c r="E50" s="120" t="s">
        <v>4</v>
      </c>
      <c r="F50" s="97" t="s">
        <v>5</v>
      </c>
      <c r="G50" s="94" t="s">
        <v>481</v>
      </c>
      <c r="H50" s="94" t="s">
        <v>337</v>
      </c>
      <c r="I50" s="659"/>
      <c r="J50" s="468" t="s">
        <v>3</v>
      </c>
      <c r="K50" s="469" t="s">
        <v>4</v>
      </c>
      <c r="L50" s="470" t="s">
        <v>5</v>
      </c>
    </row>
    <row r="51" spans="1:12" s="9" customFormat="1" ht="1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21" t="s">
        <v>11</v>
      </c>
      <c r="G51" s="122" t="s">
        <v>372</v>
      </c>
      <c r="H51" s="122" t="s">
        <v>477</v>
      </c>
      <c r="I51" s="122" t="s">
        <v>478</v>
      </c>
      <c r="J51" s="122" t="s">
        <v>479</v>
      </c>
      <c r="K51" s="122" t="s">
        <v>483</v>
      </c>
      <c r="L51" s="123" t="s">
        <v>484</v>
      </c>
    </row>
    <row r="52" spans="1:12" s="9" customFormat="1" ht="16.5" customHeight="1" thickBot="1">
      <c r="A52" s="666" t="s">
        <v>291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8"/>
    </row>
    <row r="53" spans="1:12" ht="14.25" customHeight="1" thickBot="1">
      <c r="A53" s="106"/>
      <c r="B53" s="124" t="s">
        <v>461</v>
      </c>
      <c r="C53" s="573"/>
      <c r="D53" s="131"/>
      <c r="E53" s="131"/>
      <c r="F53" s="131"/>
      <c r="G53" s="131"/>
      <c r="H53" s="131"/>
      <c r="I53" s="573"/>
      <c r="J53" s="131"/>
      <c r="K53" s="131"/>
      <c r="L53" s="131"/>
    </row>
    <row r="54" spans="1:12" ht="14.25" customHeight="1">
      <c r="A54" s="108" t="s">
        <v>14</v>
      </c>
      <c r="B54" s="109" t="s">
        <v>192</v>
      </c>
      <c r="C54" s="574">
        <v>9757</v>
      </c>
      <c r="D54" s="132">
        <v>9757</v>
      </c>
      <c r="E54" s="132"/>
      <c r="F54" s="132"/>
      <c r="G54" s="132">
        <v>42</v>
      </c>
      <c r="H54" s="132"/>
      <c r="I54" s="574">
        <v>9799</v>
      </c>
      <c r="J54" s="132">
        <v>9799</v>
      </c>
      <c r="K54" s="132"/>
      <c r="L54" s="132"/>
    </row>
    <row r="55" spans="1:12" ht="14.25" customHeight="1">
      <c r="A55" s="110" t="s">
        <v>16</v>
      </c>
      <c r="B55" s="111" t="s">
        <v>193</v>
      </c>
      <c r="C55" s="575">
        <v>2523</v>
      </c>
      <c r="D55" s="133">
        <v>2523</v>
      </c>
      <c r="E55" s="133"/>
      <c r="F55" s="133"/>
      <c r="G55" s="133">
        <v>11</v>
      </c>
      <c r="H55" s="133"/>
      <c r="I55" s="575">
        <v>2534</v>
      </c>
      <c r="J55" s="133">
        <v>2534</v>
      </c>
      <c r="K55" s="133"/>
      <c r="L55" s="133"/>
    </row>
    <row r="56" spans="1:12" ht="14.25" customHeight="1">
      <c r="A56" s="110" t="s">
        <v>18</v>
      </c>
      <c r="B56" s="111" t="s">
        <v>194</v>
      </c>
      <c r="C56" s="575">
        <v>6706</v>
      </c>
      <c r="D56" s="133">
        <v>6706</v>
      </c>
      <c r="E56" s="133"/>
      <c r="F56" s="133"/>
      <c r="G56" s="133"/>
      <c r="H56" s="133"/>
      <c r="I56" s="575">
        <v>6706</v>
      </c>
      <c r="J56" s="133">
        <v>6706</v>
      </c>
      <c r="K56" s="133"/>
      <c r="L56" s="133"/>
    </row>
    <row r="57" spans="1:12" ht="14.25" customHeight="1">
      <c r="A57" s="110" t="s">
        <v>20</v>
      </c>
      <c r="B57" s="111" t="s">
        <v>195</v>
      </c>
      <c r="C57" s="575"/>
      <c r="D57" s="133"/>
      <c r="E57" s="133"/>
      <c r="F57" s="133"/>
      <c r="G57" s="133"/>
      <c r="H57" s="133"/>
      <c r="I57" s="575"/>
      <c r="J57" s="133"/>
      <c r="K57" s="133"/>
      <c r="L57" s="133"/>
    </row>
    <row r="58" spans="1:12" ht="14.25" customHeight="1" thickBot="1">
      <c r="A58" s="110" t="s">
        <v>22</v>
      </c>
      <c r="B58" s="111" t="s">
        <v>197</v>
      </c>
      <c r="C58" s="575"/>
      <c r="D58" s="133"/>
      <c r="E58" s="133"/>
      <c r="F58" s="133"/>
      <c r="G58" s="133"/>
      <c r="H58" s="133"/>
      <c r="I58" s="575"/>
      <c r="J58" s="133"/>
      <c r="K58" s="133"/>
      <c r="L58" s="133"/>
    </row>
    <row r="59" spans="1:12" s="78" customFormat="1" ht="14.25" customHeight="1" thickBot="1">
      <c r="A59" s="125" t="s">
        <v>24</v>
      </c>
      <c r="B59" s="126" t="s">
        <v>449</v>
      </c>
      <c r="C59" s="583">
        <f>SUM(C54:C58)</f>
        <v>18986</v>
      </c>
      <c r="D59" s="140">
        <f>SUM(D54:D58)</f>
        <v>18986</v>
      </c>
      <c r="E59" s="140">
        <f>SUM(E54:E58)</f>
        <v>0</v>
      </c>
      <c r="F59" s="140">
        <f>SUM(F54:F58)</f>
        <v>0</v>
      </c>
      <c r="G59" s="140">
        <f aca="true" t="shared" si="7" ref="G59:L59">SUM(G54:G58)</f>
        <v>53</v>
      </c>
      <c r="H59" s="140">
        <f t="shared" si="7"/>
        <v>0</v>
      </c>
      <c r="I59" s="583">
        <f t="shared" si="7"/>
        <v>19039</v>
      </c>
      <c r="J59" s="140">
        <f t="shared" si="7"/>
        <v>19039</v>
      </c>
      <c r="K59" s="140">
        <f t="shared" si="7"/>
        <v>0</v>
      </c>
      <c r="L59" s="140">
        <f t="shared" si="7"/>
        <v>0</v>
      </c>
    </row>
    <row r="60" spans="1:12" ht="14.25" customHeight="1" thickBot="1">
      <c r="A60" s="115"/>
      <c r="B60" s="116" t="s">
        <v>462</v>
      </c>
      <c r="C60" s="578"/>
      <c r="D60" s="85"/>
      <c r="E60" s="85"/>
      <c r="F60" s="85"/>
      <c r="G60" s="85"/>
      <c r="H60" s="85"/>
      <c r="I60" s="578"/>
      <c r="J60" s="85"/>
      <c r="K60" s="85"/>
      <c r="L60" s="85"/>
    </row>
    <row r="61" spans="1:12" s="78" customFormat="1" ht="14.25" customHeight="1">
      <c r="A61" s="108" t="s">
        <v>27</v>
      </c>
      <c r="B61" s="109" t="s">
        <v>230</v>
      </c>
      <c r="C61" s="574"/>
      <c r="D61" s="132"/>
      <c r="E61" s="132"/>
      <c r="F61" s="132"/>
      <c r="G61" s="132"/>
      <c r="H61" s="132"/>
      <c r="I61" s="574"/>
      <c r="J61" s="132"/>
      <c r="K61" s="132"/>
      <c r="L61" s="132"/>
    </row>
    <row r="62" spans="1:12" ht="14.25" customHeight="1">
      <c r="A62" s="110" t="s">
        <v>29</v>
      </c>
      <c r="B62" s="111" t="s">
        <v>232</v>
      </c>
      <c r="C62" s="575"/>
      <c r="D62" s="133"/>
      <c r="E62" s="133"/>
      <c r="F62" s="133"/>
      <c r="G62" s="133"/>
      <c r="H62" s="133"/>
      <c r="I62" s="575"/>
      <c r="J62" s="133"/>
      <c r="K62" s="133"/>
      <c r="L62" s="133"/>
    </row>
    <row r="63" spans="1:12" ht="14.25" customHeight="1">
      <c r="A63" s="110" t="s">
        <v>31</v>
      </c>
      <c r="B63" s="111" t="s">
        <v>451</v>
      </c>
      <c r="C63" s="575"/>
      <c r="D63" s="133"/>
      <c r="E63" s="133"/>
      <c r="F63" s="133"/>
      <c r="G63" s="133"/>
      <c r="H63" s="133"/>
      <c r="I63" s="575"/>
      <c r="J63" s="133"/>
      <c r="K63" s="133"/>
      <c r="L63" s="133"/>
    </row>
    <row r="64" spans="1:12" ht="14.25" customHeight="1" thickBot="1">
      <c r="A64" s="110" t="s">
        <v>33</v>
      </c>
      <c r="B64" s="111" t="s">
        <v>463</v>
      </c>
      <c r="C64" s="575"/>
      <c r="D64" s="133"/>
      <c r="E64" s="133"/>
      <c r="F64" s="133"/>
      <c r="G64" s="133"/>
      <c r="H64" s="133"/>
      <c r="I64" s="575"/>
      <c r="J64" s="133"/>
      <c r="K64" s="133"/>
      <c r="L64" s="133"/>
    </row>
    <row r="65" spans="1:12" ht="14.25" customHeight="1" thickBot="1">
      <c r="A65" s="113" t="s">
        <v>39</v>
      </c>
      <c r="B65" s="116" t="s">
        <v>464</v>
      </c>
      <c r="C65" s="526">
        <f>SUM(C61:C63)</f>
        <v>0</v>
      </c>
      <c r="D65" s="136">
        <f>SUM(D61:D63)</f>
        <v>0</v>
      </c>
      <c r="E65" s="136">
        <f>SUM(E61:E63)</f>
        <v>0</v>
      </c>
      <c r="F65" s="136">
        <f>SUM(F61:F63)</f>
        <v>0</v>
      </c>
      <c r="G65" s="136">
        <f aca="true" t="shared" si="8" ref="G65:L65">SUM(G61:G63)</f>
        <v>0</v>
      </c>
      <c r="H65" s="136">
        <f t="shared" si="8"/>
        <v>0</v>
      </c>
      <c r="I65" s="526">
        <f t="shared" si="8"/>
        <v>0</v>
      </c>
      <c r="J65" s="136">
        <f t="shared" si="8"/>
        <v>0</v>
      </c>
      <c r="K65" s="136">
        <f t="shared" si="8"/>
        <v>0</v>
      </c>
      <c r="L65" s="136">
        <f t="shared" si="8"/>
        <v>0</v>
      </c>
    </row>
    <row r="66" spans="1:12" ht="14.25" customHeight="1" thickBot="1">
      <c r="A66" s="113" t="s">
        <v>54</v>
      </c>
      <c r="B66" s="116" t="s">
        <v>453</v>
      </c>
      <c r="C66" s="579"/>
      <c r="D66" s="137"/>
      <c r="E66" s="137"/>
      <c r="F66" s="137"/>
      <c r="G66" s="137"/>
      <c r="H66" s="137"/>
      <c r="I66" s="579"/>
      <c r="J66" s="137"/>
      <c r="K66" s="137"/>
      <c r="L66" s="137"/>
    </row>
    <row r="67" spans="1:12" ht="14.25" customHeight="1" thickBot="1">
      <c r="A67" s="113" t="s">
        <v>71</v>
      </c>
      <c r="B67" s="114" t="s">
        <v>454</v>
      </c>
      <c r="C67" s="526">
        <f>+C59+C65+C66</f>
        <v>18986</v>
      </c>
      <c r="D67" s="136">
        <f>+D59+D65+D66</f>
        <v>18986</v>
      </c>
      <c r="E67" s="136">
        <f>+E59+E65+E66</f>
        <v>0</v>
      </c>
      <c r="F67" s="136">
        <f>+F59+F65+F66</f>
        <v>0</v>
      </c>
      <c r="G67" s="136">
        <f aca="true" t="shared" si="9" ref="G67:L67">+G59+G65+G66</f>
        <v>53</v>
      </c>
      <c r="H67" s="136">
        <f t="shared" si="9"/>
        <v>0</v>
      </c>
      <c r="I67" s="526">
        <f t="shared" si="9"/>
        <v>19039</v>
      </c>
      <c r="J67" s="136">
        <f t="shared" si="9"/>
        <v>19039</v>
      </c>
      <c r="K67" s="136">
        <f t="shared" si="9"/>
        <v>0</v>
      </c>
      <c r="L67" s="136">
        <f t="shared" si="9"/>
        <v>0</v>
      </c>
    </row>
    <row r="68" spans="1:12" ht="14.25" customHeight="1" thickBot="1">
      <c r="A68" s="127"/>
      <c r="B68" s="128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4.25" customHeight="1" thickBot="1">
      <c r="A69" s="129" t="s">
        <v>425</v>
      </c>
      <c r="B69" s="130"/>
      <c r="C69" s="562">
        <v>4</v>
      </c>
      <c r="D69" s="141">
        <v>4</v>
      </c>
      <c r="E69" s="141"/>
      <c r="F69" s="141"/>
      <c r="G69" s="141"/>
      <c r="H69" s="141"/>
      <c r="I69" s="562">
        <v>4</v>
      </c>
      <c r="J69" s="141">
        <v>4</v>
      </c>
      <c r="K69" s="141"/>
      <c r="L69" s="141"/>
    </row>
    <row r="70" spans="1:12" ht="14.25" customHeight="1" thickBot="1">
      <c r="A70" s="129" t="s">
        <v>426</v>
      </c>
      <c r="B70" s="130"/>
      <c r="C70" s="562"/>
      <c r="D70" s="141"/>
      <c r="E70" s="141"/>
      <c r="F70" s="141"/>
      <c r="G70" s="141"/>
      <c r="H70" s="141"/>
      <c r="I70" s="562"/>
      <c r="J70" s="141"/>
      <c r="K70" s="141"/>
      <c r="L70" s="141"/>
    </row>
  </sheetData>
  <sheetProtection selectLockedCells="1" selectUnlockedCells="1"/>
  <mergeCells count="19">
    <mergeCell ref="A1:D1"/>
    <mergeCell ref="G4:H4"/>
    <mergeCell ref="I4:I5"/>
    <mergeCell ref="J4:L4"/>
    <mergeCell ref="G49:H49"/>
    <mergeCell ref="I49:I50"/>
    <mergeCell ref="J49:L49"/>
    <mergeCell ref="A49:A50"/>
    <mergeCell ref="B49:B50"/>
    <mergeCell ref="C49:C50"/>
    <mergeCell ref="B2:L2"/>
    <mergeCell ref="A7:L7"/>
    <mergeCell ref="A52:L52"/>
    <mergeCell ref="D49:F49"/>
    <mergeCell ref="A4:A5"/>
    <mergeCell ref="B4:B5"/>
    <mergeCell ref="C4:C5"/>
    <mergeCell ref="D4:F4"/>
    <mergeCell ref="B3:L3"/>
  </mergeCells>
  <printOptions horizontalCentered="1"/>
  <pageMargins left="0.3937007874015748" right="0.2755905511811024" top="0.4330708661417323" bottom="0.35" header="0.5118110236220472" footer="0.25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L70"/>
  <sheetViews>
    <sheetView zoomScalePageLayoutView="0" workbookViewId="0" topLeftCell="A41">
      <selection activeCell="R32" sqref="R32"/>
    </sheetView>
  </sheetViews>
  <sheetFormatPr defaultColWidth="9.00390625" defaultRowHeight="12.75"/>
  <cols>
    <col min="1" max="1" width="10.875" style="48" customWidth="1"/>
    <col min="2" max="2" width="79.125" style="49" customWidth="1"/>
    <col min="3" max="3" width="14.50390625" style="49" customWidth="1"/>
    <col min="4" max="4" width="10.625" style="49" customWidth="1"/>
    <col min="5" max="5" width="11.875" style="49" customWidth="1"/>
    <col min="6" max="6" width="17.50390625" style="49" customWidth="1"/>
    <col min="7" max="7" width="11.125" style="8" customWidth="1"/>
    <col min="8" max="8" width="11.00390625" style="8" customWidth="1"/>
    <col min="9" max="9" width="12.50390625" style="8" customWidth="1"/>
    <col min="10" max="10" width="11.125" style="8" customWidth="1"/>
    <col min="11" max="11" width="11.875" style="8" customWidth="1"/>
    <col min="12" max="12" width="16.875" style="8" customWidth="1"/>
    <col min="13" max="16384" width="9.375" style="8" customWidth="1"/>
  </cols>
  <sheetData>
    <row r="1" spans="1:12" s="70" customFormat="1" ht="21" customHeight="1" thickBot="1">
      <c r="A1" s="682" t="str">
        <f>+CONCATENATE("9.3.8. melléklet a .../",2016,". (…...) önkormányzati rendelethez")</f>
        <v>9.3.8. melléklet a .../2016. (…...) önkormányzati rendelethez</v>
      </c>
      <c r="B1" s="682"/>
      <c r="C1" s="682"/>
      <c r="D1" s="682"/>
      <c r="E1" s="31"/>
      <c r="L1" s="4" t="s">
        <v>0</v>
      </c>
    </row>
    <row r="2" spans="1:12" s="56" customFormat="1" ht="40.5" customHeight="1" thickBot="1">
      <c r="A2" s="93" t="s">
        <v>388</v>
      </c>
      <c r="B2" s="670" t="s">
        <v>476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s="56" customFormat="1" ht="38.25" customHeight="1" thickBot="1">
      <c r="A3" s="93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s="6" customFormat="1" ht="19.5" customHeight="1" thickBot="1">
      <c r="A4" s="634" t="s">
        <v>1</v>
      </c>
      <c r="B4" s="633" t="s">
        <v>392</v>
      </c>
      <c r="C4" s="633" t="s">
        <v>486</v>
      </c>
      <c r="D4" s="676" t="s">
        <v>487</v>
      </c>
      <c r="E4" s="676"/>
      <c r="F4" s="676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ht="39" thickBot="1">
      <c r="A5" s="634"/>
      <c r="B5" s="634"/>
      <c r="C5" s="634"/>
      <c r="D5" s="93" t="s">
        <v>3</v>
      </c>
      <c r="E5" s="55" t="s">
        <v>4</v>
      </c>
      <c r="F5" s="55" t="s">
        <v>5</v>
      </c>
      <c r="G5" s="94" t="s">
        <v>481</v>
      </c>
      <c r="H5" s="94" t="s">
        <v>337</v>
      </c>
      <c r="I5" s="659"/>
      <c r="J5" s="94" t="s">
        <v>3</v>
      </c>
      <c r="K5" s="96" t="s">
        <v>4</v>
      </c>
      <c r="L5" s="97" t="s">
        <v>5</v>
      </c>
    </row>
    <row r="6" spans="1:12" s="9" customFormat="1" ht="12.7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122" t="s">
        <v>372</v>
      </c>
      <c r="H6" s="122" t="s">
        <v>477</v>
      </c>
      <c r="I6" s="122" t="s">
        <v>478</v>
      </c>
      <c r="J6" s="122" t="s">
        <v>479</v>
      </c>
      <c r="K6" s="122" t="s">
        <v>483</v>
      </c>
      <c r="L6" s="123" t="s">
        <v>484</v>
      </c>
    </row>
    <row r="7" spans="1:12" s="9" customFormat="1" ht="19.5" customHeight="1" thickBot="1">
      <c r="A7" s="666" t="s">
        <v>290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 thickBot="1">
      <c r="A8" s="106"/>
      <c r="B8" s="107" t="s">
        <v>297</v>
      </c>
      <c r="C8" s="573"/>
      <c r="D8" s="131"/>
      <c r="E8" s="131"/>
      <c r="F8" s="131"/>
      <c r="G8" s="131"/>
      <c r="H8" s="131"/>
      <c r="I8" s="573"/>
      <c r="J8" s="131"/>
      <c r="K8" s="131"/>
      <c r="L8" s="131"/>
    </row>
    <row r="9" spans="1:12" s="72" customFormat="1" ht="14.25" customHeight="1">
      <c r="A9" s="108" t="s">
        <v>14</v>
      </c>
      <c r="B9" s="109" t="s">
        <v>75</v>
      </c>
      <c r="C9" s="574"/>
      <c r="D9" s="132"/>
      <c r="E9" s="132"/>
      <c r="F9" s="132"/>
      <c r="G9" s="132"/>
      <c r="H9" s="132"/>
      <c r="I9" s="574"/>
      <c r="J9" s="132"/>
      <c r="K9" s="132"/>
      <c r="L9" s="132"/>
    </row>
    <row r="10" spans="1:12" s="72" customFormat="1" ht="14.25" customHeight="1">
      <c r="A10" s="110" t="s">
        <v>16</v>
      </c>
      <c r="B10" s="111" t="s">
        <v>77</v>
      </c>
      <c r="C10" s="575"/>
      <c r="D10" s="133"/>
      <c r="E10" s="133"/>
      <c r="F10" s="133"/>
      <c r="G10" s="133"/>
      <c r="H10" s="133"/>
      <c r="I10" s="575"/>
      <c r="J10" s="133"/>
      <c r="K10" s="133"/>
      <c r="L10" s="133"/>
    </row>
    <row r="11" spans="1:12" s="72" customFormat="1" ht="14.25" customHeight="1">
      <c r="A11" s="110" t="s">
        <v>18</v>
      </c>
      <c r="B11" s="111" t="s">
        <v>79</v>
      </c>
      <c r="C11" s="575"/>
      <c r="D11" s="133"/>
      <c r="E11" s="133"/>
      <c r="F11" s="133"/>
      <c r="G11" s="133"/>
      <c r="H11" s="133"/>
      <c r="I11" s="575"/>
      <c r="J11" s="133"/>
      <c r="K11" s="133"/>
      <c r="L11" s="133"/>
    </row>
    <row r="12" spans="1:12" s="72" customFormat="1" ht="14.25" customHeight="1">
      <c r="A12" s="110" t="s">
        <v>20</v>
      </c>
      <c r="B12" s="111" t="s">
        <v>81</v>
      </c>
      <c r="C12" s="575"/>
      <c r="D12" s="133"/>
      <c r="E12" s="133"/>
      <c r="F12" s="133"/>
      <c r="G12" s="133"/>
      <c r="H12" s="133"/>
      <c r="I12" s="575"/>
      <c r="J12" s="133"/>
      <c r="K12" s="133"/>
      <c r="L12" s="133"/>
    </row>
    <row r="13" spans="1:12" s="72" customFormat="1" ht="14.25" customHeight="1">
      <c r="A13" s="110" t="s">
        <v>22</v>
      </c>
      <c r="B13" s="111" t="s">
        <v>83</v>
      </c>
      <c r="C13" s="575">
        <v>65224</v>
      </c>
      <c r="D13" s="133">
        <v>9650</v>
      </c>
      <c r="E13" s="133">
        <v>55574</v>
      </c>
      <c r="F13" s="133"/>
      <c r="G13" s="133"/>
      <c r="H13" s="133"/>
      <c r="I13" s="575">
        <v>65224</v>
      </c>
      <c r="J13" s="133">
        <v>9650</v>
      </c>
      <c r="K13" s="133">
        <v>55574</v>
      </c>
      <c r="L13" s="133"/>
    </row>
    <row r="14" spans="1:12" s="72" customFormat="1" ht="14.25" customHeight="1">
      <c r="A14" s="110" t="s">
        <v>198</v>
      </c>
      <c r="B14" s="111" t="s">
        <v>427</v>
      </c>
      <c r="C14" s="575">
        <v>2620</v>
      </c>
      <c r="D14" s="133">
        <v>2620</v>
      </c>
      <c r="E14" s="133"/>
      <c r="F14" s="133"/>
      <c r="G14" s="133"/>
      <c r="H14" s="133"/>
      <c r="I14" s="575">
        <v>2620</v>
      </c>
      <c r="J14" s="133">
        <v>2620</v>
      </c>
      <c r="K14" s="133"/>
      <c r="L14" s="133"/>
    </row>
    <row r="15" spans="1:12" s="72" customFormat="1" ht="14.25" customHeight="1">
      <c r="A15" s="110" t="s">
        <v>200</v>
      </c>
      <c r="B15" s="112" t="s">
        <v>428</v>
      </c>
      <c r="C15" s="575">
        <v>334</v>
      </c>
      <c r="D15" s="133">
        <v>334</v>
      </c>
      <c r="E15" s="133"/>
      <c r="F15" s="133"/>
      <c r="G15" s="133"/>
      <c r="H15" s="133"/>
      <c r="I15" s="575">
        <v>334</v>
      </c>
      <c r="J15" s="133">
        <v>334</v>
      </c>
      <c r="K15" s="133"/>
      <c r="L15" s="133"/>
    </row>
    <row r="16" spans="1:12" s="72" customFormat="1" ht="14.25" customHeight="1">
      <c r="A16" s="110" t="s">
        <v>202</v>
      </c>
      <c r="B16" s="111" t="s">
        <v>89</v>
      </c>
      <c r="C16" s="576"/>
      <c r="D16" s="134"/>
      <c r="E16" s="134"/>
      <c r="F16" s="134"/>
      <c r="G16" s="134"/>
      <c r="H16" s="134"/>
      <c r="I16" s="576"/>
      <c r="J16" s="134"/>
      <c r="K16" s="134"/>
      <c r="L16" s="134"/>
    </row>
    <row r="17" spans="1:12" s="49" customFormat="1" ht="14.25" customHeight="1">
      <c r="A17" s="110" t="s">
        <v>204</v>
      </c>
      <c r="B17" s="111" t="s">
        <v>91</v>
      </c>
      <c r="C17" s="575"/>
      <c r="D17" s="133"/>
      <c r="E17" s="133"/>
      <c r="F17" s="133"/>
      <c r="G17" s="133"/>
      <c r="H17" s="133"/>
      <c r="I17" s="575"/>
      <c r="J17" s="133"/>
      <c r="K17" s="133"/>
      <c r="L17" s="133"/>
    </row>
    <row r="18" spans="1:12" s="49" customFormat="1" ht="14.25" customHeight="1">
      <c r="A18" s="110" t="s">
        <v>206</v>
      </c>
      <c r="B18" s="111" t="s">
        <v>93</v>
      </c>
      <c r="C18" s="577"/>
      <c r="D18" s="135"/>
      <c r="E18" s="135"/>
      <c r="F18" s="135"/>
      <c r="G18" s="135"/>
      <c r="H18" s="135"/>
      <c r="I18" s="577"/>
      <c r="J18" s="135"/>
      <c r="K18" s="135"/>
      <c r="L18" s="135"/>
    </row>
    <row r="19" spans="1:12" s="49" customFormat="1" ht="14.25" customHeight="1" thickBot="1">
      <c r="A19" s="110" t="s">
        <v>208</v>
      </c>
      <c r="B19" s="112" t="s">
        <v>95</v>
      </c>
      <c r="C19" s="577"/>
      <c r="D19" s="135"/>
      <c r="E19" s="135"/>
      <c r="F19" s="135"/>
      <c r="G19" s="135"/>
      <c r="H19" s="135"/>
      <c r="I19" s="577"/>
      <c r="J19" s="135"/>
      <c r="K19" s="135"/>
      <c r="L19" s="135"/>
    </row>
    <row r="20" spans="1:12" s="72" customFormat="1" ht="14.25" customHeight="1" thickBot="1">
      <c r="A20" s="113" t="s">
        <v>24</v>
      </c>
      <c r="B20" s="114" t="s">
        <v>429</v>
      </c>
      <c r="C20" s="526">
        <f>SUM(C9:C19)</f>
        <v>68178</v>
      </c>
      <c r="D20" s="136">
        <f>SUM(D9:D19)</f>
        <v>12604</v>
      </c>
      <c r="E20" s="136">
        <f>SUM(E9:E19)</f>
        <v>55574</v>
      </c>
      <c r="F20" s="136">
        <f>SUM(F9:F19)</f>
        <v>0</v>
      </c>
      <c r="G20" s="136">
        <f aca="true" t="shared" si="0" ref="G20:L20">SUM(G9:G19)</f>
        <v>0</v>
      </c>
      <c r="H20" s="136">
        <f t="shared" si="0"/>
        <v>0</v>
      </c>
      <c r="I20" s="526">
        <f t="shared" si="0"/>
        <v>68178</v>
      </c>
      <c r="J20" s="136">
        <f t="shared" si="0"/>
        <v>12604</v>
      </c>
      <c r="K20" s="136">
        <f t="shared" si="0"/>
        <v>55574</v>
      </c>
      <c r="L20" s="136">
        <f t="shared" si="0"/>
        <v>0</v>
      </c>
    </row>
    <row r="21" spans="1:12" ht="14.25" customHeight="1" thickBot="1">
      <c r="A21" s="115"/>
      <c r="B21" s="114" t="s">
        <v>26</v>
      </c>
      <c r="C21" s="578"/>
      <c r="D21" s="85"/>
      <c r="E21" s="85"/>
      <c r="F21" s="85"/>
      <c r="G21" s="85"/>
      <c r="H21" s="85"/>
      <c r="I21" s="578"/>
      <c r="J21" s="85"/>
      <c r="K21" s="85"/>
      <c r="L21" s="85"/>
    </row>
    <row r="22" spans="1:12" s="49" customFormat="1" ht="14.25" customHeight="1">
      <c r="A22" s="108" t="s">
        <v>27</v>
      </c>
      <c r="B22" s="109" t="s">
        <v>28</v>
      </c>
      <c r="C22" s="574"/>
      <c r="D22" s="132"/>
      <c r="E22" s="132"/>
      <c r="F22" s="132"/>
      <c r="G22" s="132"/>
      <c r="H22" s="132"/>
      <c r="I22" s="574"/>
      <c r="J22" s="132"/>
      <c r="K22" s="132"/>
      <c r="L22" s="132"/>
    </row>
    <row r="23" spans="1:12" s="49" customFormat="1" ht="14.25" customHeight="1">
      <c r="A23" s="110" t="s">
        <v>29</v>
      </c>
      <c r="B23" s="111" t="s">
        <v>430</v>
      </c>
      <c r="C23" s="575"/>
      <c r="D23" s="133"/>
      <c r="E23" s="133"/>
      <c r="F23" s="133"/>
      <c r="G23" s="133"/>
      <c r="H23" s="133"/>
      <c r="I23" s="575"/>
      <c r="J23" s="133"/>
      <c r="K23" s="133"/>
      <c r="L23" s="133"/>
    </row>
    <row r="24" spans="1:12" s="49" customFormat="1" ht="14.25" customHeight="1">
      <c r="A24" s="110" t="s">
        <v>31</v>
      </c>
      <c r="B24" s="111" t="s">
        <v>431</v>
      </c>
      <c r="C24" s="575">
        <v>1766</v>
      </c>
      <c r="D24" s="133">
        <v>983</v>
      </c>
      <c r="E24" s="133">
        <v>783</v>
      </c>
      <c r="F24" s="133"/>
      <c r="G24" s="133"/>
      <c r="H24" s="133"/>
      <c r="I24" s="575">
        <v>1766</v>
      </c>
      <c r="J24" s="133">
        <v>983</v>
      </c>
      <c r="K24" s="133">
        <v>783</v>
      </c>
      <c r="L24" s="133"/>
    </row>
    <row r="25" spans="1:12" s="49" customFormat="1" ht="14.25" customHeight="1" thickBot="1">
      <c r="A25" s="110" t="s">
        <v>33</v>
      </c>
      <c r="B25" s="111" t="s">
        <v>456</v>
      </c>
      <c r="C25" s="575"/>
      <c r="D25" s="133"/>
      <c r="E25" s="133"/>
      <c r="F25" s="133"/>
      <c r="G25" s="133"/>
      <c r="H25" s="133"/>
      <c r="I25" s="575"/>
      <c r="J25" s="133"/>
      <c r="K25" s="133"/>
      <c r="L25" s="133"/>
    </row>
    <row r="26" spans="1:12" s="72" customFormat="1" ht="14.25" customHeight="1" thickBot="1">
      <c r="A26" s="113" t="s">
        <v>39</v>
      </c>
      <c r="B26" s="114" t="s">
        <v>433</v>
      </c>
      <c r="C26" s="526">
        <f>SUM(C22:C24)</f>
        <v>1766</v>
      </c>
      <c r="D26" s="136">
        <f>SUM(D22:D24)</f>
        <v>983</v>
      </c>
      <c r="E26" s="136">
        <f>SUM(E22:E24)</f>
        <v>783</v>
      </c>
      <c r="F26" s="136">
        <f>SUM(F22:F24)</f>
        <v>0</v>
      </c>
      <c r="G26" s="136">
        <f aca="true" t="shared" si="1" ref="G26:L26">SUM(G22:G24)</f>
        <v>0</v>
      </c>
      <c r="H26" s="136">
        <f t="shared" si="1"/>
        <v>0</v>
      </c>
      <c r="I26" s="526">
        <f t="shared" si="1"/>
        <v>1766</v>
      </c>
      <c r="J26" s="136">
        <f t="shared" si="1"/>
        <v>983</v>
      </c>
      <c r="K26" s="136">
        <f t="shared" si="1"/>
        <v>783</v>
      </c>
      <c r="L26" s="136">
        <f t="shared" si="1"/>
        <v>0</v>
      </c>
    </row>
    <row r="27" spans="1:12" s="49" customFormat="1" ht="14.25" customHeight="1" thickBot="1">
      <c r="A27" s="113" t="s">
        <v>54</v>
      </c>
      <c r="B27" s="116" t="s">
        <v>296</v>
      </c>
      <c r="C27" s="579"/>
      <c r="D27" s="137"/>
      <c r="E27" s="137"/>
      <c r="F27" s="137"/>
      <c r="G27" s="137"/>
      <c r="H27" s="137"/>
      <c r="I27" s="579"/>
      <c r="J27" s="137"/>
      <c r="K27" s="137"/>
      <c r="L27" s="137"/>
    </row>
    <row r="28" spans="1:12" ht="14.25" customHeight="1" thickBot="1">
      <c r="A28" s="115"/>
      <c r="B28" s="116" t="s">
        <v>342</v>
      </c>
      <c r="C28" s="578"/>
      <c r="D28" s="85"/>
      <c r="E28" s="85"/>
      <c r="F28" s="85"/>
      <c r="G28" s="85"/>
      <c r="H28" s="85"/>
      <c r="I28" s="578"/>
      <c r="J28" s="85"/>
      <c r="K28" s="85"/>
      <c r="L28" s="85"/>
    </row>
    <row r="29" spans="1:12" s="49" customFormat="1" ht="14.25" customHeight="1">
      <c r="A29" s="108" t="s">
        <v>57</v>
      </c>
      <c r="B29" s="109" t="s">
        <v>430</v>
      </c>
      <c r="C29" s="574"/>
      <c r="D29" s="132"/>
      <c r="E29" s="132"/>
      <c r="F29" s="132"/>
      <c r="G29" s="132"/>
      <c r="H29" s="132"/>
      <c r="I29" s="574"/>
      <c r="J29" s="132"/>
      <c r="K29" s="132"/>
      <c r="L29" s="132"/>
    </row>
    <row r="30" spans="1:12" s="49" customFormat="1" ht="14.25" customHeight="1">
      <c r="A30" s="108" t="s">
        <v>65</v>
      </c>
      <c r="B30" s="111" t="s">
        <v>434</v>
      </c>
      <c r="C30" s="576"/>
      <c r="D30" s="134"/>
      <c r="E30" s="134"/>
      <c r="F30" s="134"/>
      <c r="G30" s="134"/>
      <c r="H30" s="134"/>
      <c r="I30" s="576"/>
      <c r="J30" s="134"/>
      <c r="K30" s="134"/>
      <c r="L30" s="134"/>
    </row>
    <row r="31" spans="1:12" s="49" customFormat="1" ht="14.25" customHeight="1" thickBot="1">
      <c r="A31" s="110" t="s">
        <v>67</v>
      </c>
      <c r="B31" s="117" t="s">
        <v>457</v>
      </c>
      <c r="C31" s="580"/>
      <c r="D31" s="138"/>
      <c r="E31" s="138"/>
      <c r="F31" s="138"/>
      <c r="G31" s="138"/>
      <c r="H31" s="138"/>
      <c r="I31" s="580"/>
      <c r="J31" s="138"/>
      <c r="K31" s="138"/>
      <c r="L31" s="138"/>
    </row>
    <row r="32" spans="1:12" s="49" customFormat="1" ht="14.25" customHeight="1" thickBot="1">
      <c r="A32" s="113" t="s">
        <v>71</v>
      </c>
      <c r="B32" s="116" t="s">
        <v>458</v>
      </c>
      <c r="C32" s="526">
        <f>+C29+C30</f>
        <v>0</v>
      </c>
      <c r="D32" s="136">
        <f>+D29+D30</f>
        <v>0</v>
      </c>
      <c r="E32" s="136">
        <f>+E29+E30</f>
        <v>0</v>
      </c>
      <c r="F32" s="136">
        <f>+F29+F30</f>
        <v>0</v>
      </c>
      <c r="G32" s="136">
        <f aca="true" t="shared" si="2" ref="G32:L32">+G29+G30</f>
        <v>0</v>
      </c>
      <c r="H32" s="136">
        <f t="shared" si="2"/>
        <v>0</v>
      </c>
      <c r="I32" s="526">
        <f t="shared" si="2"/>
        <v>0</v>
      </c>
      <c r="J32" s="136">
        <f t="shared" si="2"/>
        <v>0</v>
      </c>
      <c r="K32" s="136">
        <f t="shared" si="2"/>
        <v>0</v>
      </c>
      <c r="L32" s="136">
        <f t="shared" si="2"/>
        <v>0</v>
      </c>
    </row>
    <row r="33" spans="1:12" ht="14.25" customHeight="1" thickBot="1">
      <c r="A33" s="115"/>
      <c r="B33" s="116" t="s">
        <v>345</v>
      </c>
      <c r="C33" s="578"/>
      <c r="D33" s="85"/>
      <c r="E33" s="85"/>
      <c r="F33" s="85"/>
      <c r="G33" s="85"/>
      <c r="H33" s="85"/>
      <c r="I33" s="578"/>
      <c r="J33" s="85"/>
      <c r="K33" s="85"/>
      <c r="L33" s="85"/>
    </row>
    <row r="34" spans="1:12" s="49" customFormat="1" ht="14.25" customHeight="1">
      <c r="A34" s="108" t="s">
        <v>74</v>
      </c>
      <c r="B34" s="109" t="s">
        <v>100</v>
      </c>
      <c r="C34" s="574"/>
      <c r="D34" s="132"/>
      <c r="E34" s="132"/>
      <c r="F34" s="132"/>
      <c r="G34" s="132"/>
      <c r="H34" s="132"/>
      <c r="I34" s="574"/>
      <c r="J34" s="132"/>
      <c r="K34" s="132"/>
      <c r="L34" s="132"/>
    </row>
    <row r="35" spans="1:12" s="49" customFormat="1" ht="14.25" customHeight="1">
      <c r="A35" s="108" t="s">
        <v>76</v>
      </c>
      <c r="B35" s="111" t="s">
        <v>102</v>
      </c>
      <c r="C35" s="576"/>
      <c r="D35" s="134"/>
      <c r="E35" s="134"/>
      <c r="F35" s="134"/>
      <c r="G35" s="134"/>
      <c r="H35" s="134"/>
      <c r="I35" s="576"/>
      <c r="J35" s="134"/>
      <c r="K35" s="134"/>
      <c r="L35" s="134"/>
    </row>
    <row r="36" spans="1:12" s="49" customFormat="1" ht="14.25" customHeight="1" thickBot="1">
      <c r="A36" s="110" t="s">
        <v>78</v>
      </c>
      <c r="B36" s="117" t="s">
        <v>104</v>
      </c>
      <c r="C36" s="580"/>
      <c r="D36" s="138"/>
      <c r="E36" s="138"/>
      <c r="F36" s="138"/>
      <c r="G36" s="138"/>
      <c r="H36" s="138"/>
      <c r="I36" s="580"/>
      <c r="J36" s="138"/>
      <c r="K36" s="138"/>
      <c r="L36" s="138"/>
    </row>
    <row r="37" spans="1:12" s="49" customFormat="1" ht="14.25" customHeight="1" thickBot="1">
      <c r="A37" s="113" t="s">
        <v>96</v>
      </c>
      <c r="B37" s="116" t="s">
        <v>437</v>
      </c>
      <c r="C37" s="526">
        <f>+C34+C35+C36</f>
        <v>0</v>
      </c>
      <c r="D37" s="136">
        <f>+D34+D35+D36</f>
        <v>0</v>
      </c>
      <c r="E37" s="136">
        <f>+E34+E35+E36</f>
        <v>0</v>
      </c>
      <c r="F37" s="136">
        <f>+F34+F35+F36</f>
        <v>0</v>
      </c>
      <c r="G37" s="136">
        <f aca="true" t="shared" si="3" ref="G37:L37">+G34+G35+G36</f>
        <v>0</v>
      </c>
      <c r="H37" s="136">
        <f t="shared" si="3"/>
        <v>0</v>
      </c>
      <c r="I37" s="526">
        <f t="shared" si="3"/>
        <v>0</v>
      </c>
      <c r="J37" s="136">
        <f t="shared" si="3"/>
        <v>0</v>
      </c>
      <c r="K37" s="136">
        <f t="shared" si="3"/>
        <v>0</v>
      </c>
      <c r="L37" s="136">
        <f t="shared" si="3"/>
        <v>0</v>
      </c>
    </row>
    <row r="38" spans="1:12" s="72" customFormat="1" ht="14.25" customHeight="1" thickBot="1">
      <c r="A38" s="113" t="s">
        <v>109</v>
      </c>
      <c r="B38" s="116" t="s">
        <v>298</v>
      </c>
      <c r="C38" s="579"/>
      <c r="D38" s="137"/>
      <c r="E38" s="137"/>
      <c r="F38" s="137"/>
      <c r="G38" s="137"/>
      <c r="H38" s="137"/>
      <c r="I38" s="579"/>
      <c r="J38" s="137"/>
      <c r="K38" s="137"/>
      <c r="L38" s="137"/>
    </row>
    <row r="39" spans="1:12" s="72" customFormat="1" ht="14.25" customHeight="1" thickBot="1">
      <c r="A39" s="113" t="s">
        <v>120</v>
      </c>
      <c r="B39" s="116" t="s">
        <v>438</v>
      </c>
      <c r="C39" s="581"/>
      <c r="D39" s="139"/>
      <c r="E39" s="139"/>
      <c r="F39" s="139"/>
      <c r="G39" s="139"/>
      <c r="H39" s="139"/>
      <c r="I39" s="581"/>
      <c r="J39" s="139"/>
      <c r="K39" s="139"/>
      <c r="L39" s="139"/>
    </row>
    <row r="40" spans="1:12" s="72" customFormat="1" ht="14.25" customHeight="1" thickBot="1">
      <c r="A40" s="113" t="s">
        <v>131</v>
      </c>
      <c r="B40" s="116" t="s">
        <v>459</v>
      </c>
      <c r="C40" s="545">
        <f>+C20+C26+C27+C32+C37+C38+C39</f>
        <v>69944</v>
      </c>
      <c r="D40" s="63">
        <f>+D20+D26+D27+D32+D37+D38+D39</f>
        <v>13587</v>
      </c>
      <c r="E40" s="63">
        <f>+E20+E26+E27+E32+E37+E38+E39</f>
        <v>56357</v>
      </c>
      <c r="F40" s="63">
        <f>+F20+F26+F27+F32+F37+F38+F39</f>
        <v>0</v>
      </c>
      <c r="G40" s="63">
        <f aca="true" t="shared" si="4" ref="G40:L40">+G20+G26+G27+G32+G37+G38+G39</f>
        <v>0</v>
      </c>
      <c r="H40" s="63">
        <f t="shared" si="4"/>
        <v>0</v>
      </c>
      <c r="I40" s="545">
        <f t="shared" si="4"/>
        <v>69944</v>
      </c>
      <c r="J40" s="63">
        <f t="shared" si="4"/>
        <v>13587</v>
      </c>
      <c r="K40" s="63">
        <f t="shared" si="4"/>
        <v>56357</v>
      </c>
      <c r="L40" s="63">
        <f t="shared" si="4"/>
        <v>0</v>
      </c>
    </row>
    <row r="41" spans="1:12" ht="14.25" customHeight="1" thickBot="1">
      <c r="A41" s="115"/>
      <c r="B41" s="116" t="s">
        <v>440</v>
      </c>
      <c r="C41" s="578"/>
      <c r="D41" s="85"/>
      <c r="E41" s="85"/>
      <c r="F41" s="85"/>
      <c r="G41" s="85"/>
      <c r="H41" s="85"/>
      <c r="I41" s="578"/>
      <c r="J41" s="85"/>
      <c r="K41" s="85"/>
      <c r="L41" s="85"/>
    </row>
    <row r="42" spans="1:12" s="72" customFormat="1" ht="14.25" customHeight="1">
      <c r="A42" s="108" t="s">
        <v>441</v>
      </c>
      <c r="B42" s="109" t="s">
        <v>353</v>
      </c>
      <c r="C42" s="574"/>
      <c r="D42" s="132"/>
      <c r="E42" s="132"/>
      <c r="F42" s="132"/>
      <c r="G42" s="132"/>
      <c r="H42" s="132"/>
      <c r="I42" s="574"/>
      <c r="J42" s="132"/>
      <c r="K42" s="132"/>
      <c r="L42" s="132"/>
    </row>
    <row r="43" spans="1:12" s="72" customFormat="1" ht="14.25" customHeight="1">
      <c r="A43" s="108" t="s">
        <v>442</v>
      </c>
      <c r="B43" s="111" t="s">
        <v>443</v>
      </c>
      <c r="C43" s="576"/>
      <c r="D43" s="134"/>
      <c r="E43" s="134"/>
      <c r="F43" s="134"/>
      <c r="G43" s="134"/>
      <c r="H43" s="134"/>
      <c r="I43" s="576"/>
      <c r="J43" s="134"/>
      <c r="K43" s="134"/>
      <c r="L43" s="134"/>
    </row>
    <row r="44" spans="1:12" s="49" customFormat="1" ht="14.25" customHeight="1" thickBot="1">
      <c r="A44" s="110" t="s">
        <v>444</v>
      </c>
      <c r="B44" s="117" t="s">
        <v>445</v>
      </c>
      <c r="C44" s="580">
        <v>137008</v>
      </c>
      <c r="D44" s="138">
        <v>60930</v>
      </c>
      <c r="E44" s="138">
        <v>76078</v>
      </c>
      <c r="F44" s="138"/>
      <c r="G44" s="138">
        <v>12033</v>
      </c>
      <c r="H44" s="138"/>
      <c r="I44" s="580">
        <v>149041</v>
      </c>
      <c r="J44" s="138">
        <v>65571</v>
      </c>
      <c r="K44" s="138">
        <v>83470</v>
      </c>
      <c r="L44" s="138"/>
    </row>
    <row r="45" spans="1:12" s="72" customFormat="1" ht="14.25" customHeight="1" thickBot="1">
      <c r="A45" s="118" t="s">
        <v>278</v>
      </c>
      <c r="B45" s="116" t="s">
        <v>446</v>
      </c>
      <c r="C45" s="545">
        <f>+C42+C43+C44</f>
        <v>137008</v>
      </c>
      <c r="D45" s="63">
        <f>+D42+D43+D44</f>
        <v>60930</v>
      </c>
      <c r="E45" s="63">
        <f>+E42+E43+E44</f>
        <v>76078</v>
      </c>
      <c r="F45" s="63">
        <f>+F42+F43+F44</f>
        <v>0</v>
      </c>
      <c r="G45" s="63">
        <f aca="true" t="shared" si="5" ref="G45:L45">+G42+G43+G44</f>
        <v>12033</v>
      </c>
      <c r="H45" s="63">
        <f t="shared" si="5"/>
        <v>0</v>
      </c>
      <c r="I45" s="545">
        <f t="shared" si="5"/>
        <v>149041</v>
      </c>
      <c r="J45" s="63">
        <f t="shared" si="5"/>
        <v>65571</v>
      </c>
      <c r="K45" s="63">
        <f t="shared" si="5"/>
        <v>83470</v>
      </c>
      <c r="L45" s="63">
        <f t="shared" si="5"/>
        <v>0</v>
      </c>
    </row>
    <row r="46" spans="1:12" s="49" customFormat="1" ht="14.25" customHeight="1" thickBot="1">
      <c r="A46" s="118" t="s">
        <v>142</v>
      </c>
      <c r="B46" s="119" t="s">
        <v>447</v>
      </c>
      <c r="C46" s="545">
        <f>+C40+C45</f>
        <v>206952</v>
      </c>
      <c r="D46" s="63">
        <f>+D40+D45</f>
        <v>74517</v>
      </c>
      <c r="E46" s="63">
        <f>+E40+E45</f>
        <v>132435</v>
      </c>
      <c r="F46" s="63">
        <f>+F40+F45</f>
        <v>0</v>
      </c>
      <c r="G46" s="63">
        <f aca="true" t="shared" si="6" ref="G46:L46">+G40+G45</f>
        <v>12033</v>
      </c>
      <c r="H46" s="63">
        <f t="shared" si="6"/>
        <v>0</v>
      </c>
      <c r="I46" s="545">
        <f t="shared" si="6"/>
        <v>218985</v>
      </c>
      <c r="J46" s="63">
        <f t="shared" si="6"/>
        <v>79158</v>
      </c>
      <c r="K46" s="63">
        <f t="shared" si="6"/>
        <v>139827</v>
      </c>
      <c r="L46" s="63">
        <f t="shared" si="6"/>
        <v>0</v>
      </c>
    </row>
    <row r="47" spans="1:9" s="49" customFormat="1" ht="15" customHeight="1">
      <c r="A47" s="74"/>
      <c r="B47" s="75"/>
      <c r="C47" s="76"/>
      <c r="D47" s="76"/>
      <c r="E47" s="76"/>
      <c r="F47" s="76"/>
      <c r="I47" s="610"/>
    </row>
    <row r="48" spans="1:9" ht="15" thickBot="1">
      <c r="A48" s="74"/>
      <c r="B48" s="75"/>
      <c r="C48" s="76"/>
      <c r="D48" s="76"/>
      <c r="E48" s="76"/>
      <c r="F48" s="76"/>
      <c r="I48" s="611"/>
    </row>
    <row r="49" spans="1:12" ht="18.75" customHeight="1" thickBot="1">
      <c r="A49" s="613" t="s">
        <v>1</v>
      </c>
      <c r="B49" s="615" t="s">
        <v>392</v>
      </c>
      <c r="C49" s="613" t="s">
        <v>486</v>
      </c>
      <c r="D49" s="618" t="s">
        <v>487</v>
      </c>
      <c r="E49" s="618"/>
      <c r="F49" s="619"/>
      <c r="G49" s="658" t="s">
        <v>482</v>
      </c>
      <c r="H49" s="626"/>
      <c r="I49" s="615" t="s">
        <v>480</v>
      </c>
      <c r="J49" s="660" t="s">
        <v>492</v>
      </c>
      <c r="K49" s="661"/>
      <c r="L49" s="662"/>
    </row>
    <row r="50" spans="1:12" ht="27.75" customHeight="1" thickBot="1">
      <c r="A50" s="617"/>
      <c r="B50" s="659"/>
      <c r="C50" s="617"/>
      <c r="D50" s="95" t="s">
        <v>3</v>
      </c>
      <c r="E50" s="120" t="s">
        <v>4</v>
      </c>
      <c r="F50" s="97" t="s">
        <v>5</v>
      </c>
      <c r="G50" s="94" t="s">
        <v>481</v>
      </c>
      <c r="H50" s="94" t="s">
        <v>337</v>
      </c>
      <c r="I50" s="659"/>
      <c r="J50" s="468" t="s">
        <v>3</v>
      </c>
      <c r="K50" s="469" t="s">
        <v>4</v>
      </c>
      <c r="L50" s="470" t="s">
        <v>5</v>
      </c>
    </row>
    <row r="51" spans="1:12" ht="1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21" t="s">
        <v>11</v>
      </c>
      <c r="G51" s="122" t="s">
        <v>372</v>
      </c>
      <c r="H51" s="122" t="s">
        <v>477</v>
      </c>
      <c r="I51" s="122" t="s">
        <v>478</v>
      </c>
      <c r="J51" s="122" t="s">
        <v>479</v>
      </c>
      <c r="K51" s="122" t="s">
        <v>483</v>
      </c>
      <c r="L51" s="123" t="s">
        <v>484</v>
      </c>
    </row>
    <row r="52" spans="1:12" ht="22.5" customHeight="1" thickBot="1">
      <c r="A52" s="666" t="s">
        <v>291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8"/>
    </row>
    <row r="53" spans="1:12" ht="14.25" customHeight="1" thickBot="1">
      <c r="A53" s="106"/>
      <c r="B53" s="124" t="s">
        <v>448</v>
      </c>
      <c r="C53" s="573"/>
      <c r="D53" s="131"/>
      <c r="E53" s="131"/>
      <c r="F53" s="131"/>
      <c r="G53" s="131"/>
      <c r="H53" s="131"/>
      <c r="I53" s="573"/>
      <c r="J53" s="131"/>
      <c r="K53" s="131"/>
      <c r="L53" s="131"/>
    </row>
    <row r="54" spans="1:12" ht="14.25" customHeight="1">
      <c r="A54" s="108" t="s">
        <v>14</v>
      </c>
      <c r="B54" s="109" t="s">
        <v>192</v>
      </c>
      <c r="C54" s="574">
        <v>106756</v>
      </c>
      <c r="D54" s="132">
        <v>40265</v>
      </c>
      <c r="E54" s="132">
        <v>66491</v>
      </c>
      <c r="F54" s="132"/>
      <c r="G54" s="132">
        <v>8989</v>
      </c>
      <c r="H54" s="132"/>
      <c r="I54" s="574">
        <v>115745</v>
      </c>
      <c r="J54" s="132">
        <v>43733</v>
      </c>
      <c r="K54" s="132">
        <v>72012</v>
      </c>
      <c r="L54" s="132"/>
    </row>
    <row r="55" spans="1:12" ht="14.25" customHeight="1">
      <c r="A55" s="110" t="s">
        <v>16</v>
      </c>
      <c r="B55" s="111" t="s">
        <v>193</v>
      </c>
      <c r="C55" s="575">
        <v>28978</v>
      </c>
      <c r="D55" s="133">
        <v>10568</v>
      </c>
      <c r="E55" s="133">
        <v>18410</v>
      </c>
      <c r="F55" s="133"/>
      <c r="G55" s="133">
        <v>3044</v>
      </c>
      <c r="H55" s="133"/>
      <c r="I55" s="575">
        <v>32022</v>
      </c>
      <c r="J55" s="133">
        <v>11741</v>
      </c>
      <c r="K55" s="133">
        <v>20281</v>
      </c>
      <c r="L55" s="133"/>
    </row>
    <row r="56" spans="1:12" ht="14.25" customHeight="1">
      <c r="A56" s="110" t="s">
        <v>18</v>
      </c>
      <c r="B56" s="111" t="s">
        <v>194</v>
      </c>
      <c r="C56" s="575">
        <v>68964</v>
      </c>
      <c r="D56" s="133">
        <v>21684</v>
      </c>
      <c r="E56" s="133">
        <v>47280</v>
      </c>
      <c r="F56" s="133"/>
      <c r="G56" s="133"/>
      <c r="H56" s="133"/>
      <c r="I56" s="575">
        <v>68964</v>
      </c>
      <c r="J56" s="133">
        <v>21684</v>
      </c>
      <c r="K56" s="133">
        <v>47280</v>
      </c>
      <c r="L56" s="133"/>
    </row>
    <row r="57" spans="1:12" ht="14.25" customHeight="1">
      <c r="A57" s="110" t="s">
        <v>20</v>
      </c>
      <c r="B57" s="111" t="s">
        <v>195</v>
      </c>
      <c r="C57" s="575"/>
      <c r="D57" s="133"/>
      <c r="E57" s="133"/>
      <c r="F57" s="133"/>
      <c r="G57" s="133"/>
      <c r="H57" s="133"/>
      <c r="I57" s="575"/>
      <c r="J57" s="133"/>
      <c r="K57" s="133"/>
      <c r="L57" s="133"/>
    </row>
    <row r="58" spans="1:12" ht="14.25" customHeight="1" thickBot="1">
      <c r="A58" s="110" t="s">
        <v>22</v>
      </c>
      <c r="B58" s="111" t="s">
        <v>197</v>
      </c>
      <c r="C58" s="575"/>
      <c r="D58" s="133"/>
      <c r="E58" s="133"/>
      <c r="F58" s="133"/>
      <c r="G58" s="133"/>
      <c r="H58" s="133"/>
      <c r="I58" s="575"/>
      <c r="J58" s="133"/>
      <c r="K58" s="133"/>
      <c r="L58" s="133"/>
    </row>
    <row r="59" spans="1:12" ht="14.25" customHeight="1" thickBot="1">
      <c r="A59" s="125" t="s">
        <v>24</v>
      </c>
      <c r="B59" s="126" t="s">
        <v>449</v>
      </c>
      <c r="C59" s="583">
        <f>SUM(C54:C58)</f>
        <v>204698</v>
      </c>
      <c r="D59" s="140">
        <f>SUM(D54:D58)</f>
        <v>72517</v>
      </c>
      <c r="E59" s="140">
        <f>SUM(E54:E58)</f>
        <v>132181</v>
      </c>
      <c r="F59" s="140">
        <f>SUM(F54:F58)</f>
        <v>0</v>
      </c>
      <c r="G59" s="140">
        <f aca="true" t="shared" si="7" ref="G59:L59">SUM(G54:G58)</f>
        <v>12033</v>
      </c>
      <c r="H59" s="140">
        <f t="shared" si="7"/>
        <v>0</v>
      </c>
      <c r="I59" s="583">
        <f t="shared" si="7"/>
        <v>216731</v>
      </c>
      <c r="J59" s="140">
        <f t="shared" si="7"/>
        <v>77158</v>
      </c>
      <c r="K59" s="140">
        <f t="shared" si="7"/>
        <v>139573</v>
      </c>
      <c r="L59" s="140">
        <f t="shared" si="7"/>
        <v>0</v>
      </c>
    </row>
    <row r="60" spans="1:12" ht="14.25" customHeight="1" thickBot="1">
      <c r="A60" s="115"/>
      <c r="B60" s="116" t="s">
        <v>462</v>
      </c>
      <c r="C60" s="578"/>
      <c r="D60" s="85"/>
      <c r="E60" s="85"/>
      <c r="F60" s="85"/>
      <c r="G60" s="85"/>
      <c r="H60" s="85"/>
      <c r="I60" s="578"/>
      <c r="J60" s="85"/>
      <c r="K60" s="85"/>
      <c r="L60" s="85"/>
    </row>
    <row r="61" spans="1:12" ht="14.25" customHeight="1">
      <c r="A61" s="108" t="s">
        <v>27</v>
      </c>
      <c r="B61" s="109" t="s">
        <v>230</v>
      </c>
      <c r="C61" s="574">
        <v>2254</v>
      </c>
      <c r="D61" s="132">
        <v>2000</v>
      </c>
      <c r="E61" s="132">
        <v>254</v>
      </c>
      <c r="F61" s="132"/>
      <c r="G61" s="132"/>
      <c r="H61" s="132"/>
      <c r="I61" s="574">
        <v>2254</v>
      </c>
      <c r="J61" s="132">
        <v>2000</v>
      </c>
      <c r="K61" s="132">
        <v>254</v>
      </c>
      <c r="L61" s="132"/>
    </row>
    <row r="62" spans="1:12" ht="14.25" customHeight="1">
      <c r="A62" s="110" t="s">
        <v>29</v>
      </c>
      <c r="B62" s="111" t="s">
        <v>232</v>
      </c>
      <c r="C62" s="575"/>
      <c r="D62" s="133"/>
      <c r="E62" s="133"/>
      <c r="F62" s="133"/>
      <c r="G62" s="133"/>
      <c r="H62" s="133"/>
      <c r="I62" s="575"/>
      <c r="J62" s="133"/>
      <c r="K62" s="133"/>
      <c r="L62" s="133"/>
    </row>
    <row r="63" spans="1:12" ht="14.25" customHeight="1">
      <c r="A63" s="110" t="s">
        <v>31</v>
      </c>
      <c r="B63" s="111" t="s">
        <v>451</v>
      </c>
      <c r="C63" s="575"/>
      <c r="D63" s="133"/>
      <c r="E63" s="133"/>
      <c r="F63" s="133"/>
      <c r="G63" s="133"/>
      <c r="H63" s="133"/>
      <c r="I63" s="575"/>
      <c r="J63" s="133"/>
      <c r="K63" s="133"/>
      <c r="L63" s="133"/>
    </row>
    <row r="64" spans="1:12" ht="14.25" customHeight="1" thickBot="1">
      <c r="A64" s="110" t="s">
        <v>33</v>
      </c>
      <c r="B64" s="111" t="s">
        <v>463</v>
      </c>
      <c r="C64" s="575"/>
      <c r="D64" s="133"/>
      <c r="E64" s="133"/>
      <c r="F64" s="133"/>
      <c r="G64" s="133"/>
      <c r="H64" s="133"/>
      <c r="I64" s="575"/>
      <c r="J64" s="133"/>
      <c r="K64" s="133"/>
      <c r="L64" s="133"/>
    </row>
    <row r="65" spans="1:12" ht="14.25" customHeight="1" thickBot="1">
      <c r="A65" s="113" t="s">
        <v>39</v>
      </c>
      <c r="B65" s="116" t="s">
        <v>464</v>
      </c>
      <c r="C65" s="526">
        <f>SUM(C61:C63)</f>
        <v>2254</v>
      </c>
      <c r="D65" s="136">
        <f>SUM(D61:D63)</f>
        <v>2000</v>
      </c>
      <c r="E65" s="136">
        <f>SUM(E61:E63)</f>
        <v>254</v>
      </c>
      <c r="F65" s="136">
        <f>SUM(F61:F63)</f>
        <v>0</v>
      </c>
      <c r="G65" s="136">
        <f aca="true" t="shared" si="8" ref="G65:L65">SUM(G61:G63)</f>
        <v>0</v>
      </c>
      <c r="H65" s="136">
        <f t="shared" si="8"/>
        <v>0</v>
      </c>
      <c r="I65" s="526">
        <f t="shared" si="8"/>
        <v>2254</v>
      </c>
      <c r="J65" s="136">
        <f t="shared" si="8"/>
        <v>2000</v>
      </c>
      <c r="K65" s="136">
        <f t="shared" si="8"/>
        <v>254</v>
      </c>
      <c r="L65" s="136">
        <f t="shared" si="8"/>
        <v>0</v>
      </c>
    </row>
    <row r="66" spans="1:12" ht="14.25" customHeight="1" thickBot="1">
      <c r="A66" s="113" t="s">
        <v>54</v>
      </c>
      <c r="B66" s="116" t="s">
        <v>453</v>
      </c>
      <c r="C66" s="579"/>
      <c r="D66" s="137"/>
      <c r="E66" s="137"/>
      <c r="F66" s="137"/>
      <c r="G66" s="137"/>
      <c r="H66" s="137"/>
      <c r="I66" s="579"/>
      <c r="J66" s="137"/>
      <c r="K66" s="137"/>
      <c r="L66" s="137"/>
    </row>
    <row r="67" spans="1:12" ht="14.25" customHeight="1" thickBot="1">
      <c r="A67" s="113" t="s">
        <v>71</v>
      </c>
      <c r="B67" s="114" t="s">
        <v>454</v>
      </c>
      <c r="C67" s="526">
        <f>+C59+C65+C66</f>
        <v>206952</v>
      </c>
      <c r="D67" s="136">
        <f>+D59+D65+D66</f>
        <v>74517</v>
      </c>
      <c r="E67" s="136">
        <f>+E59+E65+E66</f>
        <v>132435</v>
      </c>
      <c r="F67" s="136">
        <f>+F59+F65+F66</f>
        <v>0</v>
      </c>
      <c r="G67" s="136">
        <f aca="true" t="shared" si="9" ref="G67:L67">+G59+G65+G66</f>
        <v>12033</v>
      </c>
      <c r="H67" s="136">
        <f t="shared" si="9"/>
        <v>0</v>
      </c>
      <c r="I67" s="526">
        <f t="shared" si="9"/>
        <v>218985</v>
      </c>
      <c r="J67" s="136">
        <f t="shared" si="9"/>
        <v>79158</v>
      </c>
      <c r="K67" s="136">
        <f t="shared" si="9"/>
        <v>139827</v>
      </c>
      <c r="L67" s="136">
        <f t="shared" si="9"/>
        <v>0</v>
      </c>
    </row>
    <row r="68" spans="1:12" ht="14.25" customHeight="1" thickBot="1">
      <c r="A68" s="127"/>
      <c r="B68" s="128"/>
      <c r="C68" s="50"/>
      <c r="D68" s="50"/>
      <c r="E68" s="50"/>
      <c r="F68" s="50"/>
      <c r="G68" s="50"/>
      <c r="H68" s="50"/>
      <c r="I68" s="609"/>
      <c r="J68" s="50"/>
      <c r="K68" s="50"/>
      <c r="L68" s="50"/>
    </row>
    <row r="69" spans="1:12" ht="14.25" customHeight="1" thickBot="1">
      <c r="A69" s="129" t="s">
        <v>425</v>
      </c>
      <c r="B69" s="130"/>
      <c r="C69" s="562">
        <v>58</v>
      </c>
      <c r="D69" s="141">
        <v>25</v>
      </c>
      <c r="E69" s="141">
        <v>33</v>
      </c>
      <c r="F69" s="141"/>
      <c r="G69" s="141"/>
      <c r="H69" s="141"/>
      <c r="I69" s="562">
        <v>58</v>
      </c>
      <c r="J69" s="141">
        <v>25</v>
      </c>
      <c r="K69" s="141">
        <v>33</v>
      </c>
      <c r="L69" s="141"/>
    </row>
    <row r="70" spans="1:12" ht="14.25" customHeight="1" thickBot="1">
      <c r="A70" s="129" t="s">
        <v>426</v>
      </c>
      <c r="B70" s="130"/>
      <c r="C70" s="562">
        <v>2</v>
      </c>
      <c r="D70" s="141"/>
      <c r="E70" s="141">
        <v>2</v>
      </c>
      <c r="F70" s="141"/>
      <c r="G70" s="141"/>
      <c r="H70" s="141"/>
      <c r="I70" s="562">
        <v>2</v>
      </c>
      <c r="J70" s="141"/>
      <c r="K70" s="141">
        <v>2</v>
      </c>
      <c r="L70" s="141"/>
    </row>
  </sheetData>
  <sheetProtection selectLockedCells="1" selectUnlockedCells="1"/>
  <mergeCells count="19">
    <mergeCell ref="A1:D1"/>
    <mergeCell ref="G4:H4"/>
    <mergeCell ref="I4:I5"/>
    <mergeCell ref="J4:L4"/>
    <mergeCell ref="G49:H49"/>
    <mergeCell ref="I49:I50"/>
    <mergeCell ref="J49:L49"/>
    <mergeCell ref="A7:L7"/>
    <mergeCell ref="A49:A50"/>
    <mergeCell ref="B49:B50"/>
    <mergeCell ref="B3:L3"/>
    <mergeCell ref="B2:L2"/>
    <mergeCell ref="C49:C50"/>
    <mergeCell ref="D49:F49"/>
    <mergeCell ref="A52:L52"/>
    <mergeCell ref="A4:A5"/>
    <mergeCell ref="B4:B5"/>
    <mergeCell ref="C4:C5"/>
    <mergeCell ref="D4:F4"/>
  </mergeCells>
  <printOptions horizontalCentered="1"/>
  <pageMargins left="0.3937007874015748" right="0.2755905511811024" top="0.4330708661417323" bottom="0.27" header="0.5118110236220472" footer="0.18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67"/>
  <sheetViews>
    <sheetView tabSelected="1" zoomScalePageLayoutView="0" workbookViewId="0" topLeftCell="A34">
      <selection activeCell="I56" sqref="I56"/>
    </sheetView>
  </sheetViews>
  <sheetFormatPr defaultColWidth="9.00390625" defaultRowHeight="12.75"/>
  <cols>
    <col min="1" max="1" width="6.875" style="31" customWidth="1"/>
    <col min="2" max="2" width="46.875" style="32" customWidth="1"/>
    <col min="3" max="3" width="14.00390625" style="31" customWidth="1"/>
    <col min="4" max="4" width="13.50390625" style="31" customWidth="1"/>
    <col min="5" max="11" width="15.00390625" style="31" customWidth="1"/>
    <col min="12" max="12" width="4.875" style="33" customWidth="1"/>
    <col min="13" max="16384" width="9.375" style="33" customWidth="1"/>
  </cols>
  <sheetData>
    <row r="1" spans="9:12" ht="30.75" customHeight="1">
      <c r="I1" s="647" t="str">
        <f>+CONCATENATE("2.1. melléklet a .../",2016,". (…...) önkormányzati rendelethez")</f>
        <v>2.1. melléklet a .../2016. (…...) önkormányzati rendelethez</v>
      </c>
      <c r="J1" s="647"/>
      <c r="K1" s="647"/>
      <c r="L1" s="34"/>
    </row>
    <row r="2" spans="2:12" ht="34.5" customHeight="1">
      <c r="B2" s="647" t="s">
        <v>287</v>
      </c>
      <c r="C2" s="647"/>
      <c r="D2" s="647"/>
      <c r="E2" s="647"/>
      <c r="F2" s="647"/>
      <c r="G2" s="647"/>
      <c r="H2" s="647"/>
      <c r="I2" s="647"/>
      <c r="J2" s="647"/>
      <c r="K2" s="647"/>
      <c r="L2" s="632" t="str">
        <f>I1</f>
        <v>2.1. melléklet a .../2016. (…...) önkormányzati rendelethez</v>
      </c>
    </row>
    <row r="3" ht="15.75" thickBot="1">
      <c r="L3" s="632"/>
    </row>
    <row r="4" spans="1:12" ht="18" customHeight="1" thickBot="1">
      <c r="A4" s="640" t="s">
        <v>290</v>
      </c>
      <c r="B4" s="641"/>
      <c r="C4" s="641"/>
      <c r="D4" s="641"/>
      <c r="E4" s="641"/>
      <c r="F4" s="641"/>
      <c r="G4" s="641"/>
      <c r="H4" s="641"/>
      <c r="I4" s="641"/>
      <c r="J4" s="641"/>
      <c r="K4" s="642"/>
      <c r="L4" s="632"/>
    </row>
    <row r="5" spans="1:12" s="37" customFormat="1" ht="25.5" customHeight="1" thickBot="1">
      <c r="A5" s="643" t="s">
        <v>289</v>
      </c>
      <c r="B5" s="636" t="s">
        <v>2</v>
      </c>
      <c r="C5" s="633" t="s">
        <v>486</v>
      </c>
      <c r="D5" s="615" t="s">
        <v>488</v>
      </c>
      <c r="E5" s="635"/>
      <c r="F5" s="648" t="s">
        <v>482</v>
      </c>
      <c r="G5" s="649"/>
      <c r="H5" s="633" t="s">
        <v>480</v>
      </c>
      <c r="I5" s="645" t="s">
        <v>492</v>
      </c>
      <c r="J5" s="645"/>
      <c r="K5" s="646"/>
      <c r="L5" s="632"/>
    </row>
    <row r="6" spans="1:12" s="37" customFormat="1" ht="50.25" customHeight="1" thickBot="1">
      <c r="A6" s="644"/>
      <c r="B6" s="637"/>
      <c r="C6" s="634"/>
      <c r="D6" s="142" t="s">
        <v>3</v>
      </c>
      <c r="E6" s="55" t="s">
        <v>4</v>
      </c>
      <c r="F6" s="188" t="s">
        <v>481</v>
      </c>
      <c r="G6" s="94" t="s">
        <v>337</v>
      </c>
      <c r="H6" s="650"/>
      <c r="I6" s="94" t="s">
        <v>3</v>
      </c>
      <c r="J6" s="143" t="s">
        <v>4</v>
      </c>
      <c r="K6" s="189" t="s">
        <v>5</v>
      </c>
      <c r="L6" s="632"/>
    </row>
    <row r="7" spans="1:12" s="39" customFormat="1" ht="16.5" customHeight="1" thickBot="1">
      <c r="A7" s="190" t="s">
        <v>6</v>
      </c>
      <c r="B7" s="191" t="s">
        <v>7</v>
      </c>
      <c r="C7" s="192" t="s">
        <v>8</v>
      </c>
      <c r="D7" s="188" t="s">
        <v>9</v>
      </c>
      <c r="E7" s="193" t="s">
        <v>10</v>
      </c>
      <c r="F7" s="94" t="s">
        <v>11</v>
      </c>
      <c r="G7" s="192" t="s">
        <v>372</v>
      </c>
      <c r="H7" s="94" t="s">
        <v>477</v>
      </c>
      <c r="I7" s="192" t="s">
        <v>478</v>
      </c>
      <c r="J7" s="94" t="s">
        <v>479</v>
      </c>
      <c r="K7" s="194" t="s">
        <v>483</v>
      </c>
      <c r="L7" s="632"/>
    </row>
    <row r="8" spans="1:12" ht="13.5" customHeight="1">
      <c r="A8" s="195" t="s">
        <v>24</v>
      </c>
      <c r="B8" s="196" t="s">
        <v>292</v>
      </c>
      <c r="C8" s="504">
        <v>505664</v>
      </c>
      <c r="D8" s="272">
        <v>505664</v>
      </c>
      <c r="E8" s="273"/>
      <c r="F8" s="226">
        <v>13726</v>
      </c>
      <c r="G8" s="227"/>
      <c r="H8" s="514">
        <v>519390</v>
      </c>
      <c r="I8" s="226">
        <v>519390</v>
      </c>
      <c r="J8" s="226"/>
      <c r="K8" s="228">
        <v>32018</v>
      </c>
      <c r="L8" s="632"/>
    </row>
    <row r="9" spans="1:12" ht="24.75" customHeight="1">
      <c r="A9" s="197" t="s">
        <v>39</v>
      </c>
      <c r="B9" s="198" t="s">
        <v>26</v>
      </c>
      <c r="C9" s="505">
        <v>200149</v>
      </c>
      <c r="D9" s="274">
        <v>78874</v>
      </c>
      <c r="E9" s="234">
        <v>121275</v>
      </c>
      <c r="F9" s="232"/>
      <c r="G9" s="233"/>
      <c r="H9" s="515">
        <v>200149</v>
      </c>
      <c r="I9" s="232">
        <v>78874</v>
      </c>
      <c r="J9" s="232">
        <v>121275</v>
      </c>
      <c r="K9" s="234"/>
      <c r="L9" s="632"/>
    </row>
    <row r="10" spans="1:12" ht="13.5" customHeight="1">
      <c r="A10" s="197" t="s">
        <v>54</v>
      </c>
      <c r="B10" s="198" t="s">
        <v>294</v>
      </c>
      <c r="C10" s="505"/>
      <c r="D10" s="274"/>
      <c r="E10" s="234"/>
      <c r="F10" s="232"/>
      <c r="G10" s="233"/>
      <c r="H10" s="515"/>
      <c r="I10" s="232"/>
      <c r="J10" s="232"/>
      <c r="K10" s="234"/>
      <c r="L10" s="632"/>
    </row>
    <row r="11" spans="1:12" ht="13.5" customHeight="1">
      <c r="A11" s="197" t="s">
        <v>71</v>
      </c>
      <c r="B11" s="198" t="s">
        <v>296</v>
      </c>
      <c r="C11" s="505">
        <v>347600</v>
      </c>
      <c r="D11" s="274">
        <v>287867</v>
      </c>
      <c r="E11" s="234">
        <v>59733</v>
      </c>
      <c r="F11" s="232">
        <v>10000</v>
      </c>
      <c r="G11" s="233"/>
      <c r="H11" s="515">
        <v>357600</v>
      </c>
      <c r="I11" s="232">
        <v>277472</v>
      </c>
      <c r="J11" s="232">
        <v>80128</v>
      </c>
      <c r="K11" s="234"/>
      <c r="L11" s="632"/>
    </row>
    <row r="12" spans="1:12" ht="13.5" customHeight="1">
      <c r="A12" s="197" t="s">
        <v>96</v>
      </c>
      <c r="B12" s="199" t="s">
        <v>297</v>
      </c>
      <c r="C12" s="506">
        <v>147498</v>
      </c>
      <c r="D12" s="275">
        <v>90124</v>
      </c>
      <c r="E12" s="239">
        <v>57374</v>
      </c>
      <c r="F12" s="237">
        <v>20524</v>
      </c>
      <c r="G12" s="238"/>
      <c r="H12" s="515">
        <v>168022</v>
      </c>
      <c r="I12" s="237">
        <v>110648</v>
      </c>
      <c r="J12" s="237">
        <v>57374</v>
      </c>
      <c r="K12" s="239">
        <v>500</v>
      </c>
      <c r="L12" s="632"/>
    </row>
    <row r="13" spans="1:12" ht="13.5" customHeight="1">
      <c r="A13" s="197" t="s">
        <v>109</v>
      </c>
      <c r="B13" s="200" t="s">
        <v>298</v>
      </c>
      <c r="C13" s="505">
        <v>7500</v>
      </c>
      <c r="D13" s="274"/>
      <c r="E13" s="276">
        <v>7500</v>
      </c>
      <c r="F13" s="232"/>
      <c r="G13" s="229"/>
      <c r="H13" s="515">
        <v>7500</v>
      </c>
      <c r="I13" s="232"/>
      <c r="J13" s="277">
        <v>7500</v>
      </c>
      <c r="K13" s="276"/>
      <c r="L13" s="632"/>
    </row>
    <row r="14" spans="1:12" ht="13.5" customHeight="1">
      <c r="A14" s="197" t="s">
        <v>120</v>
      </c>
      <c r="B14" s="200" t="s">
        <v>299</v>
      </c>
      <c r="C14" s="505"/>
      <c r="D14" s="274"/>
      <c r="E14" s="276"/>
      <c r="F14" s="232"/>
      <c r="G14" s="229"/>
      <c r="H14" s="515"/>
      <c r="I14" s="232"/>
      <c r="J14" s="277"/>
      <c r="K14" s="276"/>
      <c r="L14" s="632"/>
    </row>
    <row r="15" spans="1:12" ht="13.5" customHeight="1">
      <c r="A15" s="197" t="s">
        <v>131</v>
      </c>
      <c r="B15" s="201"/>
      <c r="C15" s="505"/>
      <c r="D15" s="274"/>
      <c r="E15" s="276"/>
      <c r="F15" s="232"/>
      <c r="G15" s="229"/>
      <c r="H15" s="515"/>
      <c r="I15" s="232"/>
      <c r="J15" s="277"/>
      <c r="K15" s="276"/>
      <c r="L15" s="632"/>
    </row>
    <row r="16" spans="1:12" ht="13.5" customHeight="1">
      <c r="A16" s="197" t="s">
        <v>278</v>
      </c>
      <c r="B16" s="202"/>
      <c r="C16" s="505"/>
      <c r="D16" s="274"/>
      <c r="E16" s="276"/>
      <c r="F16" s="232"/>
      <c r="G16" s="229"/>
      <c r="H16" s="515"/>
      <c r="I16" s="232"/>
      <c r="J16" s="277"/>
      <c r="K16" s="276"/>
      <c r="L16" s="632"/>
    </row>
    <row r="17" spans="1:12" ht="13.5" customHeight="1">
      <c r="A17" s="197" t="s">
        <v>142</v>
      </c>
      <c r="B17" s="203"/>
      <c r="C17" s="504"/>
      <c r="D17" s="278"/>
      <c r="E17" s="228"/>
      <c r="F17" s="226"/>
      <c r="G17" s="227"/>
      <c r="H17" s="515"/>
      <c r="I17" s="226"/>
      <c r="J17" s="226"/>
      <c r="K17" s="228"/>
      <c r="L17" s="632"/>
    </row>
    <row r="18" spans="1:12" ht="13.5" customHeight="1">
      <c r="A18" s="197" t="s">
        <v>281</v>
      </c>
      <c r="B18" s="203"/>
      <c r="C18" s="505"/>
      <c r="D18" s="274"/>
      <c r="E18" s="234"/>
      <c r="F18" s="232"/>
      <c r="G18" s="233"/>
      <c r="H18" s="515"/>
      <c r="I18" s="232"/>
      <c r="J18" s="232"/>
      <c r="K18" s="234"/>
      <c r="L18" s="632"/>
    </row>
    <row r="19" spans="1:12" ht="13.5" customHeight="1" thickBot="1">
      <c r="A19" s="204" t="s">
        <v>300</v>
      </c>
      <c r="B19" s="205"/>
      <c r="C19" s="506"/>
      <c r="D19" s="275"/>
      <c r="E19" s="239"/>
      <c r="F19" s="237"/>
      <c r="G19" s="238"/>
      <c r="H19" s="516"/>
      <c r="I19" s="237"/>
      <c r="J19" s="237"/>
      <c r="K19" s="239"/>
      <c r="L19" s="632"/>
    </row>
    <row r="20" spans="1:12" ht="30.75" customHeight="1" thickBot="1">
      <c r="A20" s="206" t="s">
        <v>301</v>
      </c>
      <c r="B20" s="207" t="s">
        <v>302</v>
      </c>
      <c r="C20" s="507">
        <f>SUM(C8:C19)</f>
        <v>1208411</v>
      </c>
      <c r="D20" s="280">
        <f>SUM(D8:D19)</f>
        <v>962529</v>
      </c>
      <c r="E20" s="281">
        <f>SUM(E8:E19)</f>
        <v>245882</v>
      </c>
      <c r="F20" s="282">
        <f aca="true" t="shared" si="0" ref="F20:K20">SUM(F8:F19)</f>
        <v>44250</v>
      </c>
      <c r="G20" s="279">
        <f t="shared" si="0"/>
        <v>0</v>
      </c>
      <c r="H20" s="517">
        <f t="shared" si="0"/>
        <v>1252661</v>
      </c>
      <c r="I20" s="282">
        <f t="shared" si="0"/>
        <v>986384</v>
      </c>
      <c r="J20" s="284">
        <f t="shared" si="0"/>
        <v>266277</v>
      </c>
      <c r="K20" s="281">
        <f t="shared" si="0"/>
        <v>32518</v>
      </c>
      <c r="L20" s="632"/>
    </row>
    <row r="21" spans="1:12" ht="28.5" customHeight="1">
      <c r="A21" s="208" t="s">
        <v>304</v>
      </c>
      <c r="B21" s="209" t="s">
        <v>305</v>
      </c>
      <c r="C21" s="508"/>
      <c r="D21" s="285"/>
      <c r="E21" s="248"/>
      <c r="F21" s="246"/>
      <c r="G21" s="247"/>
      <c r="H21" s="518"/>
      <c r="I21" s="246"/>
      <c r="J21" s="246"/>
      <c r="K21" s="248"/>
      <c r="L21" s="632"/>
    </row>
    <row r="22" spans="1:12" ht="13.5" customHeight="1">
      <c r="A22" s="197" t="s">
        <v>307</v>
      </c>
      <c r="B22" s="198" t="s">
        <v>308</v>
      </c>
      <c r="C22" s="505"/>
      <c r="D22" s="274"/>
      <c r="E22" s="234"/>
      <c r="F22" s="232"/>
      <c r="G22" s="233"/>
      <c r="H22" s="515"/>
      <c r="I22" s="232"/>
      <c r="J22" s="232"/>
      <c r="K22" s="234"/>
      <c r="L22" s="632"/>
    </row>
    <row r="23" spans="1:12" ht="13.5" customHeight="1">
      <c r="A23" s="197" t="s">
        <v>310</v>
      </c>
      <c r="B23" s="198" t="s">
        <v>311</v>
      </c>
      <c r="C23" s="505"/>
      <c r="D23" s="274"/>
      <c r="E23" s="234"/>
      <c r="F23" s="232"/>
      <c r="G23" s="233"/>
      <c r="H23" s="515"/>
      <c r="I23" s="232"/>
      <c r="J23" s="232"/>
      <c r="K23" s="234"/>
      <c r="L23" s="632"/>
    </row>
    <row r="24" spans="1:12" ht="13.5" customHeight="1">
      <c r="A24" s="197" t="s">
        <v>313</v>
      </c>
      <c r="B24" s="198" t="s">
        <v>314</v>
      </c>
      <c r="C24" s="505"/>
      <c r="D24" s="274"/>
      <c r="E24" s="234"/>
      <c r="F24" s="232"/>
      <c r="G24" s="233"/>
      <c r="H24" s="515"/>
      <c r="I24" s="232"/>
      <c r="J24" s="232"/>
      <c r="K24" s="234"/>
      <c r="L24" s="632"/>
    </row>
    <row r="25" spans="1:12" ht="13.5" customHeight="1">
      <c r="A25" s="197" t="s">
        <v>316</v>
      </c>
      <c r="B25" s="198" t="s">
        <v>317</v>
      </c>
      <c r="C25" s="505"/>
      <c r="D25" s="286"/>
      <c r="E25" s="253"/>
      <c r="F25" s="251"/>
      <c r="G25" s="252"/>
      <c r="H25" s="515"/>
      <c r="I25" s="251"/>
      <c r="J25" s="251"/>
      <c r="K25" s="253"/>
      <c r="L25" s="632"/>
    </row>
    <row r="26" spans="1:12" ht="13.5" customHeight="1">
      <c r="A26" s="197" t="s">
        <v>319</v>
      </c>
      <c r="B26" s="198" t="s">
        <v>320</v>
      </c>
      <c r="C26" s="509">
        <v>76524</v>
      </c>
      <c r="D26" s="288">
        <v>76524</v>
      </c>
      <c r="E26" s="289">
        <f>+E27+E28</f>
        <v>0</v>
      </c>
      <c r="F26" s="256">
        <f aca="true" t="shared" si="1" ref="F26:K26">+F27+F28</f>
        <v>0</v>
      </c>
      <c r="G26" s="287">
        <v>8953</v>
      </c>
      <c r="H26" s="519">
        <v>67571</v>
      </c>
      <c r="I26" s="256">
        <v>67571</v>
      </c>
      <c r="J26" s="290">
        <f t="shared" si="1"/>
        <v>0</v>
      </c>
      <c r="K26" s="289">
        <f t="shared" si="1"/>
        <v>0</v>
      </c>
      <c r="L26" s="632"/>
    </row>
    <row r="27" spans="1:12" ht="13.5" customHeight="1">
      <c r="A27" s="208" t="s">
        <v>322</v>
      </c>
      <c r="B27" s="209" t="s">
        <v>323</v>
      </c>
      <c r="C27" s="510">
        <v>76524</v>
      </c>
      <c r="D27" s="286">
        <v>76524</v>
      </c>
      <c r="E27" s="253"/>
      <c r="F27" s="251"/>
      <c r="G27" s="252">
        <v>8953</v>
      </c>
      <c r="H27" s="515">
        <v>67571</v>
      </c>
      <c r="I27" s="251">
        <v>67571</v>
      </c>
      <c r="J27" s="251"/>
      <c r="K27" s="253"/>
      <c r="L27" s="632"/>
    </row>
    <row r="28" spans="1:12" ht="13.5" customHeight="1">
      <c r="A28" s="197" t="s">
        <v>324</v>
      </c>
      <c r="B28" s="198" t="s">
        <v>325</v>
      </c>
      <c r="C28" s="505"/>
      <c r="D28" s="274"/>
      <c r="E28" s="234"/>
      <c r="F28" s="232"/>
      <c r="G28" s="233"/>
      <c r="H28" s="515"/>
      <c r="I28" s="232"/>
      <c r="J28" s="232"/>
      <c r="K28" s="234"/>
      <c r="L28" s="632"/>
    </row>
    <row r="29" spans="1:12" ht="13.5" customHeight="1">
      <c r="A29" s="197" t="s">
        <v>326</v>
      </c>
      <c r="B29" s="198" t="s">
        <v>183</v>
      </c>
      <c r="C29" s="505"/>
      <c r="D29" s="274"/>
      <c r="E29" s="234"/>
      <c r="F29" s="232"/>
      <c r="G29" s="233"/>
      <c r="H29" s="515"/>
      <c r="I29" s="232"/>
      <c r="J29" s="232"/>
      <c r="K29" s="234"/>
      <c r="L29" s="632"/>
    </row>
    <row r="30" spans="1:12" ht="15" customHeight="1" thickBot="1">
      <c r="A30" s="208" t="s">
        <v>327</v>
      </c>
      <c r="B30" s="209" t="s">
        <v>185</v>
      </c>
      <c r="C30" s="510"/>
      <c r="D30" s="286"/>
      <c r="E30" s="253"/>
      <c r="F30" s="251"/>
      <c r="G30" s="252"/>
      <c r="H30" s="516"/>
      <c r="I30" s="251"/>
      <c r="J30" s="251"/>
      <c r="K30" s="253"/>
      <c r="L30" s="632"/>
    </row>
    <row r="31" spans="1:12" ht="28.5" customHeight="1" thickBot="1">
      <c r="A31" s="210" t="s">
        <v>328</v>
      </c>
      <c r="B31" s="211" t="s">
        <v>329</v>
      </c>
      <c r="C31" s="507">
        <f>+C21+C26+C29+C30</f>
        <v>76524</v>
      </c>
      <c r="D31" s="280">
        <f>+D21+D26+D29+D30</f>
        <v>76524</v>
      </c>
      <c r="E31" s="281">
        <f>+E21+E26+E29+E30</f>
        <v>0</v>
      </c>
      <c r="F31" s="282">
        <f aca="true" t="shared" si="2" ref="F31:K31">+F21+F26+F29+F30</f>
        <v>0</v>
      </c>
      <c r="G31" s="279">
        <f t="shared" si="2"/>
        <v>8953</v>
      </c>
      <c r="H31" s="517">
        <f t="shared" si="2"/>
        <v>67571</v>
      </c>
      <c r="I31" s="282">
        <f t="shared" si="2"/>
        <v>67571</v>
      </c>
      <c r="J31" s="284">
        <f t="shared" si="2"/>
        <v>0</v>
      </c>
      <c r="K31" s="281">
        <f t="shared" si="2"/>
        <v>0</v>
      </c>
      <c r="L31" s="632"/>
    </row>
    <row r="32" spans="1:12" ht="15" thickBot="1">
      <c r="A32" s="212" t="s">
        <v>331</v>
      </c>
      <c r="B32" s="213" t="s">
        <v>332</v>
      </c>
      <c r="C32" s="511">
        <f>+C20+C31</f>
        <v>1284935</v>
      </c>
      <c r="D32" s="291">
        <f>+D20+D31</f>
        <v>1039053</v>
      </c>
      <c r="E32" s="292">
        <f>+E20+E31</f>
        <v>245882</v>
      </c>
      <c r="F32" s="293">
        <f aca="true" t="shared" si="3" ref="F32:K32">+F20+F31</f>
        <v>44250</v>
      </c>
      <c r="G32" s="76">
        <f t="shared" si="3"/>
        <v>8953</v>
      </c>
      <c r="H32" s="520">
        <f t="shared" si="3"/>
        <v>1320232</v>
      </c>
      <c r="I32" s="76">
        <f t="shared" si="3"/>
        <v>1053955</v>
      </c>
      <c r="J32" s="294">
        <f t="shared" si="3"/>
        <v>266277</v>
      </c>
      <c r="K32" s="292">
        <f t="shared" si="3"/>
        <v>32518</v>
      </c>
      <c r="L32" s="632"/>
    </row>
    <row r="33" spans="1:12" ht="15" thickBot="1">
      <c r="A33" s="214" t="s">
        <v>334</v>
      </c>
      <c r="B33" s="215" t="s">
        <v>335</v>
      </c>
      <c r="C33" s="512"/>
      <c r="D33" s="296"/>
      <c r="E33" s="263"/>
      <c r="F33" s="297"/>
      <c r="G33" s="261"/>
      <c r="H33" s="521"/>
      <c r="I33" s="261"/>
      <c r="J33" s="262"/>
      <c r="K33" s="263"/>
      <c r="L33" s="632"/>
    </row>
    <row r="34" spans="1:12" ht="15" thickBot="1">
      <c r="A34" s="216" t="s">
        <v>338</v>
      </c>
      <c r="B34" s="217" t="s">
        <v>339</v>
      </c>
      <c r="C34" s="513"/>
      <c r="D34" s="298"/>
      <c r="E34" s="271"/>
      <c r="F34" s="299"/>
      <c r="G34" s="265"/>
      <c r="H34" s="522"/>
      <c r="I34" s="265"/>
      <c r="J34" s="270"/>
      <c r="K34" s="271"/>
      <c r="L34" s="632"/>
    </row>
    <row r="35" spans="2:11" ht="12.75" customHeight="1">
      <c r="B35" s="651"/>
      <c r="C35" s="651"/>
      <c r="D35" s="651"/>
      <c r="E35" s="651"/>
      <c r="F35" s="651"/>
      <c r="G35" s="651"/>
      <c r="H35" s="651"/>
      <c r="I35" s="651"/>
      <c r="J35" s="651"/>
      <c r="K35" s="651"/>
    </row>
    <row r="36" ht="15.75" thickBot="1"/>
    <row r="37" spans="1:11" ht="21" customHeight="1" thickBot="1">
      <c r="A37" s="640" t="s">
        <v>291</v>
      </c>
      <c r="B37" s="641"/>
      <c r="C37" s="641"/>
      <c r="D37" s="641"/>
      <c r="E37" s="641"/>
      <c r="F37" s="641"/>
      <c r="G37" s="641"/>
      <c r="H37" s="641"/>
      <c r="I37" s="641"/>
      <c r="J37" s="641"/>
      <c r="K37" s="642"/>
    </row>
    <row r="38" spans="1:11" ht="25.5" customHeight="1" thickBot="1">
      <c r="A38" s="643" t="s">
        <v>289</v>
      </c>
      <c r="B38" s="638" t="s">
        <v>2</v>
      </c>
      <c r="C38" s="633" t="s">
        <v>486</v>
      </c>
      <c r="D38" s="615" t="s">
        <v>488</v>
      </c>
      <c r="E38" s="635"/>
      <c r="F38" s="648" t="s">
        <v>482</v>
      </c>
      <c r="G38" s="649"/>
      <c r="H38" s="633" t="s">
        <v>480</v>
      </c>
      <c r="I38" s="645" t="s">
        <v>492</v>
      </c>
      <c r="J38" s="645"/>
      <c r="K38" s="646"/>
    </row>
    <row r="39" spans="1:11" ht="26.25" thickBot="1">
      <c r="A39" s="644"/>
      <c r="B39" s="639"/>
      <c r="C39" s="634"/>
      <c r="D39" s="142" t="s">
        <v>3</v>
      </c>
      <c r="E39" s="55" t="s">
        <v>4</v>
      </c>
      <c r="F39" s="188" t="s">
        <v>481</v>
      </c>
      <c r="G39" s="94" t="s">
        <v>337</v>
      </c>
      <c r="H39" s="650"/>
      <c r="I39" s="94" t="s">
        <v>3</v>
      </c>
      <c r="J39" s="143" t="s">
        <v>4</v>
      </c>
      <c r="K39" s="189" t="s">
        <v>5</v>
      </c>
    </row>
    <row r="40" spans="1:11" ht="13.5" thickBot="1">
      <c r="A40" s="190" t="s">
        <v>6</v>
      </c>
      <c r="B40" s="218" t="s">
        <v>7</v>
      </c>
      <c r="C40" s="219" t="s">
        <v>8</v>
      </c>
      <c r="D40" s="113" t="s">
        <v>9</v>
      </c>
      <c r="E40" s="220" t="s">
        <v>10</v>
      </c>
      <c r="F40" s="94" t="s">
        <v>11</v>
      </c>
      <c r="G40" s="192" t="s">
        <v>372</v>
      </c>
      <c r="H40" s="94" t="s">
        <v>477</v>
      </c>
      <c r="I40" s="192" t="s">
        <v>478</v>
      </c>
      <c r="J40" s="94" t="s">
        <v>479</v>
      </c>
      <c r="K40" s="194" t="s">
        <v>483</v>
      </c>
    </row>
    <row r="41" spans="1:11" ht="15">
      <c r="A41" s="195" t="s">
        <v>24</v>
      </c>
      <c r="B41" s="196" t="s">
        <v>293</v>
      </c>
      <c r="C41" s="504">
        <v>485901</v>
      </c>
      <c r="D41" s="224">
        <v>416200</v>
      </c>
      <c r="E41" s="225">
        <v>69701</v>
      </c>
      <c r="F41" s="226">
        <v>11552</v>
      </c>
      <c r="G41" s="227">
        <v>1440</v>
      </c>
      <c r="H41" s="514">
        <v>496013</v>
      </c>
      <c r="I41" s="226">
        <v>420791</v>
      </c>
      <c r="J41" s="226">
        <v>75222</v>
      </c>
      <c r="K41" s="228">
        <v>21668</v>
      </c>
    </row>
    <row r="42" spans="1:11" ht="25.5">
      <c r="A42" s="197" t="s">
        <v>39</v>
      </c>
      <c r="B42" s="198" t="s">
        <v>193</v>
      </c>
      <c r="C42" s="505">
        <v>135036</v>
      </c>
      <c r="D42" s="230">
        <v>115766</v>
      </c>
      <c r="E42" s="231">
        <v>19270</v>
      </c>
      <c r="F42" s="232">
        <v>3660</v>
      </c>
      <c r="G42" s="233">
        <v>350</v>
      </c>
      <c r="H42" s="515">
        <v>138346</v>
      </c>
      <c r="I42" s="232">
        <v>117205</v>
      </c>
      <c r="J42" s="232">
        <v>21141</v>
      </c>
      <c r="K42" s="234">
        <v>5850</v>
      </c>
    </row>
    <row r="43" spans="1:11" ht="15">
      <c r="A43" s="197" t="s">
        <v>54</v>
      </c>
      <c r="B43" s="198" t="s">
        <v>295</v>
      </c>
      <c r="C43" s="505">
        <v>422683</v>
      </c>
      <c r="D43" s="230">
        <v>344503</v>
      </c>
      <c r="E43" s="231">
        <v>78180</v>
      </c>
      <c r="F43" s="232">
        <v>4118</v>
      </c>
      <c r="G43" s="233">
        <v>5000</v>
      </c>
      <c r="H43" s="515">
        <v>421801</v>
      </c>
      <c r="I43" s="232">
        <v>348621</v>
      </c>
      <c r="J43" s="232">
        <v>73180</v>
      </c>
      <c r="K43" s="234">
        <v>5000</v>
      </c>
    </row>
    <row r="44" spans="1:11" ht="15">
      <c r="A44" s="197" t="s">
        <v>71</v>
      </c>
      <c r="B44" s="198" t="s">
        <v>195</v>
      </c>
      <c r="C44" s="505">
        <v>32171</v>
      </c>
      <c r="D44" s="230">
        <v>32171</v>
      </c>
      <c r="E44" s="231"/>
      <c r="F44" s="232">
        <v>101</v>
      </c>
      <c r="G44" s="233"/>
      <c r="H44" s="515">
        <v>32272</v>
      </c>
      <c r="I44" s="232">
        <v>32272</v>
      </c>
      <c r="J44" s="232"/>
      <c r="K44" s="234"/>
    </row>
    <row r="45" spans="1:11" ht="15">
      <c r="A45" s="197" t="s">
        <v>96</v>
      </c>
      <c r="B45" s="198" t="s">
        <v>197</v>
      </c>
      <c r="C45" s="505">
        <v>99144</v>
      </c>
      <c r="D45" s="235"/>
      <c r="E45" s="236">
        <v>99144</v>
      </c>
      <c r="F45" s="237">
        <v>4992</v>
      </c>
      <c r="G45" s="238"/>
      <c r="H45" s="515">
        <v>104136</v>
      </c>
      <c r="I45" s="237">
        <v>3202</v>
      </c>
      <c r="J45" s="237">
        <v>100934</v>
      </c>
      <c r="K45" s="239"/>
    </row>
    <row r="46" spans="1:11" ht="15">
      <c r="A46" s="197" t="s">
        <v>109</v>
      </c>
      <c r="B46" s="198" t="s">
        <v>223</v>
      </c>
      <c r="C46" s="505">
        <v>20000</v>
      </c>
      <c r="D46" s="230">
        <v>20000</v>
      </c>
      <c r="E46" s="133"/>
      <c r="F46" s="232"/>
      <c r="G46" s="233"/>
      <c r="H46" s="515">
        <v>20000</v>
      </c>
      <c r="I46" s="232">
        <v>20000</v>
      </c>
      <c r="J46" s="232"/>
      <c r="K46" s="234"/>
    </row>
    <row r="47" spans="1:11" ht="15">
      <c r="A47" s="197" t="s">
        <v>120</v>
      </c>
      <c r="B47" s="203"/>
      <c r="C47" s="505"/>
      <c r="D47" s="230"/>
      <c r="E47" s="133"/>
      <c r="F47" s="232"/>
      <c r="G47" s="233"/>
      <c r="H47" s="515"/>
      <c r="I47" s="232"/>
      <c r="J47" s="232"/>
      <c r="K47" s="234"/>
    </row>
    <row r="48" spans="1:11" ht="15">
      <c r="A48" s="197" t="s">
        <v>131</v>
      </c>
      <c r="B48" s="203"/>
      <c r="C48" s="505"/>
      <c r="D48" s="230"/>
      <c r="E48" s="133"/>
      <c r="F48" s="232"/>
      <c r="G48" s="233"/>
      <c r="H48" s="515"/>
      <c r="I48" s="232"/>
      <c r="J48" s="232"/>
      <c r="K48" s="234"/>
    </row>
    <row r="49" spans="1:11" ht="15">
      <c r="A49" s="197" t="s">
        <v>278</v>
      </c>
      <c r="B49" s="203"/>
      <c r="C49" s="505"/>
      <c r="D49" s="230"/>
      <c r="E49" s="133"/>
      <c r="F49" s="232"/>
      <c r="G49" s="233"/>
      <c r="H49" s="515"/>
      <c r="I49" s="232"/>
      <c r="J49" s="232"/>
      <c r="K49" s="234"/>
    </row>
    <row r="50" spans="1:11" ht="15">
      <c r="A50" s="197" t="s">
        <v>142</v>
      </c>
      <c r="B50" s="203"/>
      <c r="C50" s="505"/>
      <c r="D50" s="230"/>
      <c r="E50" s="133"/>
      <c r="F50" s="226"/>
      <c r="G50" s="227"/>
      <c r="H50" s="515"/>
      <c r="I50" s="226"/>
      <c r="J50" s="226"/>
      <c r="K50" s="228"/>
    </row>
    <row r="51" spans="1:11" ht="15">
      <c r="A51" s="197" t="s">
        <v>281</v>
      </c>
      <c r="B51" s="203"/>
      <c r="C51" s="505"/>
      <c r="D51" s="224"/>
      <c r="E51" s="225"/>
      <c r="F51" s="232"/>
      <c r="G51" s="233"/>
      <c r="H51" s="515"/>
      <c r="I51" s="232"/>
      <c r="J51" s="232"/>
      <c r="K51" s="234"/>
    </row>
    <row r="52" spans="1:11" ht="15.75" thickBot="1">
      <c r="A52" s="197" t="s">
        <v>300</v>
      </c>
      <c r="B52" s="203"/>
      <c r="C52" s="506"/>
      <c r="D52" s="235"/>
      <c r="E52" s="236"/>
      <c r="F52" s="237"/>
      <c r="G52" s="238"/>
      <c r="H52" s="525"/>
      <c r="I52" s="237"/>
      <c r="J52" s="237"/>
      <c r="K52" s="239"/>
    </row>
    <row r="53" spans="1:11" ht="15" thickBot="1">
      <c r="A53" s="221" t="s">
        <v>301</v>
      </c>
      <c r="B53" s="222" t="s">
        <v>303</v>
      </c>
      <c r="C53" s="523">
        <f>SUM(C41:C52)</f>
        <v>1194935</v>
      </c>
      <c r="D53" s="84">
        <f>SUM(D41:D52)</f>
        <v>928640</v>
      </c>
      <c r="E53" s="136">
        <f>SUM(E41:E52)</f>
        <v>266295</v>
      </c>
      <c r="F53" s="136">
        <f aca="true" t="shared" si="4" ref="F53:K53">SUM(F41:F52)</f>
        <v>24423</v>
      </c>
      <c r="G53" s="136">
        <f t="shared" si="4"/>
        <v>6790</v>
      </c>
      <c r="H53" s="526">
        <f t="shared" si="4"/>
        <v>1212568</v>
      </c>
      <c r="I53" s="136">
        <f t="shared" si="4"/>
        <v>942091</v>
      </c>
      <c r="J53" s="136">
        <f t="shared" si="4"/>
        <v>270477</v>
      </c>
      <c r="K53" s="321">
        <f t="shared" si="4"/>
        <v>32518</v>
      </c>
    </row>
    <row r="54" spans="1:11" ht="15">
      <c r="A54" s="208" t="s">
        <v>304</v>
      </c>
      <c r="B54" s="198" t="s">
        <v>306</v>
      </c>
      <c r="C54" s="510"/>
      <c r="D54" s="244"/>
      <c r="E54" s="245"/>
      <c r="F54" s="246"/>
      <c r="G54" s="247"/>
      <c r="H54" s="527"/>
      <c r="I54" s="246"/>
      <c r="J54" s="246"/>
      <c r="K54" s="248"/>
    </row>
    <row r="55" spans="1:11" ht="15">
      <c r="A55" s="197" t="s">
        <v>307</v>
      </c>
      <c r="B55" s="198" t="s">
        <v>309</v>
      </c>
      <c r="C55" s="505">
        <v>90000</v>
      </c>
      <c r="D55" s="230">
        <v>90000</v>
      </c>
      <c r="E55" s="231"/>
      <c r="F55" s="232"/>
      <c r="G55" s="233"/>
      <c r="H55" s="515">
        <v>90000</v>
      </c>
      <c r="I55" s="232">
        <v>90000</v>
      </c>
      <c r="J55" s="232"/>
      <c r="K55" s="234"/>
    </row>
    <row r="56" spans="1:11" ht="15">
      <c r="A56" s="197" t="s">
        <v>310</v>
      </c>
      <c r="B56" s="198" t="s">
        <v>312</v>
      </c>
      <c r="C56" s="505"/>
      <c r="D56" s="230"/>
      <c r="E56" s="231"/>
      <c r="F56" s="232"/>
      <c r="G56" s="233"/>
      <c r="H56" s="515"/>
      <c r="I56" s="232"/>
      <c r="J56" s="232"/>
      <c r="K56" s="234"/>
    </row>
    <row r="57" spans="1:11" ht="15">
      <c r="A57" s="197" t="s">
        <v>313</v>
      </c>
      <c r="B57" s="198" t="s">
        <v>315</v>
      </c>
      <c r="C57" s="505"/>
      <c r="D57" s="230"/>
      <c r="E57" s="231"/>
      <c r="F57" s="232"/>
      <c r="G57" s="233"/>
      <c r="H57" s="515"/>
      <c r="I57" s="232"/>
      <c r="J57" s="232"/>
      <c r="K57" s="234"/>
    </row>
    <row r="58" spans="1:11" ht="25.5">
      <c r="A58" s="197" t="s">
        <v>316</v>
      </c>
      <c r="B58" s="453" t="s">
        <v>491</v>
      </c>
      <c r="C58" s="505"/>
      <c r="D58" s="249"/>
      <c r="E58" s="250"/>
      <c r="F58" s="251">
        <v>17664</v>
      </c>
      <c r="G58" s="252"/>
      <c r="H58" s="515">
        <v>17664</v>
      </c>
      <c r="I58" s="251">
        <v>17664</v>
      </c>
      <c r="J58" s="251"/>
      <c r="K58" s="253"/>
    </row>
    <row r="59" spans="1:11" ht="25.5">
      <c r="A59" s="197" t="s">
        <v>319</v>
      </c>
      <c r="B59" s="198" t="s">
        <v>321</v>
      </c>
      <c r="C59" s="505"/>
      <c r="D59" s="254"/>
      <c r="E59" s="255"/>
      <c r="F59" s="256"/>
      <c r="G59" s="257"/>
      <c r="H59" s="519"/>
      <c r="I59" s="256"/>
      <c r="J59" s="256"/>
      <c r="K59" s="258"/>
    </row>
    <row r="60" spans="1:11" ht="15">
      <c r="A60" s="208" t="s">
        <v>322</v>
      </c>
      <c r="B60" s="196" t="s">
        <v>266</v>
      </c>
      <c r="C60" s="510"/>
      <c r="D60" s="249"/>
      <c r="E60" s="250"/>
      <c r="F60" s="251"/>
      <c r="G60" s="252"/>
      <c r="H60" s="515"/>
      <c r="I60" s="251"/>
      <c r="J60" s="251"/>
      <c r="K60" s="253"/>
    </row>
    <row r="61" spans="1:11" ht="25.5">
      <c r="A61" s="197" t="s">
        <v>324</v>
      </c>
      <c r="B61" s="198" t="s">
        <v>277</v>
      </c>
      <c r="C61" s="505"/>
      <c r="D61" s="230"/>
      <c r="E61" s="231"/>
      <c r="F61" s="232"/>
      <c r="G61" s="233"/>
      <c r="H61" s="515"/>
      <c r="I61" s="232"/>
      <c r="J61" s="232"/>
      <c r="K61" s="234"/>
    </row>
    <row r="62" spans="1:11" ht="15">
      <c r="A62" s="197" t="s">
        <v>326</v>
      </c>
      <c r="B62" s="198" t="s">
        <v>279</v>
      </c>
      <c r="C62" s="505"/>
      <c r="D62" s="230"/>
      <c r="E62" s="231"/>
      <c r="F62" s="232"/>
      <c r="G62" s="233"/>
      <c r="H62" s="515"/>
      <c r="I62" s="232"/>
      <c r="J62" s="232"/>
      <c r="K62" s="234"/>
    </row>
    <row r="63" spans="1:11" ht="15.75" thickBot="1">
      <c r="A63" s="208" t="s">
        <v>327</v>
      </c>
      <c r="B63" s="223"/>
      <c r="C63" s="510"/>
      <c r="D63" s="249"/>
      <c r="E63" s="250"/>
      <c r="F63" s="251"/>
      <c r="G63" s="252"/>
      <c r="H63" s="525"/>
      <c r="I63" s="251"/>
      <c r="J63" s="251"/>
      <c r="K63" s="253"/>
    </row>
    <row r="64" spans="1:11" ht="26.25" thickBot="1">
      <c r="A64" s="221" t="s">
        <v>328</v>
      </c>
      <c r="B64" s="222" t="s">
        <v>330</v>
      </c>
      <c r="C64" s="523">
        <f>SUM(C54:C63)</f>
        <v>90000</v>
      </c>
      <c r="D64" s="264">
        <f>SUM(D54:D63)</f>
        <v>90000</v>
      </c>
      <c r="E64" s="264">
        <f aca="true" t="shared" si="5" ref="E64:K64">SUM(E54:E63)</f>
        <v>0</v>
      </c>
      <c r="F64" s="264">
        <f t="shared" si="5"/>
        <v>17664</v>
      </c>
      <c r="G64" s="264">
        <f t="shared" si="5"/>
        <v>0</v>
      </c>
      <c r="H64" s="528">
        <f t="shared" si="5"/>
        <v>107664</v>
      </c>
      <c r="I64" s="264">
        <f t="shared" si="5"/>
        <v>107664</v>
      </c>
      <c r="J64" s="264">
        <f t="shared" si="5"/>
        <v>0</v>
      </c>
      <c r="K64" s="459">
        <f t="shared" si="5"/>
        <v>0</v>
      </c>
    </row>
    <row r="65" spans="1:11" ht="15" thickBot="1">
      <c r="A65" s="221" t="s">
        <v>331</v>
      </c>
      <c r="B65" s="222" t="s">
        <v>333</v>
      </c>
      <c r="C65" s="524">
        <f>+C53+C64</f>
        <v>1284935</v>
      </c>
      <c r="D65" s="458">
        <f>+D53+D64</f>
        <v>1018640</v>
      </c>
      <c r="E65" s="283">
        <f>+E53+E64</f>
        <v>266295</v>
      </c>
      <c r="F65" s="336">
        <f aca="true" t="shared" si="6" ref="F65:K65">+F53+F64</f>
        <v>42087</v>
      </c>
      <c r="G65" s="283">
        <f t="shared" si="6"/>
        <v>6790</v>
      </c>
      <c r="H65" s="529">
        <f t="shared" si="6"/>
        <v>1320232</v>
      </c>
      <c r="I65" s="283">
        <f t="shared" si="6"/>
        <v>1049755</v>
      </c>
      <c r="J65" s="336">
        <f t="shared" si="6"/>
        <v>270477</v>
      </c>
      <c r="K65" s="283">
        <f t="shared" si="6"/>
        <v>32518</v>
      </c>
    </row>
    <row r="66" spans="1:11" ht="15" thickBot="1">
      <c r="A66" s="221" t="s">
        <v>334</v>
      </c>
      <c r="B66" s="222" t="s">
        <v>336</v>
      </c>
      <c r="C66" s="524" t="s">
        <v>337</v>
      </c>
      <c r="D66" s="454"/>
      <c r="E66" s="332"/>
      <c r="F66" s="455"/>
      <c r="G66" s="456"/>
      <c r="H66" s="530"/>
      <c r="I66" s="332"/>
      <c r="J66" s="457"/>
      <c r="K66" s="333"/>
    </row>
    <row r="67" spans="1:11" ht="15" thickBot="1">
      <c r="A67" s="216" t="s">
        <v>338</v>
      </c>
      <c r="B67" s="217" t="s">
        <v>340</v>
      </c>
      <c r="C67" s="513"/>
      <c r="D67" s="266"/>
      <c r="E67" s="265"/>
      <c r="F67" s="267"/>
      <c r="G67" s="268"/>
      <c r="H67" s="522"/>
      <c r="I67" s="265"/>
      <c r="J67" s="270"/>
      <c r="K67" s="271"/>
    </row>
  </sheetData>
  <sheetProtection selectLockedCells="1" selectUnlockedCells="1"/>
  <mergeCells count="20">
    <mergeCell ref="I1:K1"/>
    <mergeCell ref="F38:G38"/>
    <mergeCell ref="H38:H39"/>
    <mergeCell ref="I38:K38"/>
    <mergeCell ref="B35:K35"/>
    <mergeCell ref="F5:G5"/>
    <mergeCell ref="H5:H6"/>
    <mergeCell ref="B2:K2"/>
    <mergeCell ref="C38:C39"/>
    <mergeCell ref="D38:E38"/>
    <mergeCell ref="L2:L34"/>
    <mergeCell ref="C5:C6"/>
    <mergeCell ref="D5:E5"/>
    <mergeCell ref="B5:B6"/>
    <mergeCell ref="B38:B39"/>
    <mergeCell ref="A4:K4"/>
    <mergeCell ref="A5:A6"/>
    <mergeCell ref="A38:A39"/>
    <mergeCell ref="A37:K37"/>
    <mergeCell ref="I5:K5"/>
  </mergeCells>
  <printOptions horizontalCentered="1"/>
  <pageMargins left="0.2362204724409449" right="0.1968503937007874" top="0.6299212598425197" bottom="0.2362204724409449" header="0.3937007874015748" footer="0.5118110236220472"/>
  <pageSetup horizontalDpi="300" verticalDpi="300" orientation="portrait" paperSize="9" scale="58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68"/>
  <sheetViews>
    <sheetView zoomScalePageLayoutView="0" workbookViewId="0" topLeftCell="A25">
      <selection activeCell="R23" sqref="R23"/>
    </sheetView>
  </sheetViews>
  <sheetFormatPr defaultColWidth="9.00390625" defaultRowHeight="12.75"/>
  <cols>
    <col min="1" max="1" width="6.875" style="31" customWidth="1"/>
    <col min="2" max="2" width="55.125" style="32" customWidth="1"/>
    <col min="3" max="3" width="16.375" style="31" customWidth="1"/>
    <col min="4" max="4" width="12.875" style="31" customWidth="1"/>
    <col min="5" max="10" width="15.00390625" style="31" customWidth="1"/>
    <col min="11" max="11" width="18.125" style="31" customWidth="1"/>
    <col min="12" max="12" width="4.875" style="31" customWidth="1"/>
    <col min="13" max="16384" width="9.375" style="33" customWidth="1"/>
  </cols>
  <sheetData>
    <row r="1" spans="9:11" ht="30" customHeight="1">
      <c r="I1" s="647" t="str">
        <f>+CONCATENATE("2.2. melléklet a .../",2016,". (......) önkormányzati rendelethez")</f>
        <v>2.2. melléklet a .../2016. (......) önkormányzati rendelethez</v>
      </c>
      <c r="J1" s="647"/>
      <c r="K1" s="647"/>
    </row>
    <row r="2" spans="1:12" ht="36.75" customHeight="1">
      <c r="A2" s="647" t="s">
        <v>341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32" t="str">
        <f>I1</f>
        <v>2.2. melléklet a .../2016. (......) önkormányzati rendelethez</v>
      </c>
    </row>
    <row r="3" spans="1:12" ht="22.5" customHeight="1" thickBot="1">
      <c r="A3" s="35"/>
      <c r="B3" s="92"/>
      <c r="C3" s="92"/>
      <c r="D3" s="92"/>
      <c r="E3" s="92"/>
      <c r="F3" s="92"/>
      <c r="G3" s="92"/>
      <c r="H3" s="92"/>
      <c r="I3" s="92"/>
      <c r="J3" s="92"/>
      <c r="K3" s="40" t="s">
        <v>0</v>
      </c>
      <c r="L3" s="632"/>
    </row>
    <row r="4" spans="1:12" ht="20.25" customHeight="1" thickBot="1">
      <c r="A4" s="654" t="s">
        <v>289</v>
      </c>
      <c r="B4" s="640" t="s">
        <v>290</v>
      </c>
      <c r="C4" s="641"/>
      <c r="D4" s="641"/>
      <c r="E4" s="641"/>
      <c r="F4" s="641"/>
      <c r="G4" s="641"/>
      <c r="H4" s="641"/>
      <c r="I4" s="641"/>
      <c r="J4" s="641"/>
      <c r="K4" s="642"/>
      <c r="L4" s="632"/>
    </row>
    <row r="5" spans="1:12" s="37" customFormat="1" ht="24.75" customHeight="1" thickBot="1">
      <c r="A5" s="655"/>
      <c r="B5" s="656" t="s">
        <v>2</v>
      </c>
      <c r="C5" s="633" t="s">
        <v>486</v>
      </c>
      <c r="D5" s="615" t="s">
        <v>488</v>
      </c>
      <c r="E5" s="635"/>
      <c r="F5" s="648" t="s">
        <v>482</v>
      </c>
      <c r="G5" s="649"/>
      <c r="H5" s="633" t="s">
        <v>480</v>
      </c>
      <c r="I5" s="645" t="s">
        <v>492</v>
      </c>
      <c r="J5" s="645"/>
      <c r="K5" s="646"/>
      <c r="L5" s="632"/>
    </row>
    <row r="6" spans="1:12" s="37" customFormat="1" ht="49.5" customHeight="1" thickBot="1">
      <c r="A6" s="300"/>
      <c r="B6" s="657"/>
      <c r="C6" s="634"/>
      <c r="D6" s="142" t="s">
        <v>3</v>
      </c>
      <c r="E6" s="55" t="s">
        <v>4</v>
      </c>
      <c r="F6" s="188" t="s">
        <v>481</v>
      </c>
      <c r="G6" s="94" t="s">
        <v>337</v>
      </c>
      <c r="H6" s="650"/>
      <c r="I6" s="94" t="s">
        <v>3</v>
      </c>
      <c r="J6" s="143" t="s">
        <v>4</v>
      </c>
      <c r="K6" s="189" t="s">
        <v>5</v>
      </c>
      <c r="L6" s="632"/>
    </row>
    <row r="7" spans="1:12" s="39" customFormat="1" ht="15.75" customHeight="1" thickBot="1">
      <c r="A7" s="300" t="s">
        <v>6</v>
      </c>
      <c r="B7" s="302" t="s">
        <v>7</v>
      </c>
      <c r="C7" s="220" t="s">
        <v>8</v>
      </c>
      <c r="D7" s="86" t="s">
        <v>9</v>
      </c>
      <c r="E7" s="219" t="s">
        <v>10</v>
      </c>
      <c r="F7" s="94" t="s">
        <v>11</v>
      </c>
      <c r="G7" s="192" t="s">
        <v>372</v>
      </c>
      <c r="H7" s="94" t="s">
        <v>477</v>
      </c>
      <c r="I7" s="192" t="s">
        <v>478</v>
      </c>
      <c r="J7" s="94" t="s">
        <v>479</v>
      </c>
      <c r="K7" s="194" t="s">
        <v>483</v>
      </c>
      <c r="L7" s="632"/>
    </row>
    <row r="8" spans="1:12" ht="13.5" customHeight="1">
      <c r="A8" s="195" t="s">
        <v>24</v>
      </c>
      <c r="B8" s="196" t="s">
        <v>342</v>
      </c>
      <c r="C8" s="540"/>
      <c r="D8" s="226"/>
      <c r="E8" s="226"/>
      <c r="F8" s="226">
        <v>2938</v>
      </c>
      <c r="G8" s="227"/>
      <c r="H8" s="532">
        <v>2938</v>
      </c>
      <c r="I8" s="226"/>
      <c r="J8" s="226">
        <v>2938</v>
      </c>
      <c r="K8" s="228"/>
      <c r="L8" s="632"/>
    </row>
    <row r="9" spans="1:12" ht="13.5" customHeight="1">
      <c r="A9" s="197" t="s">
        <v>39</v>
      </c>
      <c r="B9" s="198" t="s">
        <v>343</v>
      </c>
      <c r="C9" s="541"/>
      <c r="D9" s="232"/>
      <c r="E9" s="232"/>
      <c r="F9" s="232"/>
      <c r="G9" s="233"/>
      <c r="H9" s="533"/>
      <c r="I9" s="232"/>
      <c r="J9" s="232"/>
      <c r="K9" s="234"/>
      <c r="L9" s="632"/>
    </row>
    <row r="10" spans="1:12" ht="13.5" customHeight="1">
      <c r="A10" s="197" t="s">
        <v>54</v>
      </c>
      <c r="B10" s="198" t="s">
        <v>345</v>
      </c>
      <c r="C10" s="541">
        <v>61000</v>
      </c>
      <c r="D10" s="232"/>
      <c r="E10" s="232">
        <v>61000</v>
      </c>
      <c r="F10" s="232"/>
      <c r="G10" s="233"/>
      <c r="H10" s="533">
        <v>61000</v>
      </c>
      <c r="I10" s="232"/>
      <c r="J10" s="232">
        <v>61000</v>
      </c>
      <c r="K10" s="234"/>
      <c r="L10" s="632"/>
    </row>
    <row r="11" spans="1:12" ht="13.5" customHeight="1">
      <c r="A11" s="197" t="s">
        <v>71</v>
      </c>
      <c r="B11" s="198" t="s">
        <v>346</v>
      </c>
      <c r="C11" s="542">
        <v>800</v>
      </c>
      <c r="D11" s="237"/>
      <c r="E11" s="237">
        <v>800</v>
      </c>
      <c r="F11" s="237"/>
      <c r="G11" s="238"/>
      <c r="H11" s="534">
        <v>800</v>
      </c>
      <c r="I11" s="237"/>
      <c r="J11" s="237">
        <v>800</v>
      </c>
      <c r="K11" s="239"/>
      <c r="L11" s="632"/>
    </row>
    <row r="12" spans="1:12" ht="13.5" customHeight="1">
      <c r="A12" s="197" t="s">
        <v>96</v>
      </c>
      <c r="B12" s="200" t="s">
        <v>348</v>
      </c>
      <c r="C12" s="541"/>
      <c r="D12" s="277"/>
      <c r="E12" s="277"/>
      <c r="F12" s="277"/>
      <c r="G12" s="229"/>
      <c r="H12" s="533"/>
      <c r="I12" s="232"/>
      <c r="J12" s="277"/>
      <c r="K12" s="276"/>
      <c r="L12" s="632"/>
    </row>
    <row r="13" spans="1:12" ht="13.5" customHeight="1">
      <c r="A13" s="197" t="s">
        <v>109</v>
      </c>
      <c r="B13" s="200" t="s">
        <v>349</v>
      </c>
      <c r="C13" s="541"/>
      <c r="D13" s="277"/>
      <c r="E13" s="277"/>
      <c r="F13" s="277"/>
      <c r="G13" s="229"/>
      <c r="H13" s="533"/>
      <c r="I13" s="232"/>
      <c r="J13" s="277"/>
      <c r="K13" s="276"/>
      <c r="L13" s="632"/>
    </row>
    <row r="14" spans="1:12" ht="13.5" customHeight="1">
      <c r="A14" s="197" t="s">
        <v>120</v>
      </c>
      <c r="B14" s="201"/>
      <c r="C14" s="541"/>
      <c r="D14" s="277"/>
      <c r="E14" s="277"/>
      <c r="F14" s="277"/>
      <c r="G14" s="229"/>
      <c r="H14" s="533"/>
      <c r="I14" s="232"/>
      <c r="J14" s="277"/>
      <c r="K14" s="276"/>
      <c r="L14" s="632"/>
    </row>
    <row r="15" spans="1:12" ht="13.5" customHeight="1">
      <c r="A15" s="197" t="s">
        <v>131</v>
      </c>
      <c r="B15" s="201"/>
      <c r="C15" s="541"/>
      <c r="D15" s="277"/>
      <c r="E15" s="277"/>
      <c r="F15" s="277"/>
      <c r="G15" s="229"/>
      <c r="H15" s="533"/>
      <c r="I15" s="232"/>
      <c r="J15" s="277"/>
      <c r="K15" s="276"/>
      <c r="L15" s="632"/>
    </row>
    <row r="16" spans="1:12" ht="13.5" customHeight="1">
      <c r="A16" s="197" t="s">
        <v>278</v>
      </c>
      <c r="B16" s="303"/>
      <c r="C16" s="541"/>
      <c r="D16" s="277"/>
      <c r="E16" s="277"/>
      <c r="F16" s="277"/>
      <c r="G16" s="229"/>
      <c r="H16" s="533"/>
      <c r="I16" s="232"/>
      <c r="J16" s="277"/>
      <c r="K16" s="276"/>
      <c r="L16" s="632"/>
    </row>
    <row r="17" spans="1:12" ht="13.5" customHeight="1">
      <c r="A17" s="197" t="s">
        <v>142</v>
      </c>
      <c r="B17" s="201"/>
      <c r="C17" s="541"/>
      <c r="D17" s="277"/>
      <c r="E17" s="277"/>
      <c r="F17" s="277"/>
      <c r="G17" s="229"/>
      <c r="H17" s="533"/>
      <c r="I17" s="232"/>
      <c r="J17" s="277"/>
      <c r="K17" s="276"/>
      <c r="L17" s="632"/>
    </row>
    <row r="18" spans="1:12" ht="13.5" customHeight="1" thickBot="1">
      <c r="A18" s="208" t="s">
        <v>281</v>
      </c>
      <c r="B18" s="223"/>
      <c r="C18" s="510"/>
      <c r="D18" s="337"/>
      <c r="E18" s="251"/>
      <c r="F18" s="251"/>
      <c r="G18" s="252"/>
      <c r="H18" s="525"/>
      <c r="I18" s="251"/>
      <c r="J18" s="251"/>
      <c r="K18" s="253"/>
      <c r="L18" s="632"/>
    </row>
    <row r="19" spans="1:12" ht="30" customHeight="1" thickBot="1">
      <c r="A19" s="221" t="s">
        <v>300</v>
      </c>
      <c r="B19" s="222" t="s">
        <v>350</v>
      </c>
      <c r="C19" s="531">
        <f>+C8+C10+C11+C13+C14+C15+C16+C17+C18</f>
        <v>61800</v>
      </c>
      <c r="D19" s="320">
        <f>+D8+D10+D11+D13+D14+D15+D16+D17+D18</f>
        <v>0</v>
      </c>
      <c r="E19" s="320">
        <f>+E8+E10+E11+E13+E14+E15+E16+E17+E18</f>
        <v>61800</v>
      </c>
      <c r="F19" s="320">
        <f aca="true" t="shared" si="0" ref="F19:K19">+F8+F10+F11+F13+F14+F15+F16+F17+F18</f>
        <v>2938</v>
      </c>
      <c r="G19" s="240">
        <f t="shared" si="0"/>
        <v>0</v>
      </c>
      <c r="H19" s="547">
        <f t="shared" si="0"/>
        <v>64738</v>
      </c>
      <c r="I19" s="241">
        <f t="shared" si="0"/>
        <v>0</v>
      </c>
      <c r="J19" s="320">
        <f t="shared" si="0"/>
        <v>64738</v>
      </c>
      <c r="K19" s="321">
        <f t="shared" si="0"/>
        <v>0</v>
      </c>
      <c r="L19" s="632"/>
    </row>
    <row r="20" spans="1:12" ht="13.5" customHeight="1">
      <c r="A20" s="195" t="s">
        <v>301</v>
      </c>
      <c r="B20" s="304" t="s">
        <v>352</v>
      </c>
      <c r="C20" s="543">
        <v>25000</v>
      </c>
      <c r="D20" s="323">
        <f>D21+D22+D23+D24+D25</f>
        <v>0</v>
      </c>
      <c r="E20" s="323">
        <v>25000</v>
      </c>
      <c r="F20" s="323">
        <v>6686</v>
      </c>
      <c r="G20" s="324"/>
      <c r="H20" s="535">
        <v>31686</v>
      </c>
      <c r="I20" s="325">
        <v>15798</v>
      </c>
      <c r="J20" s="323">
        <v>15888</v>
      </c>
      <c r="K20" s="326"/>
      <c r="L20" s="632"/>
    </row>
    <row r="21" spans="1:12" ht="13.5" customHeight="1">
      <c r="A21" s="197" t="s">
        <v>304</v>
      </c>
      <c r="B21" s="305" t="s">
        <v>353</v>
      </c>
      <c r="C21" s="541">
        <v>25000</v>
      </c>
      <c r="D21" s="290"/>
      <c r="E21" s="256">
        <v>25000</v>
      </c>
      <c r="F21" s="256">
        <v>6686</v>
      </c>
      <c r="G21" s="257"/>
      <c r="H21" s="536">
        <v>31686</v>
      </c>
      <c r="I21" s="256">
        <v>15798</v>
      </c>
      <c r="J21" s="256">
        <v>15888</v>
      </c>
      <c r="K21" s="258"/>
      <c r="L21" s="632"/>
    </row>
    <row r="22" spans="1:12" ht="13.5" customHeight="1">
      <c r="A22" s="195" t="s">
        <v>307</v>
      </c>
      <c r="B22" s="305" t="s">
        <v>355</v>
      </c>
      <c r="C22" s="541"/>
      <c r="D22" s="232"/>
      <c r="E22" s="232"/>
      <c r="F22" s="232"/>
      <c r="G22" s="233"/>
      <c r="H22" s="533"/>
      <c r="I22" s="232"/>
      <c r="J22" s="232"/>
      <c r="K22" s="234"/>
      <c r="L22" s="632"/>
    </row>
    <row r="23" spans="1:12" ht="13.5" customHeight="1">
      <c r="A23" s="197" t="s">
        <v>310</v>
      </c>
      <c r="B23" s="305" t="s">
        <v>356</v>
      </c>
      <c r="C23" s="541"/>
      <c r="D23" s="232"/>
      <c r="E23" s="232"/>
      <c r="F23" s="232"/>
      <c r="G23" s="233"/>
      <c r="H23" s="533"/>
      <c r="I23" s="232"/>
      <c r="J23" s="232"/>
      <c r="K23" s="234"/>
      <c r="L23" s="632"/>
    </row>
    <row r="24" spans="1:12" ht="13.5" customHeight="1">
      <c r="A24" s="195" t="s">
        <v>313</v>
      </c>
      <c r="B24" s="305" t="s">
        <v>357</v>
      </c>
      <c r="C24" s="541"/>
      <c r="D24" s="232"/>
      <c r="E24" s="232"/>
      <c r="F24" s="232"/>
      <c r="G24" s="233"/>
      <c r="H24" s="533"/>
      <c r="I24" s="232"/>
      <c r="J24" s="232"/>
      <c r="K24" s="234"/>
      <c r="L24" s="632"/>
    </row>
    <row r="25" spans="1:12" ht="13.5" customHeight="1">
      <c r="A25" s="197" t="s">
        <v>316</v>
      </c>
      <c r="B25" s="306" t="s">
        <v>358</v>
      </c>
      <c r="C25" s="541"/>
      <c r="D25" s="251"/>
      <c r="E25" s="251"/>
      <c r="F25" s="251"/>
      <c r="G25" s="252"/>
      <c r="H25" s="525"/>
      <c r="I25" s="251"/>
      <c r="J25" s="251"/>
      <c r="K25" s="253"/>
      <c r="L25" s="632"/>
    </row>
    <row r="26" spans="1:12" ht="13.5" customHeight="1">
      <c r="A26" s="195" t="s">
        <v>319</v>
      </c>
      <c r="B26" s="307" t="s">
        <v>360</v>
      </c>
      <c r="C26" s="544">
        <v>13476</v>
      </c>
      <c r="D26" s="290">
        <v>13476</v>
      </c>
      <c r="E26" s="290">
        <f>E27+E28+E29+E30+E31</f>
        <v>0</v>
      </c>
      <c r="F26" s="290">
        <v>8953</v>
      </c>
      <c r="G26" s="287">
        <f>G27+G28+G29+G30+G31</f>
        <v>0</v>
      </c>
      <c r="H26" s="536">
        <v>22429</v>
      </c>
      <c r="I26" s="256">
        <v>22429</v>
      </c>
      <c r="J26" s="290">
        <f>J27+J28+J29+J30+J31</f>
        <v>0</v>
      </c>
      <c r="K26" s="289">
        <f>K27+K28+K29+K30+K31</f>
        <v>0</v>
      </c>
      <c r="L26" s="632"/>
    </row>
    <row r="27" spans="1:12" ht="13.5" customHeight="1">
      <c r="A27" s="197" t="s">
        <v>322</v>
      </c>
      <c r="B27" s="306" t="s">
        <v>362</v>
      </c>
      <c r="C27" s="541"/>
      <c r="D27" s="251"/>
      <c r="E27" s="251"/>
      <c r="F27" s="251"/>
      <c r="G27" s="252"/>
      <c r="H27" s="525"/>
      <c r="I27" s="251"/>
      <c r="J27" s="251"/>
      <c r="K27" s="253"/>
      <c r="L27" s="632"/>
    </row>
    <row r="28" spans="1:12" ht="13.5" customHeight="1">
      <c r="A28" s="195" t="s">
        <v>324</v>
      </c>
      <c r="B28" s="306" t="s">
        <v>363</v>
      </c>
      <c r="C28" s="541">
        <v>13476</v>
      </c>
      <c r="D28" s="232">
        <v>13476</v>
      </c>
      <c r="E28" s="232"/>
      <c r="F28" s="232">
        <v>8953</v>
      </c>
      <c r="G28" s="233"/>
      <c r="H28" s="533">
        <v>22429</v>
      </c>
      <c r="I28" s="232">
        <v>22429</v>
      </c>
      <c r="J28" s="232"/>
      <c r="K28" s="234"/>
      <c r="L28" s="632"/>
    </row>
    <row r="29" spans="1:12" ht="13.5" customHeight="1">
      <c r="A29" s="197" t="s">
        <v>326</v>
      </c>
      <c r="B29" s="305" t="s">
        <v>364</v>
      </c>
      <c r="C29" s="541"/>
      <c r="D29" s="232"/>
      <c r="E29" s="232"/>
      <c r="F29" s="232"/>
      <c r="G29" s="233"/>
      <c r="H29" s="533"/>
      <c r="I29" s="232"/>
      <c r="J29" s="232"/>
      <c r="K29" s="234"/>
      <c r="L29" s="632"/>
    </row>
    <row r="30" spans="1:12" ht="13.5" customHeight="1">
      <c r="A30" s="195" t="s">
        <v>327</v>
      </c>
      <c r="B30" s="308" t="s">
        <v>365</v>
      </c>
      <c r="C30" s="541"/>
      <c r="D30" s="338"/>
      <c r="E30" s="327"/>
      <c r="F30" s="327"/>
      <c r="G30" s="328"/>
      <c r="H30" s="537"/>
      <c r="I30" s="327"/>
      <c r="J30" s="327"/>
      <c r="K30" s="329"/>
      <c r="L30" s="632"/>
    </row>
    <row r="31" spans="1:12" ht="13.5" customHeight="1" thickBot="1">
      <c r="A31" s="197" t="s">
        <v>328</v>
      </c>
      <c r="B31" s="309" t="s">
        <v>366</v>
      </c>
      <c r="C31" s="541"/>
      <c r="D31" s="331"/>
      <c r="E31" s="331"/>
      <c r="F31" s="331"/>
      <c r="G31" s="332"/>
      <c r="H31" s="530"/>
      <c r="I31" s="331"/>
      <c r="J31" s="331"/>
      <c r="K31" s="333"/>
      <c r="L31" s="632"/>
    </row>
    <row r="32" spans="1:12" ht="30.75" customHeight="1" thickBot="1">
      <c r="A32" s="221" t="s">
        <v>331</v>
      </c>
      <c r="B32" s="222" t="s">
        <v>367</v>
      </c>
      <c r="C32" s="531">
        <f>+C20+C26</f>
        <v>38476</v>
      </c>
      <c r="D32" s="320">
        <f>+D20+D26</f>
        <v>13476</v>
      </c>
      <c r="E32" s="320">
        <f>+E20+E26</f>
        <v>25000</v>
      </c>
      <c r="F32" s="548">
        <f aca="true" t="shared" si="1" ref="F32:K32">+F20+F26</f>
        <v>15639</v>
      </c>
      <c r="G32" s="240">
        <f t="shared" si="1"/>
        <v>0</v>
      </c>
      <c r="H32" s="547">
        <f t="shared" si="1"/>
        <v>54115</v>
      </c>
      <c r="I32" s="241">
        <f t="shared" si="1"/>
        <v>38227</v>
      </c>
      <c r="J32" s="320">
        <f t="shared" si="1"/>
        <v>15888</v>
      </c>
      <c r="K32" s="321">
        <f t="shared" si="1"/>
        <v>0</v>
      </c>
      <c r="L32" s="632"/>
    </row>
    <row r="33" spans="1:12" ht="15" thickBot="1">
      <c r="A33" s="221" t="s">
        <v>334</v>
      </c>
      <c r="B33" s="222" t="s">
        <v>369</v>
      </c>
      <c r="C33" s="545">
        <f>+C19+C32</f>
        <v>100276</v>
      </c>
      <c r="D33" s="77">
        <f>+D19+D32</f>
        <v>13476</v>
      </c>
      <c r="E33" s="63">
        <f>+E19+E32</f>
        <v>86800</v>
      </c>
      <c r="F33" s="77">
        <f aca="true" t="shared" si="2" ref="F33:K33">+F19+F32</f>
        <v>18577</v>
      </c>
      <c r="G33" s="242">
        <f t="shared" si="2"/>
        <v>0</v>
      </c>
      <c r="H33" s="538">
        <f t="shared" si="2"/>
        <v>118853</v>
      </c>
      <c r="I33" s="63">
        <f t="shared" si="2"/>
        <v>38227</v>
      </c>
      <c r="J33" s="77">
        <f t="shared" si="2"/>
        <v>80626</v>
      </c>
      <c r="K33" s="259">
        <f t="shared" si="2"/>
        <v>0</v>
      </c>
      <c r="L33" s="632"/>
    </row>
    <row r="34" spans="1:12" ht="15" thickBot="1">
      <c r="A34" s="310" t="s">
        <v>338</v>
      </c>
      <c r="B34" s="311" t="s">
        <v>335</v>
      </c>
      <c r="C34" s="546">
        <f>C66-C33</f>
        <v>0</v>
      </c>
      <c r="D34" s="335"/>
      <c r="E34" s="83"/>
      <c r="F34" s="335"/>
      <c r="G34" s="83"/>
      <c r="H34" s="539"/>
      <c r="I34" s="83"/>
      <c r="J34" s="335"/>
      <c r="K34" s="335"/>
      <c r="L34" s="632"/>
    </row>
    <row r="35" spans="1:12" ht="15" thickBot="1">
      <c r="A35" s="206" t="s">
        <v>371</v>
      </c>
      <c r="B35" s="207" t="s">
        <v>339</v>
      </c>
      <c r="C35" s="529">
        <f>C66-C33</f>
        <v>0</v>
      </c>
      <c r="D35" s="283"/>
      <c r="E35" s="336"/>
      <c r="F35" s="283"/>
      <c r="G35" s="336"/>
      <c r="H35" s="517"/>
      <c r="I35" s="336"/>
      <c r="J35" s="283"/>
      <c r="K35" s="283"/>
      <c r="L35" s="632"/>
    </row>
    <row r="36" spans="1:11" ht="15.75" thickBot="1">
      <c r="A36" s="90"/>
      <c r="B36" s="91"/>
      <c r="C36" s="90"/>
      <c r="D36" s="90"/>
      <c r="E36" s="90"/>
      <c r="F36" s="90"/>
      <c r="G36" s="90"/>
      <c r="H36" s="90"/>
      <c r="I36" s="90"/>
      <c r="J36" s="90"/>
      <c r="K36" s="90"/>
    </row>
    <row r="37" spans="1:11" ht="21" customHeight="1" thickBot="1">
      <c r="A37" s="652" t="s">
        <v>289</v>
      </c>
      <c r="B37" s="641" t="s">
        <v>291</v>
      </c>
      <c r="C37" s="641"/>
      <c r="D37" s="641"/>
      <c r="E37" s="641"/>
      <c r="F37" s="641"/>
      <c r="G37" s="641"/>
      <c r="H37" s="641"/>
      <c r="I37" s="641"/>
      <c r="J37" s="641"/>
      <c r="K37" s="642"/>
    </row>
    <row r="38" spans="1:11" ht="27.75" customHeight="1" thickBot="1">
      <c r="A38" s="653"/>
      <c r="B38" s="638" t="s">
        <v>2</v>
      </c>
      <c r="C38" s="633" t="s">
        <v>486</v>
      </c>
      <c r="D38" s="615" t="s">
        <v>488</v>
      </c>
      <c r="E38" s="635"/>
      <c r="F38" s="648" t="s">
        <v>482</v>
      </c>
      <c r="G38" s="649"/>
      <c r="H38" s="633" t="s">
        <v>480</v>
      </c>
      <c r="I38" s="645" t="s">
        <v>492</v>
      </c>
      <c r="J38" s="645"/>
      <c r="K38" s="646"/>
    </row>
    <row r="39" spans="1:11" ht="26.25" thickBot="1">
      <c r="A39" s="301"/>
      <c r="B39" s="657"/>
      <c r="C39" s="634"/>
      <c r="D39" s="142" t="s">
        <v>3</v>
      </c>
      <c r="E39" s="55" t="s">
        <v>4</v>
      </c>
      <c r="F39" s="188" t="s">
        <v>481</v>
      </c>
      <c r="G39" s="94" t="s">
        <v>337</v>
      </c>
      <c r="H39" s="650"/>
      <c r="I39" s="94" t="s">
        <v>3</v>
      </c>
      <c r="J39" s="143" t="s">
        <v>4</v>
      </c>
      <c r="K39" s="189" t="s">
        <v>5</v>
      </c>
    </row>
    <row r="40" spans="1:11" ht="15.75" thickBot="1">
      <c r="A40" s="312" t="s">
        <v>6</v>
      </c>
      <c r="B40" s="302" t="s">
        <v>7</v>
      </c>
      <c r="C40" s="219" t="s">
        <v>8</v>
      </c>
      <c r="D40" s="113" t="s">
        <v>9</v>
      </c>
      <c r="E40" s="220" t="s">
        <v>10</v>
      </c>
      <c r="F40" s="94" t="s">
        <v>11</v>
      </c>
      <c r="G40" s="192" t="s">
        <v>372</v>
      </c>
      <c r="H40" s="94" t="s">
        <v>477</v>
      </c>
      <c r="I40" s="192" t="s">
        <v>478</v>
      </c>
      <c r="J40" s="94" t="s">
        <v>479</v>
      </c>
      <c r="K40" s="194" t="s">
        <v>483</v>
      </c>
    </row>
    <row r="41" spans="1:11" ht="15">
      <c r="A41" s="313" t="s">
        <v>24</v>
      </c>
      <c r="B41" s="196" t="s">
        <v>230</v>
      </c>
      <c r="C41" s="504">
        <v>62448</v>
      </c>
      <c r="D41" s="224">
        <v>17875</v>
      </c>
      <c r="E41" s="225">
        <v>44573</v>
      </c>
      <c r="F41" s="226">
        <v>9951</v>
      </c>
      <c r="G41" s="227"/>
      <c r="H41" s="532">
        <v>72399</v>
      </c>
      <c r="I41" s="226">
        <v>25159</v>
      </c>
      <c r="J41" s="226">
        <v>47240</v>
      </c>
      <c r="K41" s="228"/>
    </row>
    <row r="42" spans="1:11" ht="15">
      <c r="A42" s="314" t="s">
        <v>39</v>
      </c>
      <c r="B42" s="198" t="s">
        <v>344</v>
      </c>
      <c r="C42" s="505"/>
      <c r="D42" s="230"/>
      <c r="E42" s="231"/>
      <c r="F42" s="232"/>
      <c r="G42" s="233"/>
      <c r="H42" s="533"/>
      <c r="I42" s="232"/>
      <c r="J42" s="232"/>
      <c r="K42" s="234"/>
    </row>
    <row r="43" spans="1:11" ht="15">
      <c r="A43" s="314" t="s">
        <v>54</v>
      </c>
      <c r="B43" s="198" t="s">
        <v>232</v>
      </c>
      <c r="C43" s="505">
        <v>22268</v>
      </c>
      <c r="D43" s="230">
        <v>15268</v>
      </c>
      <c r="E43" s="231">
        <v>6000</v>
      </c>
      <c r="F43" s="232">
        <v>1000</v>
      </c>
      <c r="G43" s="233"/>
      <c r="H43" s="533">
        <v>23268</v>
      </c>
      <c r="I43" s="232">
        <v>17268</v>
      </c>
      <c r="J43" s="232">
        <v>6000</v>
      </c>
      <c r="K43" s="234"/>
    </row>
    <row r="44" spans="1:11" ht="15">
      <c r="A44" s="314" t="s">
        <v>71</v>
      </c>
      <c r="B44" s="198" t="s">
        <v>347</v>
      </c>
      <c r="C44" s="505"/>
      <c r="D44" s="230"/>
      <c r="E44" s="231"/>
      <c r="F44" s="237"/>
      <c r="G44" s="238"/>
      <c r="H44" s="534"/>
      <c r="I44" s="237"/>
      <c r="J44" s="237"/>
      <c r="K44" s="239"/>
    </row>
    <row r="45" spans="1:11" ht="15">
      <c r="A45" s="314" t="s">
        <v>96</v>
      </c>
      <c r="B45" s="198" t="s">
        <v>234</v>
      </c>
      <c r="C45" s="505">
        <v>9360</v>
      </c>
      <c r="D45" s="230"/>
      <c r="E45" s="236">
        <v>9360</v>
      </c>
      <c r="F45" s="277">
        <v>7626</v>
      </c>
      <c r="G45" s="229"/>
      <c r="H45" s="533">
        <v>16986</v>
      </c>
      <c r="I45" s="232"/>
      <c r="J45" s="277">
        <v>16986</v>
      </c>
      <c r="K45" s="276"/>
    </row>
    <row r="46" spans="1:11" ht="15">
      <c r="A46" s="314" t="s">
        <v>109</v>
      </c>
      <c r="B46" s="315"/>
      <c r="C46" s="505"/>
      <c r="D46" s="319"/>
      <c r="E46" s="133"/>
      <c r="F46" s="277"/>
      <c r="G46" s="229"/>
      <c r="H46" s="533"/>
      <c r="I46" s="232"/>
      <c r="J46" s="277"/>
      <c r="K46" s="276"/>
    </row>
    <row r="47" spans="1:11" ht="15">
      <c r="A47" s="314" t="s">
        <v>120</v>
      </c>
      <c r="B47" s="315"/>
      <c r="C47" s="505"/>
      <c r="D47" s="319"/>
      <c r="E47" s="133"/>
      <c r="F47" s="277"/>
      <c r="G47" s="229"/>
      <c r="H47" s="533"/>
      <c r="I47" s="232"/>
      <c r="J47" s="277"/>
      <c r="K47" s="276"/>
    </row>
    <row r="48" spans="1:11" ht="15">
      <c r="A48" s="314" t="s">
        <v>131</v>
      </c>
      <c r="B48" s="315"/>
      <c r="C48" s="505"/>
      <c r="D48" s="319"/>
      <c r="E48" s="133"/>
      <c r="F48" s="277"/>
      <c r="G48" s="229"/>
      <c r="H48" s="533"/>
      <c r="I48" s="232"/>
      <c r="J48" s="277"/>
      <c r="K48" s="276"/>
    </row>
    <row r="49" spans="1:11" ht="15">
      <c r="A49" s="314" t="s">
        <v>278</v>
      </c>
      <c r="B49" s="315"/>
      <c r="C49" s="505"/>
      <c r="D49" s="319"/>
      <c r="E49" s="133"/>
      <c r="F49" s="277"/>
      <c r="G49" s="229"/>
      <c r="H49" s="533"/>
      <c r="I49" s="232"/>
      <c r="J49" s="277"/>
      <c r="K49" s="276"/>
    </row>
    <row r="50" spans="1:11" ht="15">
      <c r="A50" s="314" t="s">
        <v>142</v>
      </c>
      <c r="B50" s="315"/>
      <c r="C50" s="505"/>
      <c r="D50" s="319"/>
      <c r="E50" s="133"/>
      <c r="F50" s="277"/>
      <c r="G50" s="229"/>
      <c r="H50" s="533"/>
      <c r="I50" s="232"/>
      <c r="J50" s="277"/>
      <c r="K50" s="276"/>
    </row>
    <row r="51" spans="1:11" ht="15.75" thickBot="1">
      <c r="A51" s="316" t="s">
        <v>281</v>
      </c>
      <c r="B51" s="209" t="s">
        <v>223</v>
      </c>
      <c r="C51" s="510"/>
      <c r="D51" s="235"/>
      <c r="E51" s="250"/>
      <c r="F51" s="251"/>
      <c r="G51" s="252"/>
      <c r="H51" s="525"/>
      <c r="I51" s="251"/>
      <c r="J51" s="251"/>
      <c r="K51" s="253"/>
    </row>
    <row r="52" spans="1:11" ht="15.75" thickBot="1">
      <c r="A52" s="317" t="s">
        <v>300</v>
      </c>
      <c r="B52" s="222" t="s">
        <v>351</v>
      </c>
      <c r="C52" s="523">
        <f>+C41+C43+C45+C46+C47+C48+C49+C50+C51</f>
        <v>94076</v>
      </c>
      <c r="D52" s="84">
        <f>+D41+D43+D45+D46+D47+D48+D49+D50+D51</f>
        <v>33143</v>
      </c>
      <c r="E52" s="136">
        <f>+E41+E43+E45+E46+E47+E48+E49+E50+E51</f>
        <v>59933</v>
      </c>
      <c r="F52" s="136">
        <f aca="true" t="shared" si="3" ref="F52:K52">+F41+F43+F45+F46+F47+F48+F49+F50+F51</f>
        <v>18577</v>
      </c>
      <c r="G52" s="136">
        <f t="shared" si="3"/>
        <v>0</v>
      </c>
      <c r="H52" s="526">
        <f t="shared" si="3"/>
        <v>112653</v>
      </c>
      <c r="I52" s="136">
        <f t="shared" si="3"/>
        <v>42427</v>
      </c>
      <c r="J52" s="136">
        <f t="shared" si="3"/>
        <v>70226</v>
      </c>
      <c r="K52" s="136">
        <f t="shared" si="3"/>
        <v>0</v>
      </c>
    </row>
    <row r="53" spans="1:11" ht="15">
      <c r="A53" s="313" t="s">
        <v>301</v>
      </c>
      <c r="B53" s="196" t="s">
        <v>306</v>
      </c>
      <c r="C53" s="504"/>
      <c r="D53" s="322"/>
      <c r="E53" s="295"/>
      <c r="F53" s="323"/>
      <c r="G53" s="324"/>
      <c r="H53" s="535"/>
      <c r="I53" s="325"/>
      <c r="J53" s="323"/>
      <c r="K53" s="326"/>
    </row>
    <row r="54" spans="1:11" ht="15">
      <c r="A54" s="314" t="s">
        <v>304</v>
      </c>
      <c r="B54" s="198" t="s">
        <v>354</v>
      </c>
      <c r="C54" s="505"/>
      <c r="D54" s="254"/>
      <c r="E54" s="255"/>
      <c r="F54" s="256"/>
      <c r="G54" s="257"/>
      <c r="H54" s="536"/>
      <c r="I54" s="256"/>
      <c r="J54" s="256"/>
      <c r="K54" s="258"/>
    </row>
    <row r="55" spans="1:11" ht="15">
      <c r="A55" s="313" t="s">
        <v>307</v>
      </c>
      <c r="B55" s="198" t="s">
        <v>312</v>
      </c>
      <c r="C55" s="505"/>
      <c r="D55" s="230"/>
      <c r="E55" s="231"/>
      <c r="F55" s="232"/>
      <c r="G55" s="233"/>
      <c r="H55" s="533"/>
      <c r="I55" s="232"/>
      <c r="J55" s="232"/>
      <c r="K55" s="234"/>
    </row>
    <row r="56" spans="1:11" ht="15">
      <c r="A56" s="314" t="s">
        <v>310</v>
      </c>
      <c r="B56" s="198" t="s">
        <v>315</v>
      </c>
      <c r="C56" s="505">
        <v>6200</v>
      </c>
      <c r="D56" s="230"/>
      <c r="E56" s="231">
        <v>6200</v>
      </c>
      <c r="F56" s="232"/>
      <c r="G56" s="233"/>
      <c r="H56" s="533">
        <v>6200</v>
      </c>
      <c r="I56" s="232"/>
      <c r="J56" s="232">
        <v>6200</v>
      </c>
      <c r="K56" s="234"/>
    </row>
    <row r="57" spans="1:11" ht="15">
      <c r="A57" s="313" t="s">
        <v>313</v>
      </c>
      <c r="B57" s="209" t="s">
        <v>318</v>
      </c>
      <c r="C57" s="505"/>
      <c r="D57" s="230"/>
      <c r="E57" s="231"/>
      <c r="F57" s="232"/>
      <c r="G57" s="233"/>
      <c r="H57" s="533"/>
      <c r="I57" s="232"/>
      <c r="J57" s="232"/>
      <c r="K57" s="234"/>
    </row>
    <row r="58" spans="1:11" ht="15">
      <c r="A58" s="314" t="s">
        <v>316</v>
      </c>
      <c r="B58" s="198" t="s">
        <v>359</v>
      </c>
      <c r="C58" s="505"/>
      <c r="D58" s="249"/>
      <c r="E58" s="250"/>
      <c r="F58" s="251"/>
      <c r="G58" s="252"/>
      <c r="H58" s="525"/>
      <c r="I58" s="251"/>
      <c r="J58" s="251"/>
      <c r="K58" s="253"/>
    </row>
    <row r="59" spans="1:11" ht="15">
      <c r="A59" s="313" t="s">
        <v>319</v>
      </c>
      <c r="B59" s="196" t="s">
        <v>361</v>
      </c>
      <c r="C59" s="505"/>
      <c r="D59" s="254"/>
      <c r="E59" s="255"/>
      <c r="F59" s="290">
        <f aca="true" t="shared" si="4" ref="F59:K59">F60+F61+F62+F63+F64</f>
        <v>0</v>
      </c>
      <c r="G59" s="287">
        <f t="shared" si="4"/>
        <v>0</v>
      </c>
      <c r="H59" s="536">
        <f t="shared" si="4"/>
        <v>0</v>
      </c>
      <c r="I59" s="256">
        <f t="shared" si="4"/>
        <v>0</v>
      </c>
      <c r="J59" s="290">
        <f t="shared" si="4"/>
        <v>0</v>
      </c>
      <c r="K59" s="289">
        <f t="shared" si="4"/>
        <v>0</v>
      </c>
    </row>
    <row r="60" spans="1:11" ht="15">
      <c r="A60" s="314" t="s">
        <v>322</v>
      </c>
      <c r="B60" s="196" t="s">
        <v>267</v>
      </c>
      <c r="C60" s="505"/>
      <c r="D60" s="249"/>
      <c r="E60" s="250"/>
      <c r="F60" s="251"/>
      <c r="G60" s="252"/>
      <c r="H60" s="525"/>
      <c r="I60" s="251"/>
      <c r="J60" s="251"/>
      <c r="K60" s="253"/>
    </row>
    <row r="61" spans="1:11" ht="15">
      <c r="A61" s="313" t="s">
        <v>324</v>
      </c>
      <c r="B61" s="318"/>
      <c r="C61" s="505"/>
      <c r="D61" s="230"/>
      <c r="E61" s="231"/>
      <c r="F61" s="232"/>
      <c r="G61" s="233"/>
      <c r="H61" s="533"/>
      <c r="I61" s="232"/>
      <c r="J61" s="232"/>
      <c r="K61" s="234"/>
    </row>
    <row r="62" spans="1:11" ht="15">
      <c r="A62" s="314" t="s">
        <v>326</v>
      </c>
      <c r="B62" s="318"/>
      <c r="C62" s="505"/>
      <c r="D62" s="230"/>
      <c r="E62" s="231"/>
      <c r="F62" s="232"/>
      <c r="G62" s="233"/>
      <c r="H62" s="533"/>
      <c r="I62" s="232"/>
      <c r="J62" s="232"/>
      <c r="K62" s="234"/>
    </row>
    <row r="63" spans="1:11" ht="15.75" thickBot="1">
      <c r="A63" s="313" t="s">
        <v>327</v>
      </c>
      <c r="B63" s="203"/>
      <c r="C63" s="505"/>
      <c r="D63" s="249"/>
      <c r="E63" s="250"/>
      <c r="F63" s="327"/>
      <c r="G63" s="328"/>
      <c r="H63" s="537"/>
      <c r="I63" s="327"/>
      <c r="J63" s="327"/>
      <c r="K63" s="329"/>
    </row>
    <row r="64" spans="1:11" ht="15.75" thickBot="1">
      <c r="A64" s="314" t="s">
        <v>328</v>
      </c>
      <c r="B64" s="318"/>
      <c r="C64" s="505"/>
      <c r="D64" s="330"/>
      <c r="E64" s="63"/>
      <c r="F64" s="331"/>
      <c r="G64" s="332"/>
      <c r="H64" s="530"/>
      <c r="I64" s="331"/>
      <c r="J64" s="331"/>
      <c r="K64" s="333"/>
    </row>
    <row r="65" spans="1:11" ht="26.25" thickBot="1">
      <c r="A65" s="317" t="s">
        <v>331</v>
      </c>
      <c r="B65" s="222" t="s">
        <v>368</v>
      </c>
      <c r="C65" s="523">
        <f>SUM(C53:C64)</f>
        <v>6200</v>
      </c>
      <c r="D65" s="84">
        <f>SUM(D53:D64)</f>
        <v>0</v>
      </c>
      <c r="E65" s="136">
        <f>SUM(E53:E64)</f>
        <v>6200</v>
      </c>
      <c r="F65" s="136">
        <f aca="true" t="shared" si="5" ref="F65:K65">SUM(F53:F64)</f>
        <v>0</v>
      </c>
      <c r="G65" s="136">
        <f t="shared" si="5"/>
        <v>0</v>
      </c>
      <c r="H65" s="526">
        <f t="shared" si="5"/>
        <v>6200</v>
      </c>
      <c r="I65" s="136">
        <f t="shared" si="5"/>
        <v>0</v>
      </c>
      <c r="J65" s="136">
        <f t="shared" si="5"/>
        <v>6200</v>
      </c>
      <c r="K65" s="136">
        <f t="shared" si="5"/>
        <v>0</v>
      </c>
    </row>
    <row r="66" spans="1:11" ht="15.75" thickBot="1">
      <c r="A66" s="317" t="s">
        <v>334</v>
      </c>
      <c r="B66" s="222" t="s">
        <v>370</v>
      </c>
      <c r="C66" s="524">
        <f aca="true" t="shared" si="6" ref="C66:K66">+C52+C65</f>
        <v>100276</v>
      </c>
      <c r="D66" s="334">
        <f t="shared" si="6"/>
        <v>33143</v>
      </c>
      <c r="E66" s="63">
        <f t="shared" si="6"/>
        <v>66133</v>
      </c>
      <c r="F66" s="77">
        <f t="shared" si="6"/>
        <v>18577</v>
      </c>
      <c r="G66" s="242">
        <f t="shared" si="6"/>
        <v>0</v>
      </c>
      <c r="H66" s="538">
        <f t="shared" si="6"/>
        <v>118853</v>
      </c>
      <c r="I66" s="63">
        <f t="shared" si="6"/>
        <v>42427</v>
      </c>
      <c r="J66" s="77">
        <f t="shared" si="6"/>
        <v>76426</v>
      </c>
      <c r="K66" s="259">
        <f t="shared" si="6"/>
        <v>0</v>
      </c>
    </row>
    <row r="67" spans="1:11" ht="15.75" thickBot="1">
      <c r="A67" s="317" t="s">
        <v>338</v>
      </c>
      <c r="B67" s="222" t="s">
        <v>336</v>
      </c>
      <c r="C67" s="524" t="str">
        <f>IF(C19-C52&gt;0,C19-C52,"-")</f>
        <v>-</v>
      </c>
      <c r="D67" s="260"/>
      <c r="E67" s="63"/>
      <c r="F67" s="335"/>
      <c r="G67" s="83"/>
      <c r="H67" s="539"/>
      <c r="I67" s="83"/>
      <c r="J67" s="335"/>
      <c r="K67" s="335"/>
    </row>
    <row r="68" spans="1:11" ht="15.75" thickBot="1">
      <c r="A68" s="317" t="s">
        <v>371</v>
      </c>
      <c r="B68" s="222" t="s">
        <v>340</v>
      </c>
      <c r="C68" s="524"/>
      <c r="D68" s="269"/>
      <c r="E68" s="63"/>
      <c r="F68" s="283"/>
      <c r="G68" s="336"/>
      <c r="H68" s="517"/>
      <c r="I68" s="336"/>
      <c r="J68" s="283"/>
      <c r="K68" s="283"/>
    </row>
  </sheetData>
  <sheetProtection selectLockedCells="1" selectUnlockedCells="1"/>
  <mergeCells count="19">
    <mergeCell ref="L2:L35"/>
    <mergeCell ref="A4:A5"/>
    <mergeCell ref="C5:C6"/>
    <mergeCell ref="D5:E5"/>
    <mergeCell ref="C38:C39"/>
    <mergeCell ref="D38:E38"/>
    <mergeCell ref="B4:K4"/>
    <mergeCell ref="B5:B6"/>
    <mergeCell ref="B38:B39"/>
    <mergeCell ref="B37:K37"/>
    <mergeCell ref="I1:K1"/>
    <mergeCell ref="A2:K2"/>
    <mergeCell ref="A37:A38"/>
    <mergeCell ref="F5:G5"/>
    <mergeCell ref="H5:H6"/>
    <mergeCell ref="I5:K5"/>
    <mergeCell ref="F38:G38"/>
    <mergeCell ref="H38:H39"/>
    <mergeCell ref="I38:K38"/>
  </mergeCells>
  <printOptions horizontalCentered="1"/>
  <pageMargins left="0.2362204724409449" right="0.35433070866141736" top="0.4724409448818898" bottom="0.7874015748031497" header="0.5118110236220472" footer="0.5118110236220472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22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45.50390625" style="41" customWidth="1"/>
    <col min="2" max="2" width="16.625" style="42" customWidth="1"/>
    <col min="3" max="3" width="12.875" style="42" customWidth="1"/>
    <col min="4" max="4" width="13.375" style="42" customWidth="1"/>
    <col min="5" max="5" width="18.125" style="42" customWidth="1"/>
    <col min="6" max="6" width="13.50390625" style="42" customWidth="1"/>
    <col min="7" max="7" width="15.00390625" style="42" customWidth="1"/>
    <col min="8" max="8" width="15.125" style="42" customWidth="1"/>
    <col min="9" max="9" width="15.00390625" style="42" customWidth="1"/>
    <col min="10" max="10" width="12.875" style="42" customWidth="1"/>
    <col min="11" max="11" width="19.00390625" style="42" customWidth="1"/>
    <col min="12" max="16384" width="9.375" style="42" customWidth="1"/>
  </cols>
  <sheetData>
    <row r="1" spans="1:11" ht="25.5" customHeight="1">
      <c r="A1" s="663" t="s">
        <v>373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</row>
    <row r="2" spans="1:11" ht="22.5" customHeight="1" thickBot="1">
      <c r="A2" s="44"/>
      <c r="K2" s="45" t="s">
        <v>288</v>
      </c>
    </row>
    <row r="3" spans="1:11" ht="24" customHeight="1" thickBot="1">
      <c r="A3" s="664" t="s">
        <v>374</v>
      </c>
      <c r="B3" s="613" t="s">
        <v>486</v>
      </c>
      <c r="C3" s="618" t="s">
        <v>487</v>
      </c>
      <c r="D3" s="618"/>
      <c r="E3" s="619"/>
      <c r="F3" s="658" t="s">
        <v>482</v>
      </c>
      <c r="G3" s="626"/>
      <c r="H3" s="615" t="s">
        <v>480</v>
      </c>
      <c r="I3" s="660" t="s">
        <v>492</v>
      </c>
      <c r="J3" s="661"/>
      <c r="K3" s="662"/>
    </row>
    <row r="4" spans="1:11" s="46" customFormat="1" ht="48" customHeight="1" thickBot="1">
      <c r="A4" s="664"/>
      <c r="B4" s="617"/>
      <c r="C4" s="95" t="s">
        <v>3</v>
      </c>
      <c r="D4" s="120" t="s">
        <v>4</v>
      </c>
      <c r="E4" s="97" t="s">
        <v>5</v>
      </c>
      <c r="F4" s="94" t="s">
        <v>481</v>
      </c>
      <c r="G4" s="94" t="s">
        <v>337</v>
      </c>
      <c r="H4" s="659"/>
      <c r="I4" s="468" t="s">
        <v>3</v>
      </c>
      <c r="J4" s="469" t="s">
        <v>4</v>
      </c>
      <c r="K4" s="470" t="s">
        <v>5</v>
      </c>
    </row>
    <row r="5" spans="1:11" s="33" customFormat="1" ht="16.5" customHeight="1" thickBot="1">
      <c r="A5" s="339" t="s">
        <v>6</v>
      </c>
      <c r="B5" s="341" t="s">
        <v>9</v>
      </c>
      <c r="C5" s="449" t="s">
        <v>10</v>
      </c>
      <c r="D5" s="301" t="s">
        <v>11</v>
      </c>
      <c r="E5" s="444" t="s">
        <v>372</v>
      </c>
      <c r="F5" s="342" t="s">
        <v>477</v>
      </c>
      <c r="G5" s="342" t="s">
        <v>478</v>
      </c>
      <c r="H5" s="342" t="s">
        <v>479</v>
      </c>
      <c r="I5" s="342" t="s">
        <v>483</v>
      </c>
      <c r="J5" s="342" t="s">
        <v>484</v>
      </c>
      <c r="K5" s="342" t="s">
        <v>485</v>
      </c>
    </row>
    <row r="6" spans="1:11" ht="15.75" customHeight="1">
      <c r="A6" s="343" t="s">
        <v>375</v>
      </c>
      <c r="B6" s="549">
        <v>30000</v>
      </c>
      <c r="C6" s="346"/>
      <c r="D6" s="346">
        <v>30000</v>
      </c>
      <c r="E6" s="347"/>
      <c r="F6" s="348"/>
      <c r="G6" s="349"/>
      <c r="H6" s="551">
        <v>30000</v>
      </c>
      <c r="I6" s="349"/>
      <c r="J6" s="348">
        <v>30000</v>
      </c>
      <c r="K6" s="350"/>
    </row>
    <row r="7" spans="1:11" ht="15.75" customHeight="1">
      <c r="A7" s="451" t="s">
        <v>493</v>
      </c>
      <c r="B7" s="549">
        <v>9360</v>
      </c>
      <c r="C7" s="346"/>
      <c r="D7" s="346">
        <v>9360</v>
      </c>
      <c r="E7" s="347"/>
      <c r="F7" s="351"/>
      <c r="G7" s="349"/>
      <c r="H7" s="552">
        <v>9360</v>
      </c>
      <c r="I7" s="349"/>
      <c r="J7" s="351">
        <v>9360</v>
      </c>
      <c r="K7" s="350"/>
    </row>
    <row r="8" spans="1:11" ht="15.75" customHeight="1">
      <c r="A8" s="343" t="s">
        <v>376</v>
      </c>
      <c r="B8" s="549">
        <v>10973</v>
      </c>
      <c r="C8" s="346"/>
      <c r="D8" s="346">
        <v>10973</v>
      </c>
      <c r="E8" s="347"/>
      <c r="F8" s="351"/>
      <c r="G8" s="349"/>
      <c r="H8" s="552">
        <v>10973</v>
      </c>
      <c r="I8" s="349"/>
      <c r="J8" s="351">
        <v>10973</v>
      </c>
      <c r="K8" s="350"/>
    </row>
    <row r="9" spans="1:11" ht="15.75" customHeight="1">
      <c r="A9" s="343" t="s">
        <v>377</v>
      </c>
      <c r="B9" s="549">
        <v>800</v>
      </c>
      <c r="C9" s="346"/>
      <c r="D9" s="346">
        <v>800</v>
      </c>
      <c r="E9" s="347"/>
      <c r="F9" s="351"/>
      <c r="G9" s="349"/>
      <c r="H9" s="552">
        <v>800</v>
      </c>
      <c r="I9" s="349"/>
      <c r="J9" s="351">
        <v>800</v>
      </c>
      <c r="K9" s="350"/>
    </row>
    <row r="10" spans="1:11" ht="15.75" customHeight="1">
      <c r="A10" s="344" t="s">
        <v>378</v>
      </c>
      <c r="B10" s="549">
        <v>3000</v>
      </c>
      <c r="C10" s="346">
        <v>3000</v>
      </c>
      <c r="D10" s="346"/>
      <c r="E10" s="347"/>
      <c r="F10" s="351"/>
      <c r="G10" s="349"/>
      <c r="H10" s="552">
        <v>3000</v>
      </c>
      <c r="I10" s="349">
        <v>3000</v>
      </c>
      <c r="J10" s="351"/>
      <c r="K10" s="350"/>
    </row>
    <row r="11" spans="1:11" ht="15.75" customHeight="1">
      <c r="A11" s="343" t="s">
        <v>379</v>
      </c>
      <c r="B11" s="549">
        <v>2800</v>
      </c>
      <c r="C11" s="346"/>
      <c r="D11" s="346">
        <v>2800</v>
      </c>
      <c r="E11" s="347"/>
      <c r="F11" s="351"/>
      <c r="G11" s="349"/>
      <c r="H11" s="552">
        <v>2800</v>
      </c>
      <c r="I11" s="349"/>
      <c r="J11" s="351">
        <v>2800</v>
      </c>
      <c r="K11" s="350"/>
    </row>
    <row r="12" spans="1:11" ht="15.75" customHeight="1">
      <c r="A12" s="344" t="s">
        <v>380</v>
      </c>
      <c r="B12" s="549">
        <v>6000</v>
      </c>
      <c r="C12" s="346">
        <v>6000</v>
      </c>
      <c r="D12" s="346"/>
      <c r="E12" s="347"/>
      <c r="F12" s="351"/>
      <c r="G12" s="349"/>
      <c r="H12" s="552">
        <v>6000</v>
      </c>
      <c r="I12" s="349">
        <v>6000</v>
      </c>
      <c r="J12" s="351"/>
      <c r="K12" s="350"/>
    </row>
    <row r="13" spans="1:11" ht="15.75" customHeight="1">
      <c r="A13" s="451" t="s">
        <v>489</v>
      </c>
      <c r="B13" s="549"/>
      <c r="C13" s="346"/>
      <c r="D13" s="346"/>
      <c r="E13" s="347"/>
      <c r="F13" s="351">
        <v>3791</v>
      </c>
      <c r="G13" s="349"/>
      <c r="H13" s="552">
        <v>3791</v>
      </c>
      <c r="I13" s="349">
        <v>3791</v>
      </c>
      <c r="J13" s="351"/>
      <c r="K13" s="350"/>
    </row>
    <row r="14" spans="1:11" ht="15.75" customHeight="1">
      <c r="A14" s="451" t="s">
        <v>494</v>
      </c>
      <c r="B14" s="549"/>
      <c r="C14" s="346"/>
      <c r="D14" s="346"/>
      <c r="E14" s="347"/>
      <c r="F14" s="351">
        <v>2413</v>
      </c>
      <c r="G14" s="349"/>
      <c r="H14" s="552">
        <v>2413</v>
      </c>
      <c r="I14" s="349"/>
      <c r="J14" s="351">
        <v>2413</v>
      </c>
      <c r="K14" s="350"/>
    </row>
    <row r="15" spans="1:11" ht="26.25" customHeight="1">
      <c r="A15" s="451" t="s">
        <v>490</v>
      </c>
      <c r="B15" s="549"/>
      <c r="C15" s="346"/>
      <c r="D15" s="346"/>
      <c r="E15" s="347"/>
      <c r="F15" s="351">
        <v>3747</v>
      </c>
      <c r="G15" s="349"/>
      <c r="H15" s="552">
        <v>3747</v>
      </c>
      <c r="I15" s="349">
        <v>3747</v>
      </c>
      <c r="J15" s="351"/>
      <c r="K15" s="350"/>
    </row>
    <row r="16" spans="1:11" ht="15.75" customHeight="1">
      <c r="A16" s="451" t="s">
        <v>495</v>
      </c>
      <c r="B16" s="549"/>
      <c r="C16" s="346"/>
      <c r="D16" s="346"/>
      <c r="E16" s="347"/>
      <c r="F16" s="351">
        <v>7626</v>
      </c>
      <c r="G16" s="349"/>
      <c r="H16" s="552">
        <v>7626</v>
      </c>
      <c r="I16" s="349"/>
      <c r="J16" s="351">
        <v>7626</v>
      </c>
      <c r="K16" s="350"/>
    </row>
    <row r="17" spans="1:11" ht="15.75" customHeight="1">
      <c r="A17" s="343"/>
      <c r="B17" s="549"/>
      <c r="C17" s="346"/>
      <c r="D17" s="346"/>
      <c r="E17" s="347"/>
      <c r="F17" s="351"/>
      <c r="G17" s="349"/>
      <c r="H17" s="552"/>
      <c r="I17" s="349"/>
      <c r="J17" s="351"/>
      <c r="K17" s="350"/>
    </row>
    <row r="18" spans="1:11" ht="15.75" customHeight="1">
      <c r="A18" s="343"/>
      <c r="B18" s="549"/>
      <c r="C18" s="346"/>
      <c r="D18" s="346"/>
      <c r="E18" s="347"/>
      <c r="F18" s="351"/>
      <c r="G18" s="349"/>
      <c r="H18" s="552"/>
      <c r="I18" s="349"/>
      <c r="J18" s="351"/>
      <c r="K18" s="350"/>
    </row>
    <row r="19" spans="1:11" ht="15.75" customHeight="1">
      <c r="A19" s="343"/>
      <c r="B19" s="549"/>
      <c r="C19" s="346"/>
      <c r="D19" s="346"/>
      <c r="E19" s="347"/>
      <c r="F19" s="351"/>
      <c r="G19" s="349"/>
      <c r="H19" s="552"/>
      <c r="I19" s="349"/>
      <c r="J19" s="351"/>
      <c r="K19" s="350"/>
    </row>
    <row r="20" spans="1:11" ht="15.75" customHeight="1">
      <c r="A20" s="343"/>
      <c r="B20" s="549"/>
      <c r="C20" s="346"/>
      <c r="D20" s="346"/>
      <c r="E20" s="347"/>
      <c r="F20" s="351"/>
      <c r="G20" s="349"/>
      <c r="H20" s="552"/>
      <c r="I20" s="349"/>
      <c r="J20" s="351"/>
      <c r="K20" s="350"/>
    </row>
    <row r="21" spans="1:11" ht="15.75" customHeight="1" thickBot="1">
      <c r="A21" s="343"/>
      <c r="B21" s="549"/>
      <c r="C21" s="346"/>
      <c r="D21" s="346"/>
      <c r="E21" s="347"/>
      <c r="F21" s="351"/>
      <c r="G21" s="349"/>
      <c r="H21" s="552"/>
      <c r="I21" s="349"/>
      <c r="J21" s="351"/>
      <c r="K21" s="350"/>
    </row>
    <row r="22" spans="1:11" s="47" customFormat="1" ht="18" customHeight="1" thickBot="1">
      <c r="A22" s="345" t="s">
        <v>381</v>
      </c>
      <c r="B22" s="550">
        <f>SUM(B6:B21)</f>
        <v>62933</v>
      </c>
      <c r="C22" s="352">
        <f>SUM(C6:C21)</f>
        <v>9000</v>
      </c>
      <c r="D22" s="352">
        <f>SUM(D6:D21)</f>
        <v>53933</v>
      </c>
      <c r="E22" s="353">
        <f>SUM(E6:E21)</f>
        <v>0</v>
      </c>
      <c r="F22" s="354">
        <f aca="true" t="shared" si="0" ref="F22:K22">SUM(F6:F21)</f>
        <v>17577</v>
      </c>
      <c r="G22" s="355">
        <f t="shared" si="0"/>
        <v>0</v>
      </c>
      <c r="H22" s="553">
        <f t="shared" si="0"/>
        <v>80510</v>
      </c>
      <c r="I22" s="355">
        <f t="shared" si="0"/>
        <v>16538</v>
      </c>
      <c r="J22" s="354">
        <f t="shared" si="0"/>
        <v>63972</v>
      </c>
      <c r="K22" s="89">
        <f t="shared" si="0"/>
        <v>0</v>
      </c>
    </row>
  </sheetData>
  <sheetProtection selectLockedCells="1" selectUnlockedCells="1"/>
  <mergeCells count="7">
    <mergeCell ref="F3:G3"/>
    <mergeCell ref="H3:H4"/>
    <mergeCell ref="I3:K3"/>
    <mergeCell ref="A1:K1"/>
    <mergeCell ref="A3:A4"/>
    <mergeCell ref="B3:B4"/>
    <mergeCell ref="C3:E3"/>
  </mergeCells>
  <printOptions horizontalCentered="1"/>
  <pageMargins left="0.17" right="0.1968503937007874" top="1.299212598425197" bottom="0.2362204724409449" header="1.062992125984252" footer="0.5118110236220472"/>
  <pageSetup horizontalDpi="300" verticalDpi="300" orientation="landscape" paperSize="9" scale="70" r:id="rId1"/>
  <headerFooter alignWithMargins="0">
    <oddHeader>&amp;R&amp;"Times New Roman CE,Félkövér dőlt"&amp;11 6. melléklet  a .../2016. (......)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8.50390625" style="41" customWidth="1"/>
    <col min="2" max="2" width="15.125" style="42" customWidth="1"/>
    <col min="3" max="3" width="14.625" style="42" customWidth="1"/>
    <col min="4" max="4" width="14.50390625" style="42" customWidth="1"/>
    <col min="5" max="5" width="18.125" style="42" customWidth="1"/>
    <col min="6" max="6" width="13.875" style="42" customWidth="1"/>
    <col min="7" max="7" width="12.625" style="42" customWidth="1"/>
    <col min="8" max="8" width="14.125" style="42" customWidth="1"/>
    <col min="9" max="9" width="14.50390625" style="42" customWidth="1"/>
    <col min="10" max="10" width="13.625" style="42" customWidth="1"/>
    <col min="11" max="11" width="18.125" style="42" customWidth="1"/>
    <col min="12" max="16384" width="9.375" style="42" customWidth="1"/>
  </cols>
  <sheetData>
    <row r="1" spans="1:11" ht="24.75" customHeight="1">
      <c r="A1" s="663" t="s">
        <v>382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</row>
    <row r="2" spans="1:11" ht="24.75" customHeight="1" thickBot="1">
      <c r="A2" s="43"/>
      <c r="B2" s="43"/>
      <c r="K2" s="45" t="s">
        <v>288</v>
      </c>
    </row>
    <row r="3" spans="1:11" ht="23.25" customHeight="1" thickBot="1">
      <c r="A3" s="664" t="s">
        <v>383</v>
      </c>
      <c r="B3" s="613" t="s">
        <v>486</v>
      </c>
      <c r="C3" s="618" t="s">
        <v>487</v>
      </c>
      <c r="D3" s="618"/>
      <c r="E3" s="619"/>
      <c r="F3" s="658" t="s">
        <v>482</v>
      </c>
      <c r="G3" s="626"/>
      <c r="H3" s="615" t="s">
        <v>480</v>
      </c>
      <c r="I3" s="660" t="s">
        <v>492</v>
      </c>
      <c r="J3" s="661"/>
      <c r="K3" s="662"/>
    </row>
    <row r="4" spans="1:11" s="46" customFormat="1" ht="45" customHeight="1" thickBot="1">
      <c r="A4" s="664"/>
      <c r="B4" s="617"/>
      <c r="C4" s="95" t="s">
        <v>3</v>
      </c>
      <c r="D4" s="120" t="s">
        <v>4</v>
      </c>
      <c r="E4" s="97" t="s">
        <v>5</v>
      </c>
      <c r="F4" s="94" t="s">
        <v>481</v>
      </c>
      <c r="G4" s="94" t="s">
        <v>337</v>
      </c>
      <c r="H4" s="659"/>
      <c r="I4" s="468" t="s">
        <v>3</v>
      </c>
      <c r="J4" s="469" t="s">
        <v>4</v>
      </c>
      <c r="K4" s="470" t="s">
        <v>5</v>
      </c>
    </row>
    <row r="5" spans="1:11" s="33" customFormat="1" ht="15" customHeight="1" thickBot="1">
      <c r="A5" s="339" t="s">
        <v>6</v>
      </c>
      <c r="B5" s="340" t="s">
        <v>9</v>
      </c>
      <c r="C5" s="449" t="s">
        <v>10</v>
      </c>
      <c r="D5" s="301" t="s">
        <v>11</v>
      </c>
      <c r="E5" s="444" t="s">
        <v>372</v>
      </c>
      <c r="F5" s="342" t="s">
        <v>477</v>
      </c>
      <c r="G5" s="342" t="s">
        <v>478</v>
      </c>
      <c r="H5" s="342" t="s">
        <v>479</v>
      </c>
      <c r="I5" s="342" t="s">
        <v>483</v>
      </c>
      <c r="J5" s="342" t="s">
        <v>484</v>
      </c>
      <c r="K5" s="342" t="s">
        <v>485</v>
      </c>
    </row>
    <row r="6" spans="1:11" ht="15.75" customHeight="1">
      <c r="A6" s="203" t="s">
        <v>384</v>
      </c>
      <c r="B6" s="549">
        <v>3000</v>
      </c>
      <c r="C6" s="346">
        <v>3000</v>
      </c>
      <c r="D6" s="346"/>
      <c r="E6" s="347"/>
      <c r="F6" s="356"/>
      <c r="G6" s="349"/>
      <c r="H6" s="555">
        <v>3000</v>
      </c>
      <c r="I6" s="356">
        <v>3000</v>
      </c>
      <c r="J6" s="356"/>
      <c r="K6" s="350"/>
    </row>
    <row r="7" spans="1:11" ht="15.75" customHeight="1">
      <c r="A7" s="203" t="s">
        <v>385</v>
      </c>
      <c r="B7" s="549">
        <v>12268</v>
      </c>
      <c r="C7" s="346">
        <v>12268</v>
      </c>
      <c r="D7" s="346"/>
      <c r="E7" s="347"/>
      <c r="F7" s="351"/>
      <c r="G7" s="349"/>
      <c r="H7" s="552">
        <v>12268</v>
      </c>
      <c r="I7" s="351">
        <v>12268</v>
      </c>
      <c r="J7" s="351"/>
      <c r="K7" s="350"/>
    </row>
    <row r="8" spans="1:11" ht="30.75" customHeight="1">
      <c r="A8" s="203" t="s">
        <v>386</v>
      </c>
      <c r="B8" s="549">
        <v>6000</v>
      </c>
      <c r="C8" s="346"/>
      <c r="D8" s="346">
        <v>6000</v>
      </c>
      <c r="E8" s="347"/>
      <c r="F8" s="351"/>
      <c r="G8" s="349"/>
      <c r="H8" s="552">
        <v>6000</v>
      </c>
      <c r="J8" s="351">
        <v>6000</v>
      </c>
      <c r="K8" s="350"/>
    </row>
    <row r="9" spans="1:11" ht="15.75" customHeight="1">
      <c r="A9" s="203" t="s">
        <v>387</v>
      </c>
      <c r="B9" s="549">
        <v>1000</v>
      </c>
      <c r="C9" s="346">
        <v>1000</v>
      </c>
      <c r="D9" s="346"/>
      <c r="E9" s="347"/>
      <c r="F9" s="351"/>
      <c r="G9" s="349"/>
      <c r="H9" s="552">
        <v>1000</v>
      </c>
      <c r="I9" s="351">
        <v>1000</v>
      </c>
      <c r="J9" s="351"/>
      <c r="K9" s="350"/>
    </row>
    <row r="10" spans="1:11" ht="15.75" customHeight="1">
      <c r="A10" s="452" t="s">
        <v>498</v>
      </c>
      <c r="B10" s="549"/>
      <c r="C10" s="346"/>
      <c r="D10" s="346"/>
      <c r="E10" s="347"/>
      <c r="F10" s="351">
        <v>1000</v>
      </c>
      <c r="G10" s="349"/>
      <c r="H10" s="552">
        <v>1000</v>
      </c>
      <c r="I10" s="351">
        <v>1000</v>
      </c>
      <c r="J10" s="351"/>
      <c r="K10" s="350"/>
    </row>
    <row r="11" spans="1:11" ht="15.75" customHeight="1">
      <c r="A11" s="203"/>
      <c r="B11" s="549"/>
      <c r="C11" s="346"/>
      <c r="D11" s="346"/>
      <c r="E11" s="347"/>
      <c r="F11" s="351"/>
      <c r="G11" s="349"/>
      <c r="H11" s="552"/>
      <c r="I11" s="349"/>
      <c r="J11" s="351"/>
      <c r="K11" s="350"/>
    </row>
    <row r="12" spans="1:11" ht="15.75" customHeight="1">
      <c r="A12" s="203"/>
      <c r="B12" s="549"/>
      <c r="C12" s="346"/>
      <c r="D12" s="346"/>
      <c r="E12" s="347"/>
      <c r="F12" s="351"/>
      <c r="G12" s="349"/>
      <c r="H12" s="552"/>
      <c r="I12" s="349"/>
      <c r="J12" s="351"/>
      <c r="K12" s="350"/>
    </row>
    <row r="13" spans="1:11" ht="15.75" customHeight="1">
      <c r="A13" s="203"/>
      <c r="B13" s="549"/>
      <c r="C13" s="346"/>
      <c r="D13" s="346"/>
      <c r="E13" s="347"/>
      <c r="F13" s="351"/>
      <c r="G13" s="349"/>
      <c r="H13" s="552"/>
      <c r="I13" s="349"/>
      <c r="J13" s="351"/>
      <c r="K13" s="350"/>
    </row>
    <row r="14" spans="1:11" ht="15.75" customHeight="1">
      <c r="A14" s="203"/>
      <c r="B14" s="549"/>
      <c r="C14" s="346"/>
      <c r="D14" s="346"/>
      <c r="E14" s="347"/>
      <c r="F14" s="351"/>
      <c r="G14" s="349"/>
      <c r="H14" s="552"/>
      <c r="I14" s="349"/>
      <c r="J14" s="351"/>
      <c r="K14" s="350"/>
    </row>
    <row r="15" spans="1:11" ht="15.75" customHeight="1">
      <c r="A15" s="203"/>
      <c r="B15" s="549"/>
      <c r="C15" s="346"/>
      <c r="D15" s="346"/>
      <c r="E15" s="347"/>
      <c r="F15" s="351"/>
      <c r="G15" s="349"/>
      <c r="H15" s="552"/>
      <c r="I15" s="349"/>
      <c r="J15" s="351"/>
      <c r="K15" s="350"/>
    </row>
    <row r="16" spans="1:11" ht="15.75" customHeight="1">
      <c r="A16" s="203"/>
      <c r="B16" s="549"/>
      <c r="C16" s="346"/>
      <c r="D16" s="346"/>
      <c r="E16" s="347"/>
      <c r="F16" s="351"/>
      <c r="G16" s="349"/>
      <c r="H16" s="552"/>
      <c r="I16" s="349"/>
      <c r="J16" s="351"/>
      <c r="K16" s="350"/>
    </row>
    <row r="17" spans="1:11" ht="15.75" customHeight="1" thickBot="1">
      <c r="A17" s="205"/>
      <c r="B17" s="554"/>
      <c r="C17" s="357"/>
      <c r="D17" s="357"/>
      <c r="E17" s="358"/>
      <c r="F17" s="359"/>
      <c r="G17" s="360"/>
      <c r="H17" s="556"/>
      <c r="I17" s="360"/>
      <c r="J17" s="361"/>
      <c r="K17" s="362"/>
    </row>
    <row r="18" spans="1:11" s="47" customFormat="1" ht="18" customHeight="1" thickBot="1">
      <c r="A18" s="345" t="s">
        <v>381</v>
      </c>
      <c r="B18" s="550">
        <f>SUM(B6:B17)</f>
        <v>22268</v>
      </c>
      <c r="C18" s="352">
        <f>SUM(C6:C17)</f>
        <v>16268</v>
      </c>
      <c r="D18" s="352">
        <f>SUM(D6:D17)</f>
        <v>6000</v>
      </c>
      <c r="E18" s="353">
        <f>SUM(E6:E17)</f>
        <v>0</v>
      </c>
      <c r="F18" s="354">
        <f aca="true" t="shared" si="0" ref="F18:K18">SUM(F6:F17)</f>
        <v>1000</v>
      </c>
      <c r="G18" s="355">
        <f t="shared" si="0"/>
        <v>0</v>
      </c>
      <c r="H18" s="553">
        <f t="shared" si="0"/>
        <v>23268</v>
      </c>
      <c r="I18" s="355">
        <f t="shared" si="0"/>
        <v>17268</v>
      </c>
      <c r="J18" s="354">
        <f t="shared" si="0"/>
        <v>6000</v>
      </c>
      <c r="K18" s="89">
        <f t="shared" si="0"/>
        <v>0</v>
      </c>
    </row>
  </sheetData>
  <sheetProtection selectLockedCells="1" selectUnlockedCells="1"/>
  <mergeCells count="7">
    <mergeCell ref="F3:G3"/>
    <mergeCell ref="H3:H4"/>
    <mergeCell ref="I3:K3"/>
    <mergeCell ref="A1:K1"/>
    <mergeCell ref="A3:A4"/>
    <mergeCell ref="B3:B4"/>
    <mergeCell ref="C3:E3"/>
  </mergeCells>
  <printOptions horizontalCentered="1"/>
  <pageMargins left="0.15748031496062992" right="0.1968503937007874" top="1.7322834645669292" bottom="0.984251968503937" header="1.2598425196850394" footer="0.5118110236220472"/>
  <pageSetup horizontalDpi="300" verticalDpi="300" orientation="landscape" paperSize="9" scale="70" r:id="rId1"/>
  <headerFooter alignWithMargins="0">
    <oddHeader xml:space="preserve">&amp;R&amp;"Times New Roman CE,Félkövér dőlt"&amp;12 &amp;11 7. melléklet a .../2016. (......) önkormányzati rendelethez 
&amp;"Times New Roman CE,Általános"&amp;10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177"/>
  <sheetViews>
    <sheetView zoomScalePageLayoutView="0" workbookViewId="0" topLeftCell="A1">
      <selection activeCell="P156" sqref="P156"/>
    </sheetView>
  </sheetViews>
  <sheetFormatPr defaultColWidth="9.00390625" defaultRowHeight="12.75"/>
  <cols>
    <col min="1" max="1" width="10.125" style="48" customWidth="1"/>
    <col min="2" max="2" width="69.00390625" style="49" customWidth="1"/>
    <col min="3" max="3" width="13.375" style="50" customWidth="1"/>
    <col min="4" max="4" width="12.375" style="50" customWidth="1"/>
    <col min="5" max="5" width="14.125" style="50" customWidth="1"/>
    <col min="6" max="6" width="17.875" style="50" customWidth="1"/>
    <col min="7" max="7" width="13.00390625" style="51" customWidth="1"/>
    <col min="8" max="8" width="12.625" style="51" customWidth="1"/>
    <col min="9" max="9" width="13.625" style="51" customWidth="1"/>
    <col min="10" max="10" width="14.125" style="51" customWidth="1"/>
    <col min="11" max="11" width="13.50390625" style="51" customWidth="1"/>
    <col min="12" max="12" width="18.375" style="51" customWidth="1"/>
    <col min="13" max="16384" width="9.375" style="51" customWidth="1"/>
  </cols>
  <sheetData>
    <row r="1" spans="1:12" s="54" customFormat="1" ht="16.5" customHeight="1" thickBot="1">
      <c r="A1" s="665" t="str">
        <f>+CONCATENATE("9.1. melléklet a .../",2016,". (…...) önkormányzati rendelethez")</f>
        <v>9.1. melléklet a .../2016. (…...) önkormányzati rendelethez</v>
      </c>
      <c r="B1" s="665"/>
      <c r="C1" s="665"/>
      <c r="D1" s="665"/>
      <c r="E1" s="53"/>
      <c r="L1" s="36" t="s">
        <v>288</v>
      </c>
    </row>
    <row r="2" spans="1:12" s="56" customFormat="1" ht="37.5" customHeight="1" thickBot="1">
      <c r="A2" s="93" t="s">
        <v>388</v>
      </c>
      <c r="B2" s="670" t="s">
        <v>389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s="56" customFormat="1" ht="30" customHeight="1" thickBot="1">
      <c r="A3" s="93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s="6" customFormat="1" ht="26.25" customHeight="1" thickBot="1">
      <c r="A4" s="634" t="s">
        <v>1</v>
      </c>
      <c r="B4" s="633" t="s">
        <v>392</v>
      </c>
      <c r="C4" s="633" t="s">
        <v>486</v>
      </c>
      <c r="D4" s="676" t="s">
        <v>487</v>
      </c>
      <c r="E4" s="676"/>
      <c r="F4" s="676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s="8" customFormat="1" ht="39" customHeight="1" thickBot="1">
      <c r="A5" s="634"/>
      <c r="B5" s="634"/>
      <c r="C5" s="634"/>
      <c r="D5" s="93" t="s">
        <v>3</v>
      </c>
      <c r="E5" s="55" t="s">
        <v>4</v>
      </c>
      <c r="F5" s="55" t="s">
        <v>5</v>
      </c>
      <c r="G5" s="94" t="s">
        <v>481</v>
      </c>
      <c r="H5" s="94" t="s">
        <v>337</v>
      </c>
      <c r="I5" s="659"/>
      <c r="J5" s="94" t="s">
        <v>3</v>
      </c>
      <c r="K5" s="96" t="s">
        <v>4</v>
      </c>
      <c r="L5" s="97" t="s">
        <v>5</v>
      </c>
    </row>
    <row r="6" spans="1:12" s="9" customFormat="1" ht="16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63" t="s">
        <v>372</v>
      </c>
      <c r="H6" s="363" t="s">
        <v>477</v>
      </c>
      <c r="I6" s="363" t="s">
        <v>478</v>
      </c>
      <c r="J6" s="363" t="s">
        <v>479</v>
      </c>
      <c r="K6" s="363" t="s">
        <v>483</v>
      </c>
      <c r="L6" s="363" t="s">
        <v>484</v>
      </c>
    </row>
    <row r="7" spans="1:12" s="57" customFormat="1" ht="21.75" customHeight="1" thickBot="1">
      <c r="A7" s="666" t="s">
        <v>290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 thickBot="1">
      <c r="A8" s="106"/>
      <c r="B8" s="124" t="s">
        <v>393</v>
      </c>
      <c r="C8" s="557"/>
      <c r="D8" s="382"/>
      <c r="E8" s="382"/>
      <c r="F8" s="382"/>
      <c r="G8" s="382"/>
      <c r="H8" s="382"/>
      <c r="I8" s="557"/>
      <c r="J8" s="382"/>
      <c r="K8" s="382"/>
      <c r="L8" s="382"/>
    </row>
    <row r="9" spans="1:12" s="59" customFormat="1" ht="14.25" customHeight="1">
      <c r="A9" s="364" t="s">
        <v>14</v>
      </c>
      <c r="B9" s="145" t="s">
        <v>15</v>
      </c>
      <c r="C9" s="491">
        <v>134216</v>
      </c>
      <c r="D9" s="167">
        <v>134216</v>
      </c>
      <c r="E9" s="167"/>
      <c r="F9" s="167"/>
      <c r="G9" s="167"/>
      <c r="H9" s="167"/>
      <c r="I9" s="491">
        <v>134216</v>
      </c>
      <c r="J9" s="167">
        <v>134216</v>
      </c>
      <c r="K9" s="167"/>
      <c r="L9" s="167"/>
    </row>
    <row r="10" spans="1:12" s="60" customFormat="1" ht="14.25" customHeight="1">
      <c r="A10" s="365" t="s">
        <v>16</v>
      </c>
      <c r="B10" s="146" t="s">
        <v>17</v>
      </c>
      <c r="C10" s="488">
        <v>136147</v>
      </c>
      <c r="D10" s="169">
        <v>136147</v>
      </c>
      <c r="E10" s="169"/>
      <c r="F10" s="169"/>
      <c r="G10" s="169"/>
      <c r="H10" s="169"/>
      <c r="I10" s="488">
        <v>136147</v>
      </c>
      <c r="J10" s="169">
        <v>136147</v>
      </c>
      <c r="K10" s="169"/>
      <c r="L10" s="169"/>
    </row>
    <row r="11" spans="1:12" s="60" customFormat="1" ht="14.25" customHeight="1">
      <c r="A11" s="365" t="s">
        <v>18</v>
      </c>
      <c r="B11" s="146" t="s">
        <v>19</v>
      </c>
      <c r="C11" s="488">
        <v>206206</v>
      </c>
      <c r="D11" s="169">
        <v>206206</v>
      </c>
      <c r="E11" s="169"/>
      <c r="F11" s="169"/>
      <c r="G11" s="169">
        <v>9765</v>
      </c>
      <c r="H11" s="169"/>
      <c r="I11" s="488">
        <v>215971</v>
      </c>
      <c r="J11" s="169">
        <v>215971</v>
      </c>
      <c r="K11" s="169"/>
      <c r="L11" s="169"/>
    </row>
    <row r="12" spans="1:12" s="60" customFormat="1" ht="14.25" customHeight="1">
      <c r="A12" s="365" t="s">
        <v>20</v>
      </c>
      <c r="B12" s="146" t="s">
        <v>21</v>
      </c>
      <c r="C12" s="488">
        <v>29095</v>
      </c>
      <c r="D12" s="169">
        <v>29095</v>
      </c>
      <c r="E12" s="169"/>
      <c r="F12" s="169"/>
      <c r="G12" s="169"/>
      <c r="H12" s="169"/>
      <c r="I12" s="488">
        <v>29095</v>
      </c>
      <c r="J12" s="169">
        <v>29095</v>
      </c>
      <c r="K12" s="169"/>
      <c r="L12" s="169"/>
    </row>
    <row r="13" spans="1:12" s="60" customFormat="1" ht="14.25" customHeight="1" thickBot="1">
      <c r="A13" s="365" t="s">
        <v>22</v>
      </c>
      <c r="B13" s="146" t="s">
        <v>394</v>
      </c>
      <c r="C13" s="488"/>
      <c r="D13" s="169"/>
      <c r="E13" s="169"/>
      <c r="F13" s="169"/>
      <c r="G13" s="169">
        <v>3961</v>
      </c>
      <c r="H13" s="169"/>
      <c r="I13" s="488">
        <v>3961</v>
      </c>
      <c r="J13" s="169">
        <v>3961</v>
      </c>
      <c r="K13" s="169"/>
      <c r="L13" s="169"/>
    </row>
    <row r="14" spans="1:12" s="57" customFormat="1" ht="14.25" customHeight="1" thickBot="1">
      <c r="A14" s="366" t="s">
        <v>24</v>
      </c>
      <c r="B14" s="116" t="s">
        <v>25</v>
      </c>
      <c r="C14" s="489">
        <f>+C9+C10+C11+C12+C13</f>
        <v>505664</v>
      </c>
      <c r="D14" s="174">
        <f>+D9+D10+D11+D12+D13</f>
        <v>505664</v>
      </c>
      <c r="E14" s="174">
        <f>+E9+E10+E11+E12+E13</f>
        <v>0</v>
      </c>
      <c r="F14" s="174">
        <f>+F9+F10+F11+F12+F13</f>
        <v>0</v>
      </c>
      <c r="G14" s="174">
        <f aca="true" t="shared" si="0" ref="G14:L14">+G9+G10+G11+G12+G13</f>
        <v>13726</v>
      </c>
      <c r="H14" s="174">
        <f t="shared" si="0"/>
        <v>0</v>
      </c>
      <c r="I14" s="489">
        <f t="shared" si="0"/>
        <v>519390</v>
      </c>
      <c r="J14" s="174">
        <f t="shared" si="0"/>
        <v>519390</v>
      </c>
      <c r="K14" s="174">
        <f t="shared" si="0"/>
        <v>0</v>
      </c>
      <c r="L14" s="174">
        <f t="shared" si="0"/>
        <v>0</v>
      </c>
    </row>
    <row r="15" spans="1:12" ht="14.25" customHeight="1" thickBot="1">
      <c r="A15" s="115"/>
      <c r="B15" s="148" t="s">
        <v>395</v>
      </c>
      <c r="C15" s="558"/>
      <c r="D15" s="381"/>
      <c r="E15" s="381"/>
      <c r="F15" s="381"/>
      <c r="G15" s="381"/>
      <c r="H15" s="381"/>
      <c r="I15" s="558"/>
      <c r="J15" s="381"/>
      <c r="K15" s="381"/>
      <c r="L15" s="381"/>
    </row>
    <row r="16" spans="1:12" s="59" customFormat="1" ht="14.25" customHeight="1">
      <c r="A16" s="364" t="s">
        <v>27</v>
      </c>
      <c r="B16" s="145" t="s">
        <v>28</v>
      </c>
      <c r="C16" s="491"/>
      <c r="D16" s="167"/>
      <c r="E16" s="167"/>
      <c r="F16" s="167"/>
      <c r="G16" s="167"/>
      <c r="H16" s="167"/>
      <c r="I16" s="491"/>
      <c r="J16" s="167"/>
      <c r="K16" s="167"/>
      <c r="L16" s="167"/>
    </row>
    <row r="17" spans="1:12" s="59" customFormat="1" ht="14.25" customHeight="1">
      <c r="A17" s="365" t="s">
        <v>29</v>
      </c>
      <c r="B17" s="146" t="s">
        <v>30</v>
      </c>
      <c r="C17" s="488"/>
      <c r="D17" s="169"/>
      <c r="E17" s="169"/>
      <c r="F17" s="169"/>
      <c r="G17" s="169"/>
      <c r="H17" s="169"/>
      <c r="I17" s="488"/>
      <c r="J17" s="169"/>
      <c r="K17" s="169"/>
      <c r="L17" s="169"/>
    </row>
    <row r="18" spans="1:12" s="59" customFormat="1" ht="14.25" customHeight="1">
      <c r="A18" s="365" t="s">
        <v>31</v>
      </c>
      <c r="B18" s="146" t="s">
        <v>32</v>
      </c>
      <c r="C18" s="488"/>
      <c r="D18" s="169"/>
      <c r="E18" s="169"/>
      <c r="F18" s="169"/>
      <c r="G18" s="169"/>
      <c r="H18" s="169"/>
      <c r="I18" s="488"/>
      <c r="J18" s="169"/>
      <c r="K18" s="169"/>
      <c r="L18" s="169"/>
    </row>
    <row r="19" spans="1:12" s="59" customFormat="1" ht="14.25" customHeight="1">
      <c r="A19" s="365" t="s">
        <v>33</v>
      </c>
      <c r="B19" s="146" t="s">
        <v>34</v>
      </c>
      <c r="C19" s="488"/>
      <c r="D19" s="169"/>
      <c r="E19" s="169"/>
      <c r="F19" s="169"/>
      <c r="G19" s="169"/>
      <c r="H19" s="169"/>
      <c r="I19" s="488"/>
      <c r="J19" s="169"/>
      <c r="K19" s="169"/>
      <c r="L19" s="169"/>
    </row>
    <row r="20" spans="1:12" s="59" customFormat="1" ht="14.25" customHeight="1">
      <c r="A20" s="365" t="s">
        <v>35</v>
      </c>
      <c r="B20" s="146" t="s">
        <v>36</v>
      </c>
      <c r="C20" s="488">
        <v>146203</v>
      </c>
      <c r="D20" s="169">
        <v>25711</v>
      </c>
      <c r="E20" s="169">
        <v>120492</v>
      </c>
      <c r="F20" s="169"/>
      <c r="G20" s="169"/>
      <c r="H20" s="169"/>
      <c r="I20" s="488">
        <v>146203</v>
      </c>
      <c r="J20" s="169">
        <v>25711</v>
      </c>
      <c r="K20" s="169">
        <v>120492</v>
      </c>
      <c r="L20" s="169"/>
    </row>
    <row r="21" spans="1:12" s="60" customFormat="1" ht="14.25" customHeight="1" thickBot="1">
      <c r="A21" s="367" t="s">
        <v>37</v>
      </c>
      <c r="B21" s="150" t="s">
        <v>38</v>
      </c>
      <c r="C21" s="487"/>
      <c r="D21" s="173"/>
      <c r="E21" s="173"/>
      <c r="F21" s="173"/>
      <c r="G21" s="173"/>
      <c r="H21" s="173"/>
      <c r="I21" s="487"/>
      <c r="J21" s="173"/>
      <c r="K21" s="173"/>
      <c r="L21" s="173"/>
    </row>
    <row r="22" spans="1:12" s="59" customFormat="1" ht="14.25" customHeight="1" thickBot="1">
      <c r="A22" s="366" t="s">
        <v>39</v>
      </c>
      <c r="B22" s="148" t="s">
        <v>40</v>
      </c>
      <c r="C22" s="489">
        <f>+C16+C17+C18+C19+C20</f>
        <v>146203</v>
      </c>
      <c r="D22" s="174">
        <f>+D16+D17+D18+D19+D20</f>
        <v>25711</v>
      </c>
      <c r="E22" s="174">
        <f>+E16+E17+E18+E19+E20</f>
        <v>120492</v>
      </c>
      <c r="F22" s="176">
        <f>+F16+F17+F18+F19+F20</f>
        <v>0</v>
      </c>
      <c r="G22" s="176">
        <f aca="true" t="shared" si="1" ref="G22:L22">+G16+G17+G18+G19+G20</f>
        <v>0</v>
      </c>
      <c r="H22" s="176">
        <f t="shared" si="1"/>
        <v>0</v>
      </c>
      <c r="I22" s="498">
        <f t="shared" si="1"/>
        <v>146203</v>
      </c>
      <c r="J22" s="176">
        <f t="shared" si="1"/>
        <v>25711</v>
      </c>
      <c r="K22" s="176">
        <f t="shared" si="1"/>
        <v>120492</v>
      </c>
      <c r="L22" s="176">
        <f t="shared" si="1"/>
        <v>0</v>
      </c>
    </row>
    <row r="23" spans="1:12" ht="14.25" customHeight="1" thickBot="1">
      <c r="A23" s="115"/>
      <c r="B23" s="116" t="s">
        <v>41</v>
      </c>
      <c r="C23" s="558"/>
      <c r="D23" s="381"/>
      <c r="E23" s="381"/>
      <c r="F23" s="381"/>
      <c r="G23" s="381"/>
      <c r="H23" s="381"/>
      <c r="I23" s="558"/>
      <c r="J23" s="381"/>
      <c r="K23" s="381"/>
      <c r="L23" s="381"/>
    </row>
    <row r="24" spans="1:12" s="60" customFormat="1" ht="14.25" customHeight="1">
      <c r="A24" s="364" t="s">
        <v>42</v>
      </c>
      <c r="B24" s="145" t="s">
        <v>43</v>
      </c>
      <c r="C24" s="491"/>
      <c r="D24" s="167"/>
      <c r="E24" s="167"/>
      <c r="F24" s="167"/>
      <c r="G24" s="167"/>
      <c r="H24" s="167"/>
      <c r="I24" s="491"/>
      <c r="J24" s="167"/>
      <c r="K24" s="167"/>
      <c r="L24" s="167"/>
    </row>
    <row r="25" spans="1:12" s="59" customFormat="1" ht="14.25" customHeight="1">
      <c r="A25" s="365" t="s">
        <v>44</v>
      </c>
      <c r="B25" s="146" t="s">
        <v>45</v>
      </c>
      <c r="C25" s="488"/>
      <c r="D25" s="169"/>
      <c r="E25" s="169"/>
      <c r="F25" s="169"/>
      <c r="G25" s="169"/>
      <c r="H25" s="169"/>
      <c r="I25" s="488"/>
      <c r="J25" s="169"/>
      <c r="K25" s="169"/>
      <c r="L25" s="169"/>
    </row>
    <row r="26" spans="1:12" s="60" customFormat="1" ht="14.25" customHeight="1">
      <c r="A26" s="365" t="s">
        <v>46</v>
      </c>
      <c r="B26" s="146" t="s">
        <v>47</v>
      </c>
      <c r="C26" s="488"/>
      <c r="D26" s="169"/>
      <c r="E26" s="169"/>
      <c r="F26" s="169"/>
      <c r="G26" s="169"/>
      <c r="H26" s="169"/>
      <c r="I26" s="488"/>
      <c r="J26" s="169"/>
      <c r="K26" s="169"/>
      <c r="L26" s="169"/>
    </row>
    <row r="27" spans="1:12" s="60" customFormat="1" ht="14.25" customHeight="1">
      <c r="A27" s="365" t="s">
        <v>48</v>
      </c>
      <c r="B27" s="146" t="s">
        <v>49</v>
      </c>
      <c r="C27" s="488"/>
      <c r="D27" s="169"/>
      <c r="E27" s="169"/>
      <c r="F27" s="169"/>
      <c r="G27" s="169"/>
      <c r="H27" s="169"/>
      <c r="I27" s="488"/>
      <c r="J27" s="169"/>
      <c r="K27" s="169"/>
      <c r="L27" s="169"/>
    </row>
    <row r="28" spans="1:12" s="60" customFormat="1" ht="14.25" customHeight="1">
      <c r="A28" s="365" t="s">
        <v>50</v>
      </c>
      <c r="B28" s="146" t="s">
        <v>51</v>
      </c>
      <c r="C28" s="488"/>
      <c r="D28" s="169"/>
      <c r="E28" s="169"/>
      <c r="F28" s="169"/>
      <c r="G28" s="169">
        <v>2938</v>
      </c>
      <c r="H28" s="169"/>
      <c r="I28" s="488">
        <v>2938</v>
      </c>
      <c r="J28" s="169"/>
      <c r="K28" s="169">
        <v>2938</v>
      </c>
      <c r="L28" s="169"/>
    </row>
    <row r="29" spans="1:12" s="60" customFormat="1" ht="14.25" customHeight="1" thickBot="1">
      <c r="A29" s="367" t="s">
        <v>52</v>
      </c>
      <c r="B29" s="150" t="s">
        <v>53</v>
      </c>
      <c r="C29" s="487"/>
      <c r="D29" s="173"/>
      <c r="E29" s="173"/>
      <c r="F29" s="173"/>
      <c r="G29" s="173">
        <v>2938</v>
      </c>
      <c r="H29" s="173"/>
      <c r="I29" s="487">
        <v>2938</v>
      </c>
      <c r="J29" s="173"/>
      <c r="K29" s="173"/>
      <c r="L29" s="173"/>
    </row>
    <row r="30" spans="1:12" s="60" customFormat="1" ht="14.25" customHeight="1" thickBot="1">
      <c r="A30" s="366" t="s">
        <v>54</v>
      </c>
      <c r="B30" s="116" t="s">
        <v>55</v>
      </c>
      <c r="C30" s="489">
        <f>+C24+C25+C26+C27+C28</f>
        <v>0</v>
      </c>
      <c r="D30" s="174">
        <f>+D24+D25+D26+D27+D28</f>
        <v>0</v>
      </c>
      <c r="E30" s="174">
        <f>+E24+E25+E26+E27+E28</f>
        <v>0</v>
      </c>
      <c r="F30" s="176">
        <f>+F24+F25+F26+F27+F28</f>
        <v>0</v>
      </c>
      <c r="G30" s="176">
        <f aca="true" t="shared" si="2" ref="G30:L30">+G24+G25+G26+G27+G28</f>
        <v>2938</v>
      </c>
      <c r="H30" s="176">
        <f t="shared" si="2"/>
        <v>0</v>
      </c>
      <c r="I30" s="498">
        <f t="shared" si="2"/>
        <v>2938</v>
      </c>
      <c r="J30" s="176">
        <f t="shared" si="2"/>
        <v>0</v>
      </c>
      <c r="K30" s="176">
        <f t="shared" si="2"/>
        <v>2938</v>
      </c>
      <c r="L30" s="176">
        <f t="shared" si="2"/>
        <v>0</v>
      </c>
    </row>
    <row r="31" spans="1:12" ht="14.25" customHeight="1" thickBot="1">
      <c r="A31" s="115"/>
      <c r="B31" s="116" t="s">
        <v>56</v>
      </c>
      <c r="C31" s="558"/>
      <c r="D31" s="381"/>
      <c r="E31" s="381"/>
      <c r="F31" s="381"/>
      <c r="G31" s="381"/>
      <c r="H31" s="381"/>
      <c r="I31" s="558"/>
      <c r="J31" s="381"/>
      <c r="K31" s="381"/>
      <c r="L31" s="381"/>
    </row>
    <row r="32" spans="1:12" s="60" customFormat="1" ht="14.25" customHeight="1">
      <c r="A32" s="364" t="s">
        <v>57</v>
      </c>
      <c r="B32" s="145" t="s">
        <v>396</v>
      </c>
      <c r="C32" s="559">
        <f>C33+C34+C35</f>
        <v>316000</v>
      </c>
      <c r="D32" s="383">
        <f>D33+D34+D35</f>
        <v>256267</v>
      </c>
      <c r="E32" s="383">
        <f>E33+E34+E35</f>
        <v>59733</v>
      </c>
      <c r="F32" s="383">
        <f>F33+F34+F35</f>
        <v>0</v>
      </c>
      <c r="G32" s="383">
        <f aca="true" t="shared" si="3" ref="G32:L32">G33+G34+G35</f>
        <v>10000</v>
      </c>
      <c r="H32" s="383">
        <f t="shared" si="3"/>
        <v>0</v>
      </c>
      <c r="I32" s="559">
        <v>326000</v>
      </c>
      <c r="J32" s="383">
        <v>245872</v>
      </c>
      <c r="K32" s="383">
        <v>80128</v>
      </c>
      <c r="L32" s="383">
        <f t="shared" si="3"/>
        <v>0</v>
      </c>
    </row>
    <row r="33" spans="1:12" s="60" customFormat="1" ht="14.25" customHeight="1">
      <c r="A33" s="365" t="s">
        <v>59</v>
      </c>
      <c r="B33" s="146" t="s">
        <v>60</v>
      </c>
      <c r="C33" s="488">
        <v>36000</v>
      </c>
      <c r="D33" s="169">
        <v>36000</v>
      </c>
      <c r="E33" s="169"/>
      <c r="F33" s="169"/>
      <c r="G33" s="169"/>
      <c r="H33" s="169"/>
      <c r="I33" s="488">
        <v>36000</v>
      </c>
      <c r="J33" s="169">
        <v>36000</v>
      </c>
      <c r="K33" s="169"/>
      <c r="L33" s="169"/>
    </row>
    <row r="34" spans="1:12" s="60" customFormat="1" ht="14.25" customHeight="1">
      <c r="A34" s="365" t="s">
        <v>61</v>
      </c>
      <c r="B34" s="146" t="s">
        <v>62</v>
      </c>
      <c r="C34" s="488"/>
      <c r="D34" s="169"/>
      <c r="E34" s="169"/>
      <c r="F34" s="169"/>
      <c r="G34" s="169"/>
      <c r="H34" s="169"/>
      <c r="I34" s="488"/>
      <c r="J34" s="169"/>
      <c r="K34" s="169"/>
      <c r="L34" s="169"/>
    </row>
    <row r="35" spans="1:12" s="60" customFormat="1" ht="14.25" customHeight="1">
      <c r="A35" s="365" t="s">
        <v>63</v>
      </c>
      <c r="B35" s="146" t="s">
        <v>64</v>
      </c>
      <c r="C35" s="488">
        <v>280000</v>
      </c>
      <c r="D35" s="169">
        <v>220267</v>
      </c>
      <c r="E35" s="169">
        <v>59733</v>
      </c>
      <c r="F35" s="169"/>
      <c r="G35" s="169">
        <v>10000</v>
      </c>
      <c r="H35" s="169"/>
      <c r="I35" s="488">
        <v>290000</v>
      </c>
      <c r="J35" s="169">
        <v>209872</v>
      </c>
      <c r="K35" s="169">
        <v>80128</v>
      </c>
      <c r="L35" s="169"/>
    </row>
    <row r="36" spans="1:12" s="60" customFormat="1" ht="14.25" customHeight="1">
      <c r="A36" s="365" t="s">
        <v>65</v>
      </c>
      <c r="B36" s="146" t="s">
        <v>66</v>
      </c>
      <c r="C36" s="488">
        <v>27000</v>
      </c>
      <c r="D36" s="169">
        <v>27000</v>
      </c>
      <c r="E36" s="169"/>
      <c r="F36" s="169"/>
      <c r="G36" s="169"/>
      <c r="H36" s="169"/>
      <c r="I36" s="488">
        <v>27000</v>
      </c>
      <c r="J36" s="169">
        <v>27000</v>
      </c>
      <c r="K36" s="169"/>
      <c r="L36" s="169"/>
    </row>
    <row r="37" spans="1:12" s="60" customFormat="1" ht="14.25" customHeight="1">
      <c r="A37" s="365" t="s">
        <v>67</v>
      </c>
      <c r="B37" s="146" t="s">
        <v>68</v>
      </c>
      <c r="C37" s="488">
        <v>2500</v>
      </c>
      <c r="D37" s="169">
        <v>2500</v>
      </c>
      <c r="E37" s="169"/>
      <c r="F37" s="169"/>
      <c r="G37" s="169"/>
      <c r="H37" s="169"/>
      <c r="I37" s="488">
        <v>2500</v>
      </c>
      <c r="J37" s="169">
        <v>2500</v>
      </c>
      <c r="K37" s="169"/>
      <c r="L37" s="169"/>
    </row>
    <row r="38" spans="1:12" s="60" customFormat="1" ht="14.25" customHeight="1" thickBot="1">
      <c r="A38" s="367" t="s">
        <v>69</v>
      </c>
      <c r="B38" s="150" t="s">
        <v>70</v>
      </c>
      <c r="C38" s="487">
        <v>2100</v>
      </c>
      <c r="D38" s="173">
        <v>2100</v>
      </c>
      <c r="E38" s="173"/>
      <c r="F38" s="173"/>
      <c r="G38" s="173"/>
      <c r="H38" s="173"/>
      <c r="I38" s="487">
        <v>2100</v>
      </c>
      <c r="J38" s="173">
        <v>2100</v>
      </c>
      <c r="K38" s="173"/>
      <c r="L38" s="173"/>
    </row>
    <row r="39" spans="1:12" s="60" customFormat="1" ht="14.25" customHeight="1" thickBot="1">
      <c r="A39" s="366" t="s">
        <v>397</v>
      </c>
      <c r="B39" s="116" t="s">
        <v>72</v>
      </c>
      <c r="C39" s="489">
        <f>+C32+C36+C37+C38</f>
        <v>347600</v>
      </c>
      <c r="D39" s="174">
        <f>+D32+D36+D37+D38</f>
        <v>287867</v>
      </c>
      <c r="E39" s="174">
        <f>+E32+E36+E37+E38</f>
        <v>59733</v>
      </c>
      <c r="F39" s="174">
        <f>+F32+F36+F37+F38</f>
        <v>0</v>
      </c>
      <c r="G39" s="174">
        <f aca="true" t="shared" si="4" ref="G39:L39">+G32+G36+G37+G38</f>
        <v>10000</v>
      </c>
      <c r="H39" s="174">
        <f t="shared" si="4"/>
        <v>0</v>
      </c>
      <c r="I39" s="489">
        <f t="shared" si="4"/>
        <v>357600</v>
      </c>
      <c r="J39" s="174">
        <f t="shared" si="4"/>
        <v>277472</v>
      </c>
      <c r="K39" s="174">
        <f t="shared" si="4"/>
        <v>80128</v>
      </c>
      <c r="L39" s="174">
        <f t="shared" si="4"/>
        <v>0</v>
      </c>
    </row>
    <row r="40" spans="1:12" ht="14.25" customHeight="1" thickBot="1">
      <c r="A40" s="115"/>
      <c r="B40" s="116" t="s">
        <v>73</v>
      </c>
      <c r="C40" s="558"/>
      <c r="D40" s="381"/>
      <c r="E40" s="381"/>
      <c r="F40" s="381"/>
      <c r="G40" s="381"/>
      <c r="H40" s="381"/>
      <c r="I40" s="558"/>
      <c r="J40" s="381"/>
      <c r="K40" s="381"/>
      <c r="L40" s="381"/>
    </row>
    <row r="41" spans="1:12" s="60" customFormat="1" ht="14.25" customHeight="1">
      <c r="A41" s="364" t="s">
        <v>74</v>
      </c>
      <c r="B41" s="145" t="s">
        <v>75</v>
      </c>
      <c r="C41" s="491"/>
      <c r="D41" s="167"/>
      <c r="E41" s="167"/>
      <c r="F41" s="167"/>
      <c r="G41" s="167"/>
      <c r="H41" s="167"/>
      <c r="I41" s="491"/>
      <c r="J41" s="167"/>
      <c r="K41" s="167"/>
      <c r="L41" s="167"/>
    </row>
    <row r="42" spans="1:12" s="60" customFormat="1" ht="14.25" customHeight="1">
      <c r="A42" s="365" t="s">
        <v>76</v>
      </c>
      <c r="B42" s="146" t="s">
        <v>77</v>
      </c>
      <c r="C42" s="488">
        <v>5984</v>
      </c>
      <c r="D42" s="169">
        <v>5984</v>
      </c>
      <c r="E42" s="169"/>
      <c r="F42" s="169"/>
      <c r="G42" s="169">
        <v>4000</v>
      </c>
      <c r="H42" s="169"/>
      <c r="I42" s="488">
        <v>9984</v>
      </c>
      <c r="J42" s="169">
        <v>9984</v>
      </c>
      <c r="K42" s="169"/>
      <c r="L42" s="169"/>
    </row>
    <row r="43" spans="1:12" s="60" customFormat="1" ht="14.25" customHeight="1">
      <c r="A43" s="365" t="s">
        <v>78</v>
      </c>
      <c r="B43" s="146" t="s">
        <v>79</v>
      </c>
      <c r="C43" s="488">
        <v>9000</v>
      </c>
      <c r="D43" s="169">
        <v>9000</v>
      </c>
      <c r="E43" s="169"/>
      <c r="F43" s="169"/>
      <c r="G43" s="169">
        <v>4180</v>
      </c>
      <c r="H43" s="169"/>
      <c r="I43" s="488">
        <v>13180</v>
      </c>
      <c r="J43" s="169">
        <v>13180</v>
      </c>
      <c r="K43" s="169"/>
      <c r="L43" s="169"/>
    </row>
    <row r="44" spans="1:12" s="60" customFormat="1" ht="14.25" customHeight="1">
      <c r="A44" s="365" t="s">
        <v>80</v>
      </c>
      <c r="B44" s="146" t="s">
        <v>81</v>
      </c>
      <c r="C44" s="488">
        <v>7000</v>
      </c>
      <c r="D44" s="169">
        <v>7000</v>
      </c>
      <c r="E44" s="169"/>
      <c r="F44" s="169"/>
      <c r="G44" s="169">
        <v>8241</v>
      </c>
      <c r="H44" s="169"/>
      <c r="I44" s="488">
        <v>15241</v>
      </c>
      <c r="J44" s="169">
        <v>15241</v>
      </c>
      <c r="K44" s="169"/>
      <c r="L44" s="169"/>
    </row>
    <row r="45" spans="1:12" s="60" customFormat="1" ht="14.25" customHeight="1">
      <c r="A45" s="365" t="s">
        <v>82</v>
      </c>
      <c r="B45" s="146" t="s">
        <v>83</v>
      </c>
      <c r="C45" s="488"/>
      <c r="D45" s="169"/>
      <c r="E45" s="169"/>
      <c r="F45" s="169"/>
      <c r="G45" s="169"/>
      <c r="H45" s="169"/>
      <c r="I45" s="488"/>
      <c r="J45" s="169"/>
      <c r="K45" s="169"/>
      <c r="L45" s="169"/>
    </row>
    <row r="46" spans="1:12" s="60" customFormat="1" ht="14.25" customHeight="1">
      <c r="A46" s="365" t="s">
        <v>84</v>
      </c>
      <c r="B46" s="146" t="s">
        <v>85</v>
      </c>
      <c r="C46" s="488">
        <v>2000</v>
      </c>
      <c r="D46" s="169">
        <v>2000</v>
      </c>
      <c r="E46" s="169"/>
      <c r="F46" s="169"/>
      <c r="G46" s="169">
        <v>3145</v>
      </c>
      <c r="H46" s="169"/>
      <c r="I46" s="488">
        <v>5145</v>
      </c>
      <c r="J46" s="169">
        <v>5145</v>
      </c>
      <c r="K46" s="169"/>
      <c r="L46" s="169"/>
    </row>
    <row r="47" spans="1:12" s="60" customFormat="1" ht="14.25" customHeight="1">
      <c r="A47" s="365" t="s">
        <v>86</v>
      </c>
      <c r="B47" s="146" t="s">
        <v>87</v>
      </c>
      <c r="C47" s="488"/>
      <c r="D47" s="169"/>
      <c r="E47" s="169"/>
      <c r="F47" s="169"/>
      <c r="G47" s="169"/>
      <c r="H47" s="169"/>
      <c r="I47" s="488"/>
      <c r="J47" s="169"/>
      <c r="K47" s="169"/>
      <c r="L47" s="169"/>
    </row>
    <row r="48" spans="1:12" s="60" customFormat="1" ht="14.25" customHeight="1">
      <c r="A48" s="365" t="s">
        <v>88</v>
      </c>
      <c r="B48" s="146" t="s">
        <v>89</v>
      </c>
      <c r="C48" s="488"/>
      <c r="D48" s="169"/>
      <c r="E48" s="169"/>
      <c r="F48" s="169"/>
      <c r="G48" s="169"/>
      <c r="H48" s="169"/>
      <c r="I48" s="488"/>
      <c r="J48" s="169"/>
      <c r="K48" s="169"/>
      <c r="L48" s="169"/>
    </row>
    <row r="49" spans="1:12" s="60" customFormat="1" ht="14.25" customHeight="1">
      <c r="A49" s="365" t="s">
        <v>90</v>
      </c>
      <c r="B49" s="146" t="s">
        <v>91</v>
      </c>
      <c r="C49" s="488"/>
      <c r="D49" s="169"/>
      <c r="E49" s="169"/>
      <c r="F49" s="169"/>
      <c r="G49" s="169"/>
      <c r="H49" s="169"/>
      <c r="I49" s="488"/>
      <c r="J49" s="169"/>
      <c r="K49" s="169"/>
      <c r="L49" s="169"/>
    </row>
    <row r="50" spans="1:12" s="60" customFormat="1" ht="14.25" customHeight="1">
      <c r="A50" s="367" t="s">
        <v>92</v>
      </c>
      <c r="B50" s="150" t="s">
        <v>93</v>
      </c>
      <c r="C50" s="487"/>
      <c r="D50" s="173"/>
      <c r="E50" s="173"/>
      <c r="F50" s="173"/>
      <c r="G50" s="173"/>
      <c r="H50" s="173"/>
      <c r="I50" s="487"/>
      <c r="J50" s="173"/>
      <c r="K50" s="173"/>
      <c r="L50" s="173"/>
    </row>
    <row r="51" spans="1:12" s="60" customFormat="1" ht="14.25" customHeight="1" thickBot="1">
      <c r="A51" s="367" t="s">
        <v>94</v>
      </c>
      <c r="B51" s="150" t="s">
        <v>95</v>
      </c>
      <c r="C51" s="487">
        <v>4200</v>
      </c>
      <c r="D51" s="173">
        <v>2400</v>
      </c>
      <c r="E51" s="173">
        <v>1800</v>
      </c>
      <c r="F51" s="173"/>
      <c r="G51" s="173"/>
      <c r="H51" s="173"/>
      <c r="I51" s="487">
        <v>4200</v>
      </c>
      <c r="J51" s="173">
        <v>2400</v>
      </c>
      <c r="K51" s="173">
        <v>1800</v>
      </c>
      <c r="L51" s="173"/>
    </row>
    <row r="52" spans="1:12" s="60" customFormat="1" ht="14.25" customHeight="1" thickBot="1">
      <c r="A52" s="366" t="s">
        <v>96</v>
      </c>
      <c r="B52" s="368" t="s">
        <v>97</v>
      </c>
      <c r="C52" s="497">
        <f>SUM(C41:C51)</f>
        <v>28184</v>
      </c>
      <c r="D52" s="185">
        <f>SUM(D41:D51)</f>
        <v>26384</v>
      </c>
      <c r="E52" s="185">
        <f>SUM(E41:E51)</f>
        <v>1800</v>
      </c>
      <c r="F52" s="185">
        <f>SUM(F41:F51)</f>
        <v>0</v>
      </c>
      <c r="G52" s="185">
        <f aca="true" t="shared" si="5" ref="G52:L52">SUM(G41:G51)</f>
        <v>19566</v>
      </c>
      <c r="H52" s="185">
        <f t="shared" si="5"/>
        <v>0</v>
      </c>
      <c r="I52" s="497">
        <f t="shared" si="5"/>
        <v>47750</v>
      </c>
      <c r="J52" s="185">
        <f t="shared" si="5"/>
        <v>45950</v>
      </c>
      <c r="K52" s="185">
        <f t="shared" si="5"/>
        <v>1800</v>
      </c>
      <c r="L52" s="185">
        <f t="shared" si="5"/>
        <v>0</v>
      </c>
    </row>
    <row r="53" spans="1:12" ht="14.25" customHeight="1" thickBot="1">
      <c r="A53" s="115"/>
      <c r="B53" s="116" t="s">
        <v>98</v>
      </c>
      <c r="C53" s="557"/>
      <c r="D53" s="382"/>
      <c r="E53" s="382"/>
      <c r="F53" s="382"/>
      <c r="G53" s="382"/>
      <c r="H53" s="382"/>
      <c r="I53" s="557"/>
      <c r="J53" s="382"/>
      <c r="K53" s="382"/>
      <c r="L53" s="382"/>
    </row>
    <row r="54" spans="1:12" s="60" customFormat="1" ht="14.25" customHeight="1">
      <c r="A54" s="364" t="s">
        <v>99</v>
      </c>
      <c r="B54" s="145" t="s">
        <v>100</v>
      </c>
      <c r="C54" s="491"/>
      <c r="D54" s="167"/>
      <c r="E54" s="167"/>
      <c r="F54" s="167"/>
      <c r="G54" s="167"/>
      <c r="H54" s="167"/>
      <c r="I54" s="491"/>
      <c r="J54" s="167"/>
      <c r="K54" s="167"/>
      <c r="L54" s="167"/>
    </row>
    <row r="55" spans="1:12" s="60" customFormat="1" ht="14.25" customHeight="1">
      <c r="A55" s="365" t="s">
        <v>101</v>
      </c>
      <c r="B55" s="146" t="s">
        <v>102</v>
      </c>
      <c r="C55" s="488">
        <v>61000</v>
      </c>
      <c r="D55" s="169"/>
      <c r="E55" s="169">
        <v>61000</v>
      </c>
      <c r="F55" s="169"/>
      <c r="G55" s="169"/>
      <c r="H55" s="169"/>
      <c r="I55" s="488">
        <v>61000</v>
      </c>
      <c r="J55" s="169"/>
      <c r="K55" s="169">
        <v>61000</v>
      </c>
      <c r="L55" s="169"/>
    </row>
    <row r="56" spans="1:12" s="60" customFormat="1" ht="14.25" customHeight="1">
      <c r="A56" s="365" t="s">
        <v>103</v>
      </c>
      <c r="B56" s="146" t="s">
        <v>104</v>
      </c>
      <c r="C56" s="488"/>
      <c r="D56" s="169"/>
      <c r="E56" s="169"/>
      <c r="F56" s="169"/>
      <c r="G56" s="169"/>
      <c r="H56" s="169"/>
      <c r="I56" s="488"/>
      <c r="J56" s="169"/>
      <c r="K56" s="169"/>
      <c r="L56" s="169"/>
    </row>
    <row r="57" spans="1:12" s="60" customFormat="1" ht="14.25" customHeight="1">
      <c r="A57" s="365" t="s">
        <v>105</v>
      </c>
      <c r="B57" s="146" t="s">
        <v>106</v>
      </c>
      <c r="C57" s="488"/>
      <c r="D57" s="169"/>
      <c r="E57" s="169"/>
      <c r="F57" s="169"/>
      <c r="G57" s="169"/>
      <c r="H57" s="169"/>
      <c r="I57" s="488"/>
      <c r="J57" s="169"/>
      <c r="K57" s="169"/>
      <c r="L57" s="169"/>
    </row>
    <row r="58" spans="1:12" s="60" customFormat="1" ht="14.25" customHeight="1" thickBot="1">
      <c r="A58" s="367" t="s">
        <v>107</v>
      </c>
      <c r="B58" s="150" t="s">
        <v>108</v>
      </c>
      <c r="C58" s="487"/>
      <c r="D58" s="173"/>
      <c r="E58" s="173"/>
      <c r="F58" s="173"/>
      <c r="G58" s="173"/>
      <c r="H58" s="173"/>
      <c r="I58" s="487"/>
      <c r="J58" s="173"/>
      <c r="K58" s="173"/>
      <c r="L58" s="173"/>
    </row>
    <row r="59" spans="1:12" s="60" customFormat="1" ht="14.25" customHeight="1" thickBot="1">
      <c r="A59" s="366" t="s">
        <v>109</v>
      </c>
      <c r="B59" s="116" t="s">
        <v>110</v>
      </c>
      <c r="C59" s="489">
        <f>SUM(C54:C58)</f>
        <v>61000</v>
      </c>
      <c r="D59" s="174">
        <f>SUM(D54:D58)</f>
        <v>0</v>
      </c>
      <c r="E59" s="174">
        <f>SUM(E54:E58)</f>
        <v>61000</v>
      </c>
      <c r="F59" s="176">
        <f>SUM(F54:F58)</f>
        <v>0</v>
      </c>
      <c r="G59" s="176">
        <f aca="true" t="shared" si="6" ref="G59:L59">SUM(G54:G58)</f>
        <v>0</v>
      </c>
      <c r="H59" s="176">
        <f t="shared" si="6"/>
        <v>0</v>
      </c>
      <c r="I59" s="498">
        <f t="shared" si="6"/>
        <v>61000</v>
      </c>
      <c r="J59" s="176">
        <f t="shared" si="6"/>
        <v>0</v>
      </c>
      <c r="K59" s="176">
        <f t="shared" si="6"/>
        <v>61000</v>
      </c>
      <c r="L59" s="176">
        <f t="shared" si="6"/>
        <v>0</v>
      </c>
    </row>
    <row r="60" spans="1:12" ht="14.25" customHeight="1" thickBot="1">
      <c r="A60" s="115"/>
      <c r="B60" s="116" t="s">
        <v>111</v>
      </c>
      <c r="C60" s="558"/>
      <c r="D60" s="381"/>
      <c r="E60" s="381"/>
      <c r="F60" s="381"/>
      <c r="G60" s="381"/>
      <c r="H60" s="381"/>
      <c r="I60" s="558"/>
      <c r="J60" s="381"/>
      <c r="K60" s="381"/>
      <c r="L60" s="381"/>
    </row>
    <row r="61" spans="1:12" s="60" customFormat="1" ht="14.25" customHeight="1">
      <c r="A61" s="364" t="s">
        <v>112</v>
      </c>
      <c r="B61" s="145" t="s">
        <v>113</v>
      </c>
      <c r="C61" s="491"/>
      <c r="D61" s="167"/>
      <c r="E61" s="167"/>
      <c r="F61" s="167"/>
      <c r="G61" s="167"/>
      <c r="H61" s="167"/>
      <c r="I61" s="491"/>
      <c r="J61" s="167"/>
      <c r="K61" s="167"/>
      <c r="L61" s="167"/>
    </row>
    <row r="62" spans="1:12" s="60" customFormat="1" ht="14.25" customHeight="1">
      <c r="A62" s="365" t="s">
        <v>114</v>
      </c>
      <c r="B62" s="146" t="s">
        <v>115</v>
      </c>
      <c r="C62" s="488">
        <v>7500</v>
      </c>
      <c r="D62" s="169"/>
      <c r="E62" s="169">
        <v>7500</v>
      </c>
      <c r="F62" s="169"/>
      <c r="G62" s="169"/>
      <c r="H62" s="169"/>
      <c r="I62" s="488">
        <v>7500</v>
      </c>
      <c r="J62" s="169"/>
      <c r="K62" s="169">
        <v>7500</v>
      </c>
      <c r="L62" s="169"/>
    </row>
    <row r="63" spans="1:12" s="60" customFormat="1" ht="14.25" customHeight="1">
      <c r="A63" s="365" t="s">
        <v>116</v>
      </c>
      <c r="B63" s="146" t="s">
        <v>117</v>
      </c>
      <c r="C63" s="488"/>
      <c r="D63" s="169"/>
      <c r="E63" s="169"/>
      <c r="F63" s="169"/>
      <c r="G63" s="169"/>
      <c r="H63" s="169"/>
      <c r="I63" s="488"/>
      <c r="J63" s="169"/>
      <c r="K63" s="169"/>
      <c r="L63" s="169"/>
    </row>
    <row r="64" spans="1:12" s="60" customFormat="1" ht="14.25" customHeight="1" thickBot="1">
      <c r="A64" s="367" t="s">
        <v>118</v>
      </c>
      <c r="B64" s="150" t="s">
        <v>119</v>
      </c>
      <c r="C64" s="487"/>
      <c r="D64" s="173"/>
      <c r="E64" s="173"/>
      <c r="F64" s="173"/>
      <c r="G64" s="173"/>
      <c r="H64" s="173"/>
      <c r="I64" s="487"/>
      <c r="J64" s="173"/>
      <c r="K64" s="173"/>
      <c r="L64" s="173"/>
    </row>
    <row r="65" spans="1:12" s="60" customFormat="1" ht="14.25" customHeight="1" thickBot="1">
      <c r="A65" s="366" t="s">
        <v>398</v>
      </c>
      <c r="B65" s="116" t="s">
        <v>399</v>
      </c>
      <c r="C65" s="489">
        <f>SUM(C61:C63)</f>
        <v>7500</v>
      </c>
      <c r="D65" s="174">
        <f>SUM(D61:D63)</f>
        <v>0</v>
      </c>
      <c r="E65" s="174">
        <f>SUM(E61:E63)</f>
        <v>7500</v>
      </c>
      <c r="F65" s="176">
        <f>SUM(F61:F63)</f>
        <v>0</v>
      </c>
      <c r="G65" s="176">
        <f aca="true" t="shared" si="7" ref="G65:L65">SUM(G61:G63)</f>
        <v>0</v>
      </c>
      <c r="H65" s="176">
        <f t="shared" si="7"/>
        <v>0</v>
      </c>
      <c r="I65" s="498">
        <f t="shared" si="7"/>
        <v>7500</v>
      </c>
      <c r="J65" s="176">
        <f t="shared" si="7"/>
        <v>0</v>
      </c>
      <c r="K65" s="176">
        <f t="shared" si="7"/>
        <v>7500</v>
      </c>
      <c r="L65" s="176">
        <f t="shared" si="7"/>
        <v>0</v>
      </c>
    </row>
    <row r="66" spans="1:12" ht="14.25" customHeight="1" thickBot="1">
      <c r="A66" s="115"/>
      <c r="B66" s="148" t="s">
        <v>122</v>
      </c>
      <c r="C66" s="558"/>
      <c r="D66" s="381"/>
      <c r="E66" s="381"/>
      <c r="F66" s="381"/>
      <c r="G66" s="381"/>
      <c r="H66" s="381"/>
      <c r="I66" s="558"/>
      <c r="J66" s="381"/>
      <c r="K66" s="381"/>
      <c r="L66" s="381"/>
    </row>
    <row r="67" spans="1:12" s="60" customFormat="1" ht="14.25" customHeight="1">
      <c r="A67" s="364" t="s">
        <v>123</v>
      </c>
      <c r="B67" s="145" t="s">
        <v>124</v>
      </c>
      <c r="C67" s="488"/>
      <c r="D67" s="169"/>
      <c r="E67" s="169"/>
      <c r="F67" s="169"/>
      <c r="G67" s="169"/>
      <c r="H67" s="169"/>
      <c r="I67" s="488"/>
      <c r="J67" s="169"/>
      <c r="K67" s="169"/>
      <c r="L67" s="169"/>
    </row>
    <row r="68" spans="1:12" s="60" customFormat="1" ht="14.25" customHeight="1">
      <c r="A68" s="365" t="s">
        <v>125</v>
      </c>
      <c r="B68" s="146" t="s">
        <v>126</v>
      </c>
      <c r="C68" s="488">
        <v>800</v>
      </c>
      <c r="D68" s="169"/>
      <c r="E68" s="169">
        <v>800</v>
      </c>
      <c r="F68" s="169"/>
      <c r="G68" s="169"/>
      <c r="H68" s="169"/>
      <c r="I68" s="488">
        <v>800</v>
      </c>
      <c r="J68" s="169"/>
      <c r="K68" s="169">
        <v>800</v>
      </c>
      <c r="L68" s="169"/>
    </row>
    <row r="69" spans="1:12" s="60" customFormat="1" ht="14.25" customHeight="1">
      <c r="A69" s="365" t="s">
        <v>127</v>
      </c>
      <c r="B69" s="146" t="s">
        <v>128</v>
      </c>
      <c r="C69" s="488"/>
      <c r="D69" s="169"/>
      <c r="E69" s="169"/>
      <c r="F69" s="169"/>
      <c r="G69" s="169"/>
      <c r="H69" s="169"/>
      <c r="I69" s="488"/>
      <c r="J69" s="169"/>
      <c r="K69" s="169"/>
      <c r="L69" s="169"/>
    </row>
    <row r="70" spans="1:12" s="60" customFormat="1" ht="14.25" customHeight="1" thickBot="1">
      <c r="A70" s="367" t="s">
        <v>129</v>
      </c>
      <c r="B70" s="150" t="s">
        <v>130</v>
      </c>
      <c r="C70" s="488"/>
      <c r="D70" s="169"/>
      <c r="E70" s="169"/>
      <c r="F70" s="169"/>
      <c r="G70" s="169"/>
      <c r="H70" s="169"/>
      <c r="I70" s="488"/>
      <c r="J70" s="169"/>
      <c r="K70" s="169"/>
      <c r="L70" s="169"/>
    </row>
    <row r="71" spans="1:12" s="60" customFormat="1" ht="14.25" customHeight="1" thickBot="1">
      <c r="A71" s="366" t="s">
        <v>131</v>
      </c>
      <c r="B71" s="148" t="s">
        <v>400</v>
      </c>
      <c r="C71" s="489">
        <f>SUM(C67:C69)</f>
        <v>800</v>
      </c>
      <c r="D71" s="174">
        <f>SUM(D67:D69)</f>
        <v>0</v>
      </c>
      <c r="E71" s="174">
        <f>SUM(E67:E69)</f>
        <v>800</v>
      </c>
      <c r="F71" s="174">
        <f>SUM(F67:F69)</f>
        <v>0</v>
      </c>
      <c r="G71" s="174">
        <f aca="true" t="shared" si="8" ref="G71:L71">SUM(G67:G69)</f>
        <v>0</v>
      </c>
      <c r="H71" s="174">
        <f t="shared" si="8"/>
        <v>0</v>
      </c>
      <c r="I71" s="489">
        <f t="shared" si="8"/>
        <v>800</v>
      </c>
      <c r="J71" s="174">
        <f t="shared" si="8"/>
        <v>0</v>
      </c>
      <c r="K71" s="174">
        <f t="shared" si="8"/>
        <v>800</v>
      </c>
      <c r="L71" s="174">
        <f t="shared" si="8"/>
        <v>0</v>
      </c>
    </row>
    <row r="72" spans="1:12" s="60" customFormat="1" ht="14.25" customHeight="1">
      <c r="A72" s="445" t="s">
        <v>278</v>
      </c>
      <c r="B72" s="402" t="s">
        <v>134</v>
      </c>
      <c r="C72" s="494">
        <f>+C14+C22+C30+C39+C52+C59+C65+C71</f>
        <v>1096951</v>
      </c>
      <c r="D72" s="403">
        <f>+D14+D22+D30+D39+D52+D59+D65+D71</f>
        <v>845626</v>
      </c>
      <c r="E72" s="403">
        <f>+E14+E22+E30+E39+E52+E59+E65+E71</f>
        <v>251325</v>
      </c>
      <c r="F72" s="403">
        <f>+F14+F22+F30+F39+F52+F59+F65+F71</f>
        <v>0</v>
      </c>
      <c r="G72" s="403">
        <f aca="true" t="shared" si="9" ref="G72:L72">+G14+G22+G30+G39+G52+G59+G65+G71</f>
        <v>46230</v>
      </c>
      <c r="H72" s="403">
        <f t="shared" si="9"/>
        <v>0</v>
      </c>
      <c r="I72" s="494">
        <f t="shared" si="9"/>
        <v>1143181</v>
      </c>
      <c r="J72" s="403">
        <f t="shared" si="9"/>
        <v>868523</v>
      </c>
      <c r="K72" s="403">
        <f t="shared" si="9"/>
        <v>274658</v>
      </c>
      <c r="L72" s="403">
        <f t="shared" si="9"/>
        <v>0</v>
      </c>
    </row>
    <row r="73" spans="1:12" ht="14.25" customHeight="1" thickBot="1">
      <c r="A73" s="106"/>
      <c r="B73" s="151" t="s">
        <v>401</v>
      </c>
      <c r="C73" s="557"/>
      <c r="D73" s="382"/>
      <c r="E73" s="382"/>
      <c r="F73" s="382"/>
      <c r="G73" s="382"/>
      <c r="H73" s="382"/>
      <c r="I73" s="557"/>
      <c r="J73" s="382"/>
      <c r="K73" s="382"/>
      <c r="L73" s="382"/>
    </row>
    <row r="74" spans="1:12" s="60" customFormat="1" ht="14.25" customHeight="1">
      <c r="A74" s="364" t="s">
        <v>136</v>
      </c>
      <c r="B74" s="145" t="s">
        <v>137</v>
      </c>
      <c r="C74" s="488"/>
      <c r="D74" s="169"/>
      <c r="E74" s="169"/>
      <c r="F74" s="169"/>
      <c r="G74" s="169"/>
      <c r="H74" s="169"/>
      <c r="I74" s="488"/>
      <c r="J74" s="169"/>
      <c r="K74" s="169"/>
      <c r="L74" s="169"/>
    </row>
    <row r="75" spans="1:12" s="60" customFormat="1" ht="14.25" customHeight="1">
      <c r="A75" s="365" t="s">
        <v>138</v>
      </c>
      <c r="B75" s="146" t="s">
        <v>139</v>
      </c>
      <c r="C75" s="488">
        <v>90000</v>
      </c>
      <c r="D75" s="169">
        <v>90000</v>
      </c>
      <c r="E75" s="169"/>
      <c r="F75" s="169"/>
      <c r="G75" s="169"/>
      <c r="H75" s="169"/>
      <c r="I75" s="488">
        <v>90000</v>
      </c>
      <c r="J75" s="169">
        <v>90000</v>
      </c>
      <c r="K75" s="169"/>
      <c r="L75" s="169"/>
    </row>
    <row r="76" spans="1:12" s="60" customFormat="1" ht="14.25" customHeight="1" thickBot="1">
      <c r="A76" s="367" t="s">
        <v>140</v>
      </c>
      <c r="B76" s="369" t="s">
        <v>402</v>
      </c>
      <c r="C76" s="488"/>
      <c r="D76" s="169"/>
      <c r="E76" s="169"/>
      <c r="F76" s="169"/>
      <c r="G76" s="169"/>
      <c r="H76" s="169"/>
      <c r="I76" s="488"/>
      <c r="J76" s="169"/>
      <c r="K76" s="169"/>
      <c r="L76" s="169"/>
    </row>
    <row r="77" spans="1:12" s="60" customFormat="1" ht="14.25" customHeight="1" thickBot="1">
      <c r="A77" s="118" t="s">
        <v>403</v>
      </c>
      <c r="B77" s="148" t="s">
        <v>143</v>
      </c>
      <c r="C77" s="489">
        <f>SUM(C74:C76)</f>
        <v>90000</v>
      </c>
      <c r="D77" s="174">
        <f>SUM(D74:D76)</f>
        <v>90000</v>
      </c>
      <c r="E77" s="174">
        <f>SUM(E74:E76)</f>
        <v>0</v>
      </c>
      <c r="F77" s="176">
        <f>SUM(F74:F76)</f>
        <v>0</v>
      </c>
      <c r="G77" s="176">
        <f aca="true" t="shared" si="10" ref="G77:L77">SUM(G74:G76)</f>
        <v>0</v>
      </c>
      <c r="H77" s="176">
        <f t="shared" si="10"/>
        <v>0</v>
      </c>
      <c r="I77" s="498">
        <f t="shared" si="10"/>
        <v>90000</v>
      </c>
      <c r="J77" s="176">
        <f t="shared" si="10"/>
        <v>90000</v>
      </c>
      <c r="K77" s="176">
        <f t="shared" si="10"/>
        <v>0</v>
      </c>
      <c r="L77" s="176">
        <f t="shared" si="10"/>
        <v>0</v>
      </c>
    </row>
    <row r="78" spans="1:12" ht="14.25" customHeight="1" thickBot="1">
      <c r="A78" s="115"/>
      <c r="B78" s="148" t="s">
        <v>144</v>
      </c>
      <c r="C78" s="558"/>
      <c r="D78" s="381"/>
      <c r="E78" s="381"/>
      <c r="F78" s="381"/>
      <c r="G78" s="381"/>
      <c r="H78" s="381"/>
      <c r="I78" s="558"/>
      <c r="J78" s="381"/>
      <c r="K78" s="381"/>
      <c r="L78" s="381"/>
    </row>
    <row r="79" spans="1:12" s="60" customFormat="1" ht="14.25" customHeight="1">
      <c r="A79" s="364" t="s">
        <v>145</v>
      </c>
      <c r="B79" s="145" t="s">
        <v>146</v>
      </c>
      <c r="C79" s="488"/>
      <c r="D79" s="169"/>
      <c r="E79" s="169"/>
      <c r="F79" s="169"/>
      <c r="G79" s="169"/>
      <c r="H79" s="169"/>
      <c r="I79" s="488"/>
      <c r="J79" s="169"/>
      <c r="K79" s="169"/>
      <c r="L79" s="169"/>
    </row>
    <row r="80" spans="1:12" s="60" customFormat="1" ht="14.25" customHeight="1">
      <c r="A80" s="365" t="s">
        <v>147</v>
      </c>
      <c r="B80" s="146" t="s">
        <v>148</v>
      </c>
      <c r="C80" s="488"/>
      <c r="D80" s="169"/>
      <c r="E80" s="169"/>
      <c r="F80" s="169"/>
      <c r="G80" s="169"/>
      <c r="H80" s="169"/>
      <c r="I80" s="488"/>
      <c r="J80" s="169"/>
      <c r="K80" s="169"/>
      <c r="L80" s="169"/>
    </row>
    <row r="81" spans="1:12" s="60" customFormat="1" ht="14.25" customHeight="1">
      <c r="A81" s="365" t="s">
        <v>149</v>
      </c>
      <c r="B81" s="146" t="s">
        <v>150</v>
      </c>
      <c r="C81" s="488"/>
      <c r="D81" s="169"/>
      <c r="E81" s="169"/>
      <c r="F81" s="169"/>
      <c r="G81" s="169"/>
      <c r="H81" s="169"/>
      <c r="I81" s="488"/>
      <c r="J81" s="169"/>
      <c r="K81" s="169"/>
      <c r="L81" s="169"/>
    </row>
    <row r="82" spans="1:12" s="60" customFormat="1" ht="14.25" customHeight="1" thickBot="1">
      <c r="A82" s="367" t="s">
        <v>151</v>
      </c>
      <c r="B82" s="150" t="s">
        <v>152</v>
      </c>
      <c r="C82" s="488"/>
      <c r="D82" s="169"/>
      <c r="E82" s="169"/>
      <c r="F82" s="169"/>
      <c r="G82" s="169"/>
      <c r="H82" s="169"/>
      <c r="I82" s="488"/>
      <c r="J82" s="169"/>
      <c r="K82" s="169"/>
      <c r="L82" s="169"/>
    </row>
    <row r="83" spans="1:12" s="60" customFormat="1" ht="14.25" customHeight="1" thickBot="1">
      <c r="A83" s="370" t="s">
        <v>153</v>
      </c>
      <c r="B83" s="148" t="s">
        <v>154</v>
      </c>
      <c r="C83" s="489">
        <f>SUM(C79:C82)</f>
        <v>0</v>
      </c>
      <c r="D83" s="174">
        <f>SUM(D79:D82)</f>
        <v>0</v>
      </c>
      <c r="E83" s="174">
        <f>SUM(E79:E82)</f>
        <v>0</v>
      </c>
      <c r="F83" s="176">
        <f>SUM(F79:F82)</f>
        <v>0</v>
      </c>
      <c r="G83" s="176">
        <f aca="true" t="shared" si="11" ref="G83:L83">SUM(G79:G82)</f>
        <v>0</v>
      </c>
      <c r="H83" s="176">
        <f t="shared" si="11"/>
        <v>0</v>
      </c>
      <c r="I83" s="498">
        <f t="shared" si="11"/>
        <v>0</v>
      </c>
      <c r="J83" s="176">
        <f t="shared" si="11"/>
        <v>0</v>
      </c>
      <c r="K83" s="176">
        <f t="shared" si="11"/>
        <v>0</v>
      </c>
      <c r="L83" s="176">
        <f t="shared" si="11"/>
        <v>0</v>
      </c>
    </row>
    <row r="84" spans="1:12" ht="14.25" customHeight="1" thickBot="1">
      <c r="A84" s="115"/>
      <c r="B84" s="148" t="s">
        <v>155</v>
      </c>
      <c r="C84" s="558"/>
      <c r="D84" s="381"/>
      <c r="E84" s="381"/>
      <c r="F84" s="381"/>
      <c r="G84" s="381"/>
      <c r="H84" s="381"/>
      <c r="I84" s="558"/>
      <c r="J84" s="381"/>
      <c r="K84" s="381"/>
      <c r="L84" s="381"/>
    </row>
    <row r="85" spans="1:12" s="60" customFormat="1" ht="14.25" customHeight="1">
      <c r="A85" s="364" t="s">
        <v>156</v>
      </c>
      <c r="B85" s="145" t="s">
        <v>157</v>
      </c>
      <c r="C85" s="488">
        <v>25000</v>
      </c>
      <c r="D85" s="169"/>
      <c r="E85" s="169">
        <v>25000</v>
      </c>
      <c r="F85" s="169"/>
      <c r="G85" s="169">
        <v>6686</v>
      </c>
      <c r="H85" s="169"/>
      <c r="I85" s="488">
        <v>31686</v>
      </c>
      <c r="J85" s="169">
        <v>15798</v>
      </c>
      <c r="K85" s="169">
        <v>15888</v>
      </c>
      <c r="L85" s="169"/>
    </row>
    <row r="86" spans="1:12" s="60" customFormat="1" ht="14.25" customHeight="1" thickBot="1">
      <c r="A86" s="367" t="s">
        <v>158</v>
      </c>
      <c r="B86" s="150" t="s">
        <v>159</v>
      </c>
      <c r="C86" s="488"/>
      <c r="D86" s="169"/>
      <c r="E86" s="169"/>
      <c r="F86" s="169"/>
      <c r="G86" s="169"/>
      <c r="H86" s="169"/>
      <c r="I86" s="488"/>
      <c r="J86" s="169"/>
      <c r="K86" s="169"/>
      <c r="L86" s="169"/>
    </row>
    <row r="87" spans="1:12" s="60" customFormat="1" ht="14.25" customHeight="1" thickBot="1">
      <c r="A87" s="370" t="s">
        <v>160</v>
      </c>
      <c r="B87" s="148" t="s">
        <v>161</v>
      </c>
      <c r="C87" s="489">
        <f>SUM(C85:C86)</f>
        <v>25000</v>
      </c>
      <c r="D87" s="174">
        <f>SUM(D85:D86)</f>
        <v>0</v>
      </c>
      <c r="E87" s="174">
        <f>SUM(E85:E86)</f>
        <v>25000</v>
      </c>
      <c r="F87" s="176">
        <f>SUM(F85:F86)</f>
        <v>0</v>
      </c>
      <c r="G87" s="176">
        <f aca="true" t="shared" si="12" ref="G87:L87">SUM(G85:G86)</f>
        <v>6686</v>
      </c>
      <c r="H87" s="176">
        <f t="shared" si="12"/>
        <v>0</v>
      </c>
      <c r="I87" s="498">
        <f t="shared" si="12"/>
        <v>31686</v>
      </c>
      <c r="J87" s="176">
        <f t="shared" si="12"/>
        <v>15798</v>
      </c>
      <c r="K87" s="176">
        <f t="shared" si="12"/>
        <v>15888</v>
      </c>
      <c r="L87" s="176">
        <f t="shared" si="12"/>
        <v>0</v>
      </c>
    </row>
    <row r="88" spans="1:12" ht="14.25" customHeight="1" thickBot="1">
      <c r="A88" s="115"/>
      <c r="B88" s="148" t="s">
        <v>162</v>
      </c>
      <c r="C88" s="558"/>
      <c r="D88" s="381"/>
      <c r="E88" s="381"/>
      <c r="F88" s="381"/>
      <c r="G88" s="381"/>
      <c r="H88" s="381"/>
      <c r="I88" s="558"/>
      <c r="J88" s="381"/>
      <c r="K88" s="381"/>
      <c r="L88" s="381"/>
    </row>
    <row r="89" spans="1:12" s="60" customFormat="1" ht="14.25" customHeight="1">
      <c r="A89" s="364" t="s">
        <v>163</v>
      </c>
      <c r="B89" s="145" t="s">
        <v>164</v>
      </c>
      <c r="C89" s="488"/>
      <c r="D89" s="169"/>
      <c r="E89" s="169"/>
      <c r="F89" s="169"/>
      <c r="G89" s="169"/>
      <c r="H89" s="169"/>
      <c r="I89" s="488"/>
      <c r="J89" s="169"/>
      <c r="K89" s="169"/>
      <c r="L89" s="169"/>
    </row>
    <row r="90" spans="1:12" s="60" customFormat="1" ht="14.25" customHeight="1">
      <c r="A90" s="365" t="s">
        <v>165</v>
      </c>
      <c r="B90" s="146" t="s">
        <v>166</v>
      </c>
      <c r="C90" s="488"/>
      <c r="D90" s="169"/>
      <c r="E90" s="169"/>
      <c r="F90" s="169"/>
      <c r="G90" s="169"/>
      <c r="H90" s="169"/>
      <c r="I90" s="488"/>
      <c r="J90" s="169"/>
      <c r="K90" s="169"/>
      <c r="L90" s="169"/>
    </row>
    <row r="91" spans="1:12" s="60" customFormat="1" ht="14.25" customHeight="1" thickBot="1">
      <c r="A91" s="367" t="s">
        <v>167</v>
      </c>
      <c r="B91" s="150" t="s">
        <v>168</v>
      </c>
      <c r="C91" s="488"/>
      <c r="D91" s="169"/>
      <c r="E91" s="169"/>
      <c r="F91" s="169"/>
      <c r="G91" s="169"/>
      <c r="H91" s="169"/>
      <c r="I91" s="488"/>
      <c r="J91" s="169"/>
      <c r="K91" s="169"/>
      <c r="L91" s="169"/>
    </row>
    <row r="92" spans="1:12" s="59" customFormat="1" ht="14.25" customHeight="1" thickBot="1">
      <c r="A92" s="370" t="s">
        <v>169</v>
      </c>
      <c r="B92" s="148" t="s">
        <v>170</v>
      </c>
      <c r="C92" s="489">
        <f>SUM(C89:C91)</f>
        <v>0</v>
      </c>
      <c r="D92" s="174">
        <f>SUM(D89:D91)</f>
        <v>0</v>
      </c>
      <c r="E92" s="174">
        <f>SUM(E89:E91)</f>
        <v>0</v>
      </c>
      <c r="F92" s="176">
        <f>SUM(F89:F91)</f>
        <v>0</v>
      </c>
      <c r="G92" s="176">
        <f aca="true" t="shared" si="13" ref="G92:L92">SUM(G89:G91)</f>
        <v>0</v>
      </c>
      <c r="H92" s="176">
        <f t="shared" si="13"/>
        <v>0</v>
      </c>
      <c r="I92" s="498">
        <f t="shared" si="13"/>
        <v>0</v>
      </c>
      <c r="J92" s="176">
        <f t="shared" si="13"/>
        <v>0</v>
      </c>
      <c r="K92" s="176">
        <f t="shared" si="13"/>
        <v>0</v>
      </c>
      <c r="L92" s="176">
        <f t="shared" si="13"/>
        <v>0</v>
      </c>
    </row>
    <row r="93" spans="1:12" ht="14.25" customHeight="1" thickBot="1">
      <c r="A93" s="115"/>
      <c r="B93" s="148" t="s">
        <v>171</v>
      </c>
      <c r="C93" s="558"/>
      <c r="D93" s="381"/>
      <c r="E93" s="381"/>
      <c r="F93" s="381"/>
      <c r="G93" s="381"/>
      <c r="H93" s="381"/>
      <c r="I93" s="558"/>
      <c r="J93" s="381"/>
      <c r="K93" s="381"/>
      <c r="L93" s="381"/>
    </row>
    <row r="94" spans="1:12" s="60" customFormat="1" ht="14.25" customHeight="1">
      <c r="A94" s="371" t="s">
        <v>172</v>
      </c>
      <c r="B94" s="145" t="s">
        <v>173</v>
      </c>
      <c r="C94" s="488"/>
      <c r="D94" s="169"/>
      <c r="E94" s="169"/>
      <c r="F94" s="169"/>
      <c r="G94" s="169"/>
      <c r="H94" s="169"/>
      <c r="I94" s="488"/>
      <c r="J94" s="169"/>
      <c r="K94" s="169"/>
      <c r="L94" s="169"/>
    </row>
    <row r="95" spans="1:12" s="60" customFormat="1" ht="14.25" customHeight="1">
      <c r="A95" s="372" t="s">
        <v>174</v>
      </c>
      <c r="B95" s="146" t="s">
        <v>175</v>
      </c>
      <c r="C95" s="488"/>
      <c r="D95" s="169"/>
      <c r="E95" s="169"/>
      <c r="F95" s="169"/>
      <c r="G95" s="169"/>
      <c r="H95" s="169"/>
      <c r="I95" s="488"/>
      <c r="J95" s="169"/>
      <c r="K95" s="169"/>
      <c r="L95" s="169"/>
    </row>
    <row r="96" spans="1:12" s="60" customFormat="1" ht="14.25" customHeight="1">
      <c r="A96" s="372" t="s">
        <v>176</v>
      </c>
      <c r="B96" s="146" t="s">
        <v>177</v>
      </c>
      <c r="C96" s="488"/>
      <c r="D96" s="169"/>
      <c r="E96" s="169"/>
      <c r="F96" s="169"/>
      <c r="G96" s="169"/>
      <c r="H96" s="169"/>
      <c r="I96" s="488"/>
      <c r="J96" s="169"/>
      <c r="K96" s="169"/>
      <c r="L96" s="169"/>
    </row>
    <row r="97" spans="1:12" s="59" customFormat="1" ht="14.25" customHeight="1" thickBot="1">
      <c r="A97" s="373" t="s">
        <v>178</v>
      </c>
      <c r="B97" s="150" t="s">
        <v>179</v>
      </c>
      <c r="C97" s="488"/>
      <c r="D97" s="169"/>
      <c r="E97" s="169"/>
      <c r="F97" s="169"/>
      <c r="G97" s="169"/>
      <c r="H97" s="169"/>
      <c r="I97" s="488"/>
      <c r="J97" s="169"/>
      <c r="K97" s="169"/>
      <c r="L97" s="169"/>
    </row>
    <row r="98" spans="1:12" s="60" customFormat="1" ht="14.25" customHeight="1" thickBot="1">
      <c r="A98" s="370" t="s">
        <v>180</v>
      </c>
      <c r="B98" s="148" t="s">
        <v>181</v>
      </c>
      <c r="C98" s="489">
        <f>SUM(C94:C97)</f>
        <v>0</v>
      </c>
      <c r="D98" s="174">
        <f>SUM(D94:D97)</f>
        <v>0</v>
      </c>
      <c r="E98" s="174">
        <f>SUM(E94:E97)</f>
        <v>0</v>
      </c>
      <c r="F98" s="174">
        <f>SUM(F94:F97)</f>
        <v>0</v>
      </c>
      <c r="G98" s="174">
        <f aca="true" t="shared" si="14" ref="G98:L98">SUM(G94:G97)</f>
        <v>0</v>
      </c>
      <c r="H98" s="174">
        <f t="shared" si="14"/>
        <v>0</v>
      </c>
      <c r="I98" s="489">
        <f t="shared" si="14"/>
        <v>0</v>
      </c>
      <c r="J98" s="174">
        <f t="shared" si="14"/>
        <v>0</v>
      </c>
      <c r="K98" s="174">
        <f t="shared" si="14"/>
        <v>0</v>
      </c>
      <c r="L98" s="174">
        <f t="shared" si="14"/>
        <v>0</v>
      </c>
    </row>
    <row r="99" spans="1:12" s="59" customFormat="1" ht="14.25" customHeight="1" thickBot="1">
      <c r="A99" s="370" t="s">
        <v>182</v>
      </c>
      <c r="B99" s="148" t="s">
        <v>183</v>
      </c>
      <c r="C99" s="560"/>
      <c r="D99" s="181"/>
      <c r="E99" s="181"/>
      <c r="F99" s="181"/>
      <c r="G99" s="181"/>
      <c r="H99" s="181"/>
      <c r="I99" s="560"/>
      <c r="J99" s="181"/>
      <c r="K99" s="181"/>
      <c r="L99" s="181"/>
    </row>
    <row r="100" spans="1:12" s="59" customFormat="1" ht="14.25" customHeight="1" thickBot="1">
      <c r="A100" s="370" t="s">
        <v>404</v>
      </c>
      <c r="B100" s="148" t="s">
        <v>185</v>
      </c>
      <c r="C100" s="560"/>
      <c r="D100" s="181"/>
      <c r="E100" s="181"/>
      <c r="F100" s="181"/>
      <c r="G100" s="181"/>
      <c r="H100" s="181"/>
      <c r="I100" s="560"/>
      <c r="J100" s="181"/>
      <c r="K100" s="181"/>
      <c r="L100" s="181"/>
    </row>
    <row r="101" spans="1:12" s="59" customFormat="1" ht="14.25" customHeight="1" thickBot="1">
      <c r="A101" s="370" t="s">
        <v>405</v>
      </c>
      <c r="B101" s="153" t="s">
        <v>187</v>
      </c>
      <c r="C101" s="489">
        <f>+C77+C83+C87+C92+C98+C100+C99</f>
        <v>115000</v>
      </c>
      <c r="D101" s="174">
        <f>+D77+D83+D87+D92+D98+D100+D99</f>
        <v>90000</v>
      </c>
      <c r="E101" s="174">
        <f>+E77+E83+E87+E92+E98+E100+E99</f>
        <v>25000</v>
      </c>
      <c r="F101" s="174">
        <f>+F77+F83+F87+F92+F98+F100+F99</f>
        <v>0</v>
      </c>
      <c r="G101" s="174">
        <f aca="true" t="shared" si="15" ref="G101:L101">+G77+G83+G87+G92+G98+G100+G99</f>
        <v>6686</v>
      </c>
      <c r="H101" s="174">
        <f t="shared" si="15"/>
        <v>0</v>
      </c>
      <c r="I101" s="489">
        <f t="shared" si="15"/>
        <v>121686</v>
      </c>
      <c r="J101" s="174">
        <f t="shared" si="15"/>
        <v>105798</v>
      </c>
      <c r="K101" s="174">
        <f t="shared" si="15"/>
        <v>15888</v>
      </c>
      <c r="L101" s="174">
        <f t="shared" si="15"/>
        <v>0</v>
      </c>
    </row>
    <row r="102" spans="1:12" s="59" customFormat="1" ht="14.25" customHeight="1" thickBot="1">
      <c r="A102" s="374" t="s">
        <v>406</v>
      </c>
      <c r="B102" s="375" t="s">
        <v>407</v>
      </c>
      <c r="C102" s="489">
        <f>+C72+C101</f>
        <v>1211951</v>
      </c>
      <c r="D102" s="174">
        <f>+D72+D101</f>
        <v>935626</v>
      </c>
      <c r="E102" s="174">
        <f>+E72+E101</f>
        <v>276325</v>
      </c>
      <c r="F102" s="174">
        <f>+F72+F101</f>
        <v>0</v>
      </c>
      <c r="G102" s="174">
        <f aca="true" t="shared" si="16" ref="G102:L102">+G72+G101</f>
        <v>52916</v>
      </c>
      <c r="H102" s="174">
        <f t="shared" si="16"/>
        <v>0</v>
      </c>
      <c r="I102" s="489">
        <f t="shared" si="16"/>
        <v>1264867</v>
      </c>
      <c r="J102" s="174">
        <f t="shared" si="16"/>
        <v>974321</v>
      </c>
      <c r="K102" s="174">
        <f t="shared" si="16"/>
        <v>290546</v>
      </c>
      <c r="L102" s="174">
        <f t="shared" si="16"/>
        <v>0</v>
      </c>
    </row>
    <row r="103" spans="1:6" s="59" customFormat="1" ht="12" customHeight="1">
      <c r="A103" s="61"/>
      <c r="B103" s="62"/>
      <c r="C103" s="24"/>
      <c r="D103" s="24"/>
      <c r="E103" s="24"/>
      <c r="F103" s="24"/>
    </row>
    <row r="104" spans="1:12" s="59" customFormat="1" ht="11.25" customHeight="1" thickBot="1">
      <c r="A104" s="61"/>
      <c r="B104" s="62"/>
      <c r="C104" s="24"/>
      <c r="D104" s="24"/>
      <c r="E104" s="24"/>
      <c r="F104" s="24"/>
      <c r="G104" s="450"/>
      <c r="H104" s="450"/>
      <c r="I104" s="450"/>
      <c r="J104" s="450"/>
      <c r="K104" s="450"/>
      <c r="L104" s="450"/>
    </row>
    <row r="105" spans="1:12" s="57" customFormat="1" ht="21.75" customHeight="1" thickBot="1">
      <c r="A105" s="666" t="s">
        <v>291</v>
      </c>
      <c r="B105" s="667"/>
      <c r="C105" s="667"/>
      <c r="D105" s="667"/>
      <c r="E105" s="667"/>
      <c r="F105" s="667"/>
      <c r="G105" s="667"/>
      <c r="H105" s="667"/>
      <c r="I105" s="667"/>
      <c r="J105" s="667"/>
      <c r="K105" s="667"/>
      <c r="L105" s="668"/>
    </row>
    <row r="106" spans="1:12" ht="14.25" customHeight="1" thickBot="1">
      <c r="A106" s="471"/>
      <c r="B106" s="472" t="s">
        <v>191</v>
      </c>
      <c r="C106" s="561"/>
      <c r="D106" s="473"/>
      <c r="E106" s="474"/>
      <c r="F106" s="473"/>
      <c r="G106" s="473"/>
      <c r="H106" s="473"/>
      <c r="I106" s="563"/>
      <c r="J106" s="473"/>
      <c r="K106" s="473"/>
      <c r="L106" s="473"/>
    </row>
    <row r="107" spans="1:12" ht="14.25" customHeight="1">
      <c r="A107" s="364" t="s">
        <v>14</v>
      </c>
      <c r="B107" s="109" t="s">
        <v>192</v>
      </c>
      <c r="C107" s="491">
        <v>33526</v>
      </c>
      <c r="D107" s="167">
        <v>30316</v>
      </c>
      <c r="E107" s="167">
        <v>3210</v>
      </c>
      <c r="F107" s="167"/>
      <c r="G107" s="167">
        <v>506</v>
      </c>
      <c r="H107" s="167">
        <v>1440</v>
      </c>
      <c r="I107" s="491">
        <v>32592</v>
      </c>
      <c r="J107" s="167">
        <v>29382</v>
      </c>
      <c r="K107" s="167">
        <v>3210</v>
      </c>
      <c r="L107" s="167"/>
    </row>
    <row r="108" spans="1:12" ht="14.25" customHeight="1">
      <c r="A108" s="365" t="s">
        <v>16</v>
      </c>
      <c r="B108" s="111" t="s">
        <v>193</v>
      </c>
      <c r="C108" s="488">
        <v>9458</v>
      </c>
      <c r="D108" s="169">
        <v>8598</v>
      </c>
      <c r="E108" s="169">
        <v>860</v>
      </c>
      <c r="F108" s="169"/>
      <c r="G108" s="169">
        <v>123</v>
      </c>
      <c r="H108" s="169">
        <v>350</v>
      </c>
      <c r="I108" s="488">
        <v>9231</v>
      </c>
      <c r="J108" s="169">
        <v>8371</v>
      </c>
      <c r="K108" s="169">
        <v>860</v>
      </c>
      <c r="L108" s="169"/>
    </row>
    <row r="109" spans="1:12" ht="14.25" customHeight="1">
      <c r="A109" s="365" t="s">
        <v>18</v>
      </c>
      <c r="B109" s="111" t="s">
        <v>194</v>
      </c>
      <c r="C109" s="488">
        <v>116167</v>
      </c>
      <c r="D109" s="173">
        <v>97467</v>
      </c>
      <c r="E109" s="173">
        <v>18700</v>
      </c>
      <c r="F109" s="173"/>
      <c r="G109" s="173">
        <v>4118</v>
      </c>
      <c r="H109" s="173">
        <v>5000</v>
      </c>
      <c r="I109" s="487">
        <v>115285</v>
      </c>
      <c r="J109" s="173">
        <v>101585</v>
      </c>
      <c r="K109" s="173">
        <v>13700</v>
      </c>
      <c r="L109" s="173"/>
    </row>
    <row r="110" spans="1:14" ht="14.25" customHeight="1">
      <c r="A110" s="365" t="s">
        <v>20</v>
      </c>
      <c r="B110" s="154" t="s">
        <v>195</v>
      </c>
      <c r="C110" s="488">
        <v>32171</v>
      </c>
      <c r="D110" s="173">
        <v>32171</v>
      </c>
      <c r="E110" s="173"/>
      <c r="F110" s="173"/>
      <c r="G110" s="173">
        <v>101</v>
      </c>
      <c r="H110" s="173"/>
      <c r="I110" s="487">
        <v>32272</v>
      </c>
      <c r="J110" s="173">
        <v>32272</v>
      </c>
      <c r="K110" s="173"/>
      <c r="L110" s="173"/>
      <c r="N110" s="64"/>
    </row>
    <row r="111" spans="1:12" ht="14.25" customHeight="1">
      <c r="A111" s="365" t="s">
        <v>196</v>
      </c>
      <c r="B111" s="155" t="s">
        <v>197</v>
      </c>
      <c r="C111" s="488">
        <v>99144</v>
      </c>
      <c r="D111" s="173"/>
      <c r="E111" s="173">
        <v>99144</v>
      </c>
      <c r="F111" s="173"/>
      <c r="G111" s="173">
        <v>4992</v>
      </c>
      <c r="H111" s="173"/>
      <c r="I111" s="487">
        <v>104136</v>
      </c>
      <c r="J111" s="173">
        <v>3202</v>
      </c>
      <c r="K111" s="173">
        <v>100934</v>
      </c>
      <c r="L111" s="173"/>
    </row>
    <row r="112" spans="1:12" ht="14.25" customHeight="1">
      <c r="A112" s="365" t="s">
        <v>198</v>
      </c>
      <c r="B112" s="111" t="s">
        <v>408</v>
      </c>
      <c r="C112" s="487"/>
      <c r="D112" s="173"/>
      <c r="E112" s="173"/>
      <c r="F112" s="173"/>
      <c r="G112" s="173">
        <v>3202</v>
      </c>
      <c r="H112" s="173"/>
      <c r="I112" s="487">
        <v>3202</v>
      </c>
      <c r="J112" s="173">
        <v>3202</v>
      </c>
      <c r="K112" s="173"/>
      <c r="L112" s="173"/>
    </row>
    <row r="113" spans="1:12" ht="14.25" customHeight="1">
      <c r="A113" s="365" t="s">
        <v>200</v>
      </c>
      <c r="B113" s="157" t="s">
        <v>201</v>
      </c>
      <c r="C113" s="487"/>
      <c r="D113" s="173"/>
      <c r="E113" s="173"/>
      <c r="F113" s="173"/>
      <c r="G113" s="173"/>
      <c r="H113" s="173"/>
      <c r="I113" s="487"/>
      <c r="J113" s="173"/>
      <c r="K113" s="173"/>
      <c r="L113" s="173"/>
    </row>
    <row r="114" spans="1:12" ht="14.25" customHeight="1">
      <c r="A114" s="365" t="s">
        <v>202</v>
      </c>
      <c r="B114" s="157" t="s">
        <v>203</v>
      </c>
      <c r="C114" s="487"/>
      <c r="D114" s="173"/>
      <c r="E114" s="173"/>
      <c r="F114" s="173"/>
      <c r="G114" s="173"/>
      <c r="H114" s="173"/>
      <c r="I114" s="487"/>
      <c r="J114" s="173"/>
      <c r="K114" s="173"/>
      <c r="L114" s="173"/>
    </row>
    <row r="115" spans="1:12" ht="14.25" customHeight="1">
      <c r="A115" s="365" t="s">
        <v>204</v>
      </c>
      <c r="B115" s="157" t="s">
        <v>205</v>
      </c>
      <c r="C115" s="487"/>
      <c r="D115" s="173"/>
      <c r="E115" s="173"/>
      <c r="F115" s="173"/>
      <c r="G115" s="173"/>
      <c r="H115" s="173"/>
      <c r="I115" s="487"/>
      <c r="J115" s="173"/>
      <c r="K115" s="173"/>
      <c r="L115" s="173"/>
    </row>
    <row r="116" spans="1:12" ht="14.25" customHeight="1">
      <c r="A116" s="365" t="s">
        <v>206</v>
      </c>
      <c r="B116" s="158" t="s">
        <v>207</v>
      </c>
      <c r="C116" s="487"/>
      <c r="D116" s="173"/>
      <c r="E116" s="173"/>
      <c r="F116" s="173"/>
      <c r="G116" s="173"/>
      <c r="H116" s="173"/>
      <c r="I116" s="487"/>
      <c r="J116" s="173"/>
      <c r="K116" s="173"/>
      <c r="L116" s="173"/>
    </row>
    <row r="117" spans="1:12" ht="14.25" customHeight="1">
      <c r="A117" s="365" t="s">
        <v>208</v>
      </c>
      <c r="B117" s="158" t="s">
        <v>209</v>
      </c>
      <c r="C117" s="487"/>
      <c r="D117" s="173"/>
      <c r="E117" s="173"/>
      <c r="F117" s="173"/>
      <c r="G117" s="173"/>
      <c r="H117" s="173"/>
      <c r="I117" s="487"/>
      <c r="J117" s="173"/>
      <c r="K117" s="173"/>
      <c r="L117" s="173"/>
    </row>
    <row r="118" spans="1:12" ht="14.25" customHeight="1">
      <c r="A118" s="365" t="s">
        <v>210</v>
      </c>
      <c r="B118" s="157" t="s">
        <v>211</v>
      </c>
      <c r="C118" s="487"/>
      <c r="D118" s="173"/>
      <c r="E118" s="173"/>
      <c r="F118" s="173"/>
      <c r="G118" s="173"/>
      <c r="H118" s="173"/>
      <c r="I118" s="487"/>
      <c r="J118" s="173"/>
      <c r="K118" s="173"/>
      <c r="L118" s="173"/>
    </row>
    <row r="119" spans="1:12" ht="14.25" customHeight="1">
      <c r="A119" s="365" t="s">
        <v>212</v>
      </c>
      <c r="B119" s="157" t="s">
        <v>213</v>
      </c>
      <c r="C119" s="487"/>
      <c r="D119" s="173"/>
      <c r="E119" s="173"/>
      <c r="F119" s="173"/>
      <c r="G119" s="173"/>
      <c r="H119" s="173"/>
      <c r="I119" s="487"/>
      <c r="J119" s="173"/>
      <c r="K119" s="173"/>
      <c r="L119" s="173"/>
    </row>
    <row r="120" spans="1:12" ht="14.25" customHeight="1">
      <c r="A120" s="365" t="s">
        <v>214</v>
      </c>
      <c r="B120" s="158" t="s">
        <v>215</v>
      </c>
      <c r="C120" s="487">
        <v>800</v>
      </c>
      <c r="D120" s="173"/>
      <c r="E120" s="173">
        <v>800</v>
      </c>
      <c r="F120" s="173"/>
      <c r="G120" s="173"/>
      <c r="H120" s="173"/>
      <c r="I120" s="487">
        <v>800</v>
      </c>
      <c r="J120" s="173"/>
      <c r="K120" s="173">
        <v>800</v>
      </c>
      <c r="L120" s="173"/>
    </row>
    <row r="121" spans="1:12" ht="14.25" customHeight="1">
      <c r="A121" s="376" t="s">
        <v>216</v>
      </c>
      <c r="B121" s="156" t="s">
        <v>217</v>
      </c>
      <c r="C121" s="487"/>
      <c r="D121" s="173"/>
      <c r="E121" s="173"/>
      <c r="F121" s="173"/>
      <c r="G121" s="173"/>
      <c r="H121" s="173"/>
      <c r="I121" s="487"/>
      <c r="J121" s="173"/>
      <c r="K121" s="173"/>
      <c r="L121" s="173"/>
    </row>
    <row r="122" spans="1:12" ht="14.25" customHeight="1">
      <c r="A122" s="365" t="s">
        <v>218</v>
      </c>
      <c r="B122" s="156" t="s">
        <v>219</v>
      </c>
      <c r="C122" s="487"/>
      <c r="D122" s="173"/>
      <c r="E122" s="173"/>
      <c r="F122" s="173"/>
      <c r="G122" s="173"/>
      <c r="H122" s="173"/>
      <c r="I122" s="487"/>
      <c r="J122" s="173"/>
      <c r="K122" s="173"/>
      <c r="L122" s="173"/>
    </row>
    <row r="123" spans="1:12" ht="14.25" customHeight="1">
      <c r="A123" s="365" t="s">
        <v>220</v>
      </c>
      <c r="B123" s="158" t="s">
        <v>221</v>
      </c>
      <c r="C123" s="488">
        <v>98344</v>
      </c>
      <c r="D123" s="169"/>
      <c r="E123" s="169">
        <v>98344</v>
      </c>
      <c r="F123" s="169"/>
      <c r="G123" s="169">
        <v>1790</v>
      </c>
      <c r="H123" s="169"/>
      <c r="I123" s="488">
        <v>100134</v>
      </c>
      <c r="J123" s="169"/>
      <c r="K123" s="169">
        <v>100134</v>
      </c>
      <c r="L123" s="169"/>
    </row>
    <row r="124" spans="1:12" ht="14.25" customHeight="1">
      <c r="A124" s="365" t="s">
        <v>222</v>
      </c>
      <c r="B124" s="154" t="s">
        <v>223</v>
      </c>
      <c r="C124" s="488">
        <v>20000</v>
      </c>
      <c r="D124" s="169">
        <v>20000</v>
      </c>
      <c r="E124" s="169"/>
      <c r="F124" s="169"/>
      <c r="G124" s="169"/>
      <c r="H124" s="169"/>
      <c r="I124" s="488">
        <v>20000</v>
      </c>
      <c r="J124" s="169">
        <v>20000</v>
      </c>
      <c r="K124" s="169"/>
      <c r="L124" s="169"/>
    </row>
    <row r="125" spans="1:12" ht="14.25" customHeight="1">
      <c r="A125" s="367" t="s">
        <v>224</v>
      </c>
      <c r="B125" s="111" t="s">
        <v>409</v>
      </c>
      <c r="C125" s="487">
        <v>10000</v>
      </c>
      <c r="D125" s="173">
        <v>10000</v>
      </c>
      <c r="E125" s="173"/>
      <c r="F125" s="173"/>
      <c r="G125" s="173"/>
      <c r="H125" s="173"/>
      <c r="I125" s="487">
        <v>10000</v>
      </c>
      <c r="J125" s="173">
        <v>10000</v>
      </c>
      <c r="K125" s="173"/>
      <c r="L125" s="173"/>
    </row>
    <row r="126" spans="1:12" ht="14.25" customHeight="1" thickBot="1">
      <c r="A126" s="367" t="s">
        <v>226</v>
      </c>
      <c r="B126" s="156" t="s">
        <v>410</v>
      </c>
      <c r="C126" s="487">
        <v>10000</v>
      </c>
      <c r="D126" s="173">
        <v>10000</v>
      </c>
      <c r="E126" s="173"/>
      <c r="F126" s="173"/>
      <c r="G126" s="173"/>
      <c r="H126" s="173"/>
      <c r="I126" s="487">
        <v>10000</v>
      </c>
      <c r="J126" s="173">
        <v>10000</v>
      </c>
      <c r="K126" s="173"/>
      <c r="L126" s="173"/>
    </row>
    <row r="127" spans="1:12" s="65" customFormat="1" ht="14.25" customHeight="1" thickBot="1">
      <c r="A127" s="366" t="s">
        <v>24</v>
      </c>
      <c r="B127" s="160" t="s">
        <v>411</v>
      </c>
      <c r="C127" s="489">
        <f>+C107+C108+C109+C110+C111+C124</f>
        <v>310466</v>
      </c>
      <c r="D127" s="174">
        <f>+D107+D108+D109+D110+D111+D124</f>
        <v>188552</v>
      </c>
      <c r="E127" s="174">
        <f>+E107+E108+E109+E110+E111+E124</f>
        <v>121914</v>
      </c>
      <c r="F127" s="174">
        <f>+F107+F108+F109+F110+F111+F124</f>
        <v>0</v>
      </c>
      <c r="G127" s="174">
        <f aca="true" t="shared" si="17" ref="G127:L127">+G107+G108+G109+G110+G111+G124</f>
        <v>9840</v>
      </c>
      <c r="H127" s="174">
        <f t="shared" si="17"/>
        <v>6790</v>
      </c>
      <c r="I127" s="489">
        <f t="shared" si="17"/>
        <v>313516</v>
      </c>
      <c r="J127" s="174">
        <f t="shared" si="17"/>
        <v>194812</v>
      </c>
      <c r="K127" s="174">
        <f t="shared" si="17"/>
        <v>118704</v>
      </c>
      <c r="L127" s="174">
        <f t="shared" si="17"/>
        <v>0</v>
      </c>
    </row>
    <row r="128" spans="1:12" ht="14.25" customHeight="1" thickBot="1">
      <c r="A128" s="115"/>
      <c r="B128" s="160" t="s">
        <v>412</v>
      </c>
      <c r="C128" s="558"/>
      <c r="D128" s="381"/>
      <c r="E128" s="381"/>
      <c r="F128" s="381"/>
      <c r="G128" s="381"/>
      <c r="H128" s="381"/>
      <c r="I128" s="558"/>
      <c r="J128" s="381"/>
      <c r="K128" s="381"/>
      <c r="L128" s="381"/>
    </row>
    <row r="129" spans="1:12" ht="14.25" customHeight="1">
      <c r="A129" s="364" t="s">
        <v>27</v>
      </c>
      <c r="B129" s="109" t="s">
        <v>230</v>
      </c>
      <c r="C129" s="491">
        <v>53573</v>
      </c>
      <c r="D129" s="167">
        <v>9000</v>
      </c>
      <c r="E129" s="167">
        <v>44573</v>
      </c>
      <c r="F129" s="167"/>
      <c r="G129" s="167">
        <v>9951</v>
      </c>
      <c r="H129" s="167"/>
      <c r="I129" s="491">
        <v>63524</v>
      </c>
      <c r="J129" s="167">
        <v>16538</v>
      </c>
      <c r="K129" s="167">
        <v>46986</v>
      </c>
      <c r="L129" s="167"/>
    </row>
    <row r="130" spans="1:12" ht="14.25" customHeight="1">
      <c r="A130" s="364" t="s">
        <v>29</v>
      </c>
      <c r="B130" s="162" t="s">
        <v>231</v>
      </c>
      <c r="C130" s="491"/>
      <c r="D130" s="167"/>
      <c r="E130" s="167"/>
      <c r="F130" s="167"/>
      <c r="G130" s="167"/>
      <c r="H130" s="167"/>
      <c r="I130" s="491"/>
      <c r="J130" s="167"/>
      <c r="K130" s="167"/>
      <c r="L130" s="167"/>
    </row>
    <row r="131" spans="1:12" ht="14.25" customHeight="1">
      <c r="A131" s="364" t="s">
        <v>31</v>
      </c>
      <c r="B131" s="162" t="s">
        <v>232</v>
      </c>
      <c r="C131" s="488">
        <v>22268</v>
      </c>
      <c r="D131" s="169">
        <v>16268</v>
      </c>
      <c r="E131" s="169">
        <v>6000</v>
      </c>
      <c r="F131" s="169"/>
      <c r="G131" s="169">
        <v>1000</v>
      </c>
      <c r="H131" s="169"/>
      <c r="I131" s="488">
        <v>23268</v>
      </c>
      <c r="J131" s="169">
        <v>17268</v>
      </c>
      <c r="K131" s="169">
        <v>6000</v>
      </c>
      <c r="L131" s="169"/>
    </row>
    <row r="132" spans="1:12" ht="14.25" customHeight="1">
      <c r="A132" s="364" t="s">
        <v>33</v>
      </c>
      <c r="B132" s="162" t="s">
        <v>233</v>
      </c>
      <c r="C132" s="492"/>
      <c r="D132" s="182"/>
      <c r="E132" s="182"/>
      <c r="F132" s="182"/>
      <c r="G132" s="182"/>
      <c r="H132" s="182"/>
      <c r="I132" s="492"/>
      <c r="J132" s="182"/>
      <c r="K132" s="182"/>
      <c r="L132" s="182"/>
    </row>
    <row r="133" spans="1:12" ht="14.25" customHeight="1">
      <c r="A133" s="364" t="s">
        <v>35</v>
      </c>
      <c r="B133" s="149" t="s">
        <v>234</v>
      </c>
      <c r="C133" s="492">
        <v>9360</v>
      </c>
      <c r="D133" s="182"/>
      <c r="E133" s="182">
        <v>9360</v>
      </c>
      <c r="F133" s="182"/>
      <c r="G133" s="182">
        <v>7626</v>
      </c>
      <c r="H133" s="182"/>
      <c r="I133" s="492">
        <v>16986</v>
      </c>
      <c r="J133" s="182"/>
      <c r="K133" s="182">
        <v>16986</v>
      </c>
      <c r="L133" s="182"/>
    </row>
    <row r="134" spans="1:12" ht="14.25" customHeight="1">
      <c r="A134" s="364" t="s">
        <v>37</v>
      </c>
      <c r="B134" s="147" t="s">
        <v>235</v>
      </c>
      <c r="C134" s="492"/>
      <c r="D134" s="182"/>
      <c r="E134" s="182"/>
      <c r="F134" s="182"/>
      <c r="G134" s="182"/>
      <c r="H134" s="182"/>
      <c r="I134" s="492"/>
      <c r="J134" s="182"/>
      <c r="K134" s="182"/>
      <c r="L134" s="182"/>
    </row>
    <row r="135" spans="1:12" ht="14.25" customHeight="1">
      <c r="A135" s="364" t="s">
        <v>236</v>
      </c>
      <c r="B135" s="163" t="s">
        <v>237</v>
      </c>
      <c r="C135" s="492"/>
      <c r="D135" s="182"/>
      <c r="E135" s="182"/>
      <c r="F135" s="182"/>
      <c r="G135" s="182"/>
      <c r="H135" s="182"/>
      <c r="I135" s="492"/>
      <c r="J135" s="182"/>
      <c r="K135" s="182"/>
      <c r="L135" s="182"/>
    </row>
    <row r="136" spans="1:12" ht="14.25" customHeight="1">
      <c r="A136" s="364" t="s">
        <v>238</v>
      </c>
      <c r="B136" s="158" t="s">
        <v>209</v>
      </c>
      <c r="C136" s="492"/>
      <c r="D136" s="182"/>
      <c r="E136" s="182"/>
      <c r="F136" s="182"/>
      <c r="G136" s="182"/>
      <c r="H136" s="182"/>
      <c r="I136" s="492"/>
      <c r="J136" s="182"/>
      <c r="K136" s="182"/>
      <c r="L136" s="182"/>
    </row>
    <row r="137" spans="1:12" ht="14.25" customHeight="1">
      <c r="A137" s="364" t="s">
        <v>239</v>
      </c>
      <c r="B137" s="158" t="s">
        <v>240</v>
      </c>
      <c r="C137" s="492"/>
      <c r="D137" s="182"/>
      <c r="E137" s="182"/>
      <c r="F137" s="182"/>
      <c r="G137" s="182"/>
      <c r="H137" s="182"/>
      <c r="I137" s="492"/>
      <c r="J137" s="182"/>
      <c r="K137" s="182"/>
      <c r="L137" s="182"/>
    </row>
    <row r="138" spans="1:12" ht="14.25" customHeight="1">
      <c r="A138" s="364" t="s">
        <v>241</v>
      </c>
      <c r="B138" s="158" t="s">
        <v>242</v>
      </c>
      <c r="C138" s="492"/>
      <c r="D138" s="182"/>
      <c r="E138" s="182"/>
      <c r="F138" s="182"/>
      <c r="G138" s="182"/>
      <c r="H138" s="182"/>
      <c r="I138" s="492"/>
      <c r="J138" s="182"/>
      <c r="K138" s="182"/>
      <c r="L138" s="182"/>
    </row>
    <row r="139" spans="1:12" ht="14.25" customHeight="1">
      <c r="A139" s="364" t="s">
        <v>243</v>
      </c>
      <c r="B139" s="158" t="s">
        <v>215</v>
      </c>
      <c r="C139" s="492"/>
      <c r="D139" s="182"/>
      <c r="E139" s="182"/>
      <c r="F139" s="182"/>
      <c r="G139" s="182"/>
      <c r="H139" s="182"/>
      <c r="I139" s="492"/>
      <c r="J139" s="182"/>
      <c r="K139" s="182"/>
      <c r="L139" s="182"/>
    </row>
    <row r="140" spans="1:12" ht="14.25" customHeight="1">
      <c r="A140" s="364" t="s">
        <v>244</v>
      </c>
      <c r="B140" s="158" t="s">
        <v>245</v>
      </c>
      <c r="C140" s="492"/>
      <c r="D140" s="182"/>
      <c r="E140" s="182"/>
      <c r="F140" s="182"/>
      <c r="G140" s="182"/>
      <c r="H140" s="182"/>
      <c r="I140" s="492"/>
      <c r="J140" s="182"/>
      <c r="K140" s="182"/>
      <c r="L140" s="182"/>
    </row>
    <row r="141" spans="1:12" ht="14.25" customHeight="1" thickBot="1">
      <c r="A141" s="376" t="s">
        <v>246</v>
      </c>
      <c r="B141" s="158" t="s">
        <v>247</v>
      </c>
      <c r="C141" s="493">
        <v>9360</v>
      </c>
      <c r="D141" s="183"/>
      <c r="E141" s="183">
        <v>9360</v>
      </c>
      <c r="F141" s="183"/>
      <c r="G141" s="183">
        <v>7626</v>
      </c>
      <c r="H141" s="183"/>
      <c r="I141" s="493">
        <v>16986</v>
      </c>
      <c r="J141" s="183"/>
      <c r="K141" s="183">
        <v>16986</v>
      </c>
      <c r="L141" s="183"/>
    </row>
    <row r="142" spans="1:12" ht="14.25" customHeight="1" thickBot="1">
      <c r="A142" s="366" t="s">
        <v>39</v>
      </c>
      <c r="B142" s="160" t="s">
        <v>248</v>
      </c>
      <c r="C142" s="489">
        <f>+C129+C131+C133</f>
        <v>85201</v>
      </c>
      <c r="D142" s="174">
        <f>+D129+D131+D133</f>
        <v>25268</v>
      </c>
      <c r="E142" s="174">
        <f>+E129+E131+E133</f>
        <v>59933</v>
      </c>
      <c r="F142" s="174">
        <f>+F129+F131+F133</f>
        <v>0</v>
      </c>
      <c r="G142" s="174">
        <f aca="true" t="shared" si="18" ref="G142:L142">+G129+G131+G133</f>
        <v>18577</v>
      </c>
      <c r="H142" s="174">
        <f t="shared" si="18"/>
        <v>0</v>
      </c>
      <c r="I142" s="489">
        <f t="shared" si="18"/>
        <v>103778</v>
      </c>
      <c r="J142" s="174">
        <f t="shared" si="18"/>
        <v>33806</v>
      </c>
      <c r="K142" s="174">
        <f t="shared" si="18"/>
        <v>69972</v>
      </c>
      <c r="L142" s="174">
        <f t="shared" si="18"/>
        <v>0</v>
      </c>
    </row>
    <row r="143" spans="1:12" ht="14.25" customHeight="1">
      <c r="A143" s="445" t="s">
        <v>54</v>
      </c>
      <c r="B143" s="402" t="s">
        <v>249</v>
      </c>
      <c r="C143" s="494">
        <f>+C127+C142</f>
        <v>395667</v>
      </c>
      <c r="D143" s="403">
        <f>+D127+D142</f>
        <v>213820</v>
      </c>
      <c r="E143" s="403">
        <f>+E127+E142</f>
        <v>181847</v>
      </c>
      <c r="F143" s="403">
        <f>+F127+F142</f>
        <v>0</v>
      </c>
      <c r="G143" s="403">
        <f aca="true" t="shared" si="19" ref="G143:L143">+G127+G142</f>
        <v>28417</v>
      </c>
      <c r="H143" s="403">
        <f t="shared" si="19"/>
        <v>6790</v>
      </c>
      <c r="I143" s="494">
        <f t="shared" si="19"/>
        <v>417294</v>
      </c>
      <c r="J143" s="403">
        <f t="shared" si="19"/>
        <v>228618</v>
      </c>
      <c r="K143" s="403">
        <f t="shared" si="19"/>
        <v>188676</v>
      </c>
      <c r="L143" s="403">
        <f t="shared" si="19"/>
        <v>0</v>
      </c>
    </row>
    <row r="144" spans="1:12" ht="14.25" customHeight="1" thickBot="1">
      <c r="A144" s="106"/>
      <c r="B144" s="124" t="s">
        <v>250</v>
      </c>
      <c r="C144" s="557"/>
      <c r="D144" s="382"/>
      <c r="E144" s="382"/>
      <c r="F144" s="382"/>
      <c r="G144" s="382"/>
      <c r="H144" s="382"/>
      <c r="I144" s="557"/>
      <c r="J144" s="382"/>
      <c r="K144" s="382"/>
      <c r="L144" s="382"/>
    </row>
    <row r="145" spans="1:12" s="65" customFormat="1" ht="14.25" customHeight="1">
      <c r="A145" s="364" t="s">
        <v>57</v>
      </c>
      <c r="B145" s="109" t="s">
        <v>413</v>
      </c>
      <c r="C145" s="496">
        <v>6200</v>
      </c>
      <c r="D145" s="184"/>
      <c r="E145" s="184">
        <v>6200</v>
      </c>
      <c r="F145" s="184"/>
      <c r="G145" s="184"/>
      <c r="H145" s="184"/>
      <c r="I145" s="496">
        <v>6200</v>
      </c>
      <c r="J145" s="184"/>
      <c r="K145" s="184">
        <v>6200</v>
      </c>
      <c r="L145" s="184"/>
    </row>
    <row r="146" spans="1:12" ht="14.25" customHeight="1">
      <c r="A146" s="364" t="s">
        <v>65</v>
      </c>
      <c r="B146" s="109" t="s">
        <v>252</v>
      </c>
      <c r="C146" s="492">
        <v>90000</v>
      </c>
      <c r="D146" s="182">
        <v>90000</v>
      </c>
      <c r="E146" s="182"/>
      <c r="F146" s="182"/>
      <c r="G146" s="182"/>
      <c r="H146" s="182"/>
      <c r="I146" s="492">
        <v>90000</v>
      </c>
      <c r="J146" s="182">
        <v>90000</v>
      </c>
      <c r="K146" s="182"/>
      <c r="L146" s="182"/>
    </row>
    <row r="147" spans="1:12" ht="14.25" customHeight="1" thickBot="1">
      <c r="A147" s="376" t="s">
        <v>67</v>
      </c>
      <c r="B147" s="112" t="s">
        <v>414</v>
      </c>
      <c r="C147" s="493"/>
      <c r="D147" s="183"/>
      <c r="E147" s="183"/>
      <c r="F147" s="183"/>
      <c r="G147" s="183"/>
      <c r="H147" s="183"/>
      <c r="I147" s="493"/>
      <c r="J147" s="183"/>
      <c r="K147" s="183"/>
      <c r="L147" s="183"/>
    </row>
    <row r="148" spans="1:12" ht="25.5" customHeight="1" thickBot="1">
      <c r="A148" s="378" t="s">
        <v>71</v>
      </c>
      <c r="B148" s="164" t="s">
        <v>415</v>
      </c>
      <c r="C148" s="497">
        <f>+C145+C146+C147</f>
        <v>96200</v>
      </c>
      <c r="D148" s="185">
        <f>+D145+D146+D147</f>
        <v>90000</v>
      </c>
      <c r="E148" s="185">
        <f>+E145+E146+E147</f>
        <v>6200</v>
      </c>
      <c r="F148" s="185">
        <f>+F145+F146+F147</f>
        <v>0</v>
      </c>
      <c r="G148" s="185">
        <f aca="true" t="shared" si="20" ref="G148:L148">+G145+G146+G147</f>
        <v>0</v>
      </c>
      <c r="H148" s="185">
        <f t="shared" si="20"/>
        <v>0</v>
      </c>
      <c r="I148" s="497">
        <f t="shared" si="20"/>
        <v>96200</v>
      </c>
      <c r="J148" s="185">
        <f t="shared" si="20"/>
        <v>90000</v>
      </c>
      <c r="K148" s="185">
        <f t="shared" si="20"/>
        <v>6200</v>
      </c>
      <c r="L148" s="185">
        <f t="shared" si="20"/>
        <v>0</v>
      </c>
    </row>
    <row r="149" spans="1:12" ht="14.25" customHeight="1" thickBot="1">
      <c r="A149" s="106"/>
      <c r="B149" s="124" t="s">
        <v>416</v>
      </c>
      <c r="C149" s="557"/>
      <c r="D149" s="382"/>
      <c r="E149" s="382"/>
      <c r="F149" s="382"/>
      <c r="G149" s="382"/>
      <c r="H149" s="382"/>
      <c r="I149" s="557"/>
      <c r="J149" s="382"/>
      <c r="K149" s="382"/>
      <c r="L149" s="382"/>
    </row>
    <row r="150" spans="1:12" ht="14.25" customHeight="1">
      <c r="A150" s="364" t="s">
        <v>74</v>
      </c>
      <c r="B150" s="109" t="s">
        <v>256</v>
      </c>
      <c r="C150" s="496"/>
      <c r="D150" s="184"/>
      <c r="E150" s="184"/>
      <c r="F150" s="184"/>
      <c r="G150" s="184"/>
      <c r="H150" s="184"/>
      <c r="I150" s="496"/>
      <c r="J150" s="184"/>
      <c r="K150" s="184"/>
      <c r="L150" s="184"/>
    </row>
    <row r="151" spans="1:12" ht="14.25" customHeight="1">
      <c r="A151" s="364" t="s">
        <v>76</v>
      </c>
      <c r="B151" s="109" t="s">
        <v>257</v>
      </c>
      <c r="C151" s="492"/>
      <c r="D151" s="182"/>
      <c r="E151" s="182"/>
      <c r="F151" s="182"/>
      <c r="G151" s="182"/>
      <c r="H151" s="182"/>
      <c r="I151" s="492"/>
      <c r="J151" s="182"/>
      <c r="K151" s="182"/>
      <c r="L151" s="182"/>
    </row>
    <row r="152" spans="1:12" ht="14.25" customHeight="1">
      <c r="A152" s="364" t="s">
        <v>78</v>
      </c>
      <c r="B152" s="109" t="s">
        <v>258</v>
      </c>
      <c r="C152" s="492"/>
      <c r="D152" s="182"/>
      <c r="E152" s="182"/>
      <c r="F152" s="182"/>
      <c r="G152" s="182"/>
      <c r="H152" s="182"/>
      <c r="I152" s="492"/>
      <c r="J152" s="182"/>
      <c r="K152" s="182"/>
      <c r="L152" s="182"/>
    </row>
    <row r="153" spans="1:12" ht="14.25" customHeight="1">
      <c r="A153" s="364" t="s">
        <v>80</v>
      </c>
      <c r="B153" s="109" t="s">
        <v>417</v>
      </c>
      <c r="C153" s="492"/>
      <c r="D153" s="182"/>
      <c r="E153" s="182"/>
      <c r="F153" s="182"/>
      <c r="G153" s="182"/>
      <c r="H153" s="182"/>
      <c r="I153" s="492"/>
      <c r="J153" s="182"/>
      <c r="K153" s="182"/>
      <c r="L153" s="182"/>
    </row>
    <row r="154" spans="1:12" ht="14.25" customHeight="1">
      <c r="A154" s="364" t="s">
        <v>82</v>
      </c>
      <c r="B154" s="109" t="s">
        <v>260</v>
      </c>
      <c r="C154" s="492"/>
      <c r="D154" s="182"/>
      <c r="E154" s="182"/>
      <c r="F154" s="182"/>
      <c r="G154" s="182"/>
      <c r="H154" s="182"/>
      <c r="I154" s="492"/>
      <c r="J154" s="182"/>
      <c r="K154" s="182"/>
      <c r="L154" s="182"/>
    </row>
    <row r="155" spans="1:12" s="65" customFormat="1" ht="14.25" customHeight="1" thickBot="1">
      <c r="A155" s="376" t="s">
        <v>84</v>
      </c>
      <c r="B155" s="112" t="s">
        <v>261</v>
      </c>
      <c r="C155" s="492"/>
      <c r="D155" s="182"/>
      <c r="E155" s="182"/>
      <c r="F155" s="182"/>
      <c r="G155" s="182"/>
      <c r="H155" s="182"/>
      <c r="I155" s="492"/>
      <c r="J155" s="182"/>
      <c r="K155" s="182"/>
      <c r="L155" s="182"/>
    </row>
    <row r="156" spans="1:12" ht="14.25" customHeight="1" thickBot="1">
      <c r="A156" s="377" t="s">
        <v>96</v>
      </c>
      <c r="B156" s="126" t="s">
        <v>418</v>
      </c>
      <c r="C156" s="498">
        <f>+C150+C151+C152+C153+C154+C155</f>
        <v>0</v>
      </c>
      <c r="D156" s="176">
        <f>+D150+D151+D152+D153+D154+D155</f>
        <v>0</v>
      </c>
      <c r="E156" s="176">
        <f>+E150+E151+E152+E153+E154+E155</f>
        <v>0</v>
      </c>
      <c r="F156" s="176">
        <f>+F150+F151+F152+F153+F154+F155</f>
        <v>0</v>
      </c>
      <c r="G156" s="176">
        <f aca="true" t="shared" si="21" ref="G156:L156">+G150+G151+G152+G153+G154+G155</f>
        <v>0</v>
      </c>
      <c r="H156" s="176">
        <f t="shared" si="21"/>
        <v>0</v>
      </c>
      <c r="I156" s="498">
        <f t="shared" si="21"/>
        <v>0</v>
      </c>
      <c r="J156" s="176">
        <f t="shared" si="21"/>
        <v>0</v>
      </c>
      <c r="K156" s="176">
        <f t="shared" si="21"/>
        <v>0</v>
      </c>
      <c r="L156" s="176">
        <f t="shared" si="21"/>
        <v>0</v>
      </c>
    </row>
    <row r="157" spans="1:12" ht="14.25" customHeight="1" thickBot="1">
      <c r="A157" s="115"/>
      <c r="B157" s="116" t="s">
        <v>419</v>
      </c>
      <c r="C157" s="558"/>
      <c r="D157" s="381"/>
      <c r="E157" s="381"/>
      <c r="F157" s="381"/>
      <c r="G157" s="381"/>
      <c r="H157" s="381"/>
      <c r="I157" s="558"/>
      <c r="J157" s="381"/>
      <c r="K157" s="381"/>
      <c r="L157" s="381"/>
    </row>
    <row r="158" spans="1:12" ht="14.25" customHeight="1">
      <c r="A158" s="364" t="s">
        <v>99</v>
      </c>
      <c r="B158" s="109" t="s">
        <v>264</v>
      </c>
      <c r="C158" s="496"/>
      <c r="D158" s="184"/>
      <c r="E158" s="184"/>
      <c r="F158" s="184"/>
      <c r="G158" s="184"/>
      <c r="H158" s="184"/>
      <c r="I158" s="496"/>
      <c r="J158" s="184"/>
      <c r="K158" s="184"/>
      <c r="L158" s="184"/>
    </row>
    <row r="159" spans="1:12" ht="14.25" customHeight="1">
      <c r="A159" s="364" t="s">
        <v>101</v>
      </c>
      <c r="B159" s="109" t="s">
        <v>265</v>
      </c>
      <c r="C159" s="492"/>
      <c r="D159" s="182"/>
      <c r="E159" s="182"/>
      <c r="F159" s="182"/>
      <c r="G159" s="182">
        <v>17664</v>
      </c>
      <c r="H159" s="182"/>
      <c r="I159" s="492">
        <v>17664</v>
      </c>
      <c r="J159" s="182">
        <v>17664</v>
      </c>
      <c r="K159" s="182"/>
      <c r="L159" s="182"/>
    </row>
    <row r="160" spans="1:12" ht="14.25" customHeight="1">
      <c r="A160" s="364" t="s">
        <v>103</v>
      </c>
      <c r="B160" s="109" t="s">
        <v>420</v>
      </c>
      <c r="C160" s="492">
        <v>720084</v>
      </c>
      <c r="D160" s="182">
        <v>631806</v>
      </c>
      <c r="E160" s="182">
        <v>88278</v>
      </c>
      <c r="F160" s="182"/>
      <c r="G160" s="182">
        <v>13625</v>
      </c>
      <c r="H160" s="182"/>
      <c r="I160" s="492">
        <v>733709</v>
      </c>
      <c r="J160" s="182">
        <v>638039</v>
      </c>
      <c r="K160" s="182">
        <v>95670</v>
      </c>
      <c r="L160" s="182"/>
    </row>
    <row r="161" spans="1:12" s="65" customFormat="1" ht="14.25" customHeight="1">
      <c r="A161" s="364" t="s">
        <v>105</v>
      </c>
      <c r="B161" s="109" t="s">
        <v>266</v>
      </c>
      <c r="C161" s="492"/>
      <c r="D161" s="182"/>
      <c r="E161" s="182"/>
      <c r="F161" s="182"/>
      <c r="G161" s="182"/>
      <c r="H161" s="182"/>
      <c r="I161" s="492"/>
      <c r="J161" s="182"/>
      <c r="K161" s="182"/>
      <c r="L161" s="182"/>
    </row>
    <row r="162" spans="1:12" s="65" customFormat="1" ht="14.25" customHeight="1" thickBot="1">
      <c r="A162" s="376" t="s">
        <v>107</v>
      </c>
      <c r="B162" s="112" t="s">
        <v>267</v>
      </c>
      <c r="C162" s="492"/>
      <c r="D162" s="182"/>
      <c r="E162" s="182"/>
      <c r="F162" s="182"/>
      <c r="G162" s="182"/>
      <c r="H162" s="182"/>
      <c r="I162" s="492"/>
      <c r="J162" s="182"/>
      <c r="K162" s="182"/>
      <c r="L162" s="182"/>
    </row>
    <row r="163" spans="1:12" ht="14.25" customHeight="1" thickBot="1">
      <c r="A163" s="377" t="s">
        <v>109</v>
      </c>
      <c r="B163" s="126" t="s">
        <v>421</v>
      </c>
      <c r="C163" s="498">
        <f>+C158+C159+C161+C162+C160</f>
        <v>720084</v>
      </c>
      <c r="D163" s="176">
        <f>+D158+D159+D161+D162+D160</f>
        <v>631806</v>
      </c>
      <c r="E163" s="176">
        <f>+E158+E159+E161+E162+E160</f>
        <v>88278</v>
      </c>
      <c r="F163" s="176">
        <f>+F158+F159+F161+F162+F160</f>
        <v>0</v>
      </c>
      <c r="G163" s="176">
        <f aca="true" t="shared" si="22" ref="G163:L163">+G158+G159+G161+G162+G160</f>
        <v>31289</v>
      </c>
      <c r="H163" s="176">
        <f t="shared" si="22"/>
        <v>0</v>
      </c>
      <c r="I163" s="498">
        <f t="shared" si="22"/>
        <v>751373</v>
      </c>
      <c r="J163" s="176">
        <f t="shared" si="22"/>
        <v>655703</v>
      </c>
      <c r="K163" s="176">
        <f t="shared" si="22"/>
        <v>95670</v>
      </c>
      <c r="L163" s="176">
        <f t="shared" si="22"/>
        <v>0</v>
      </c>
    </row>
    <row r="164" spans="1:12" ht="14.25" customHeight="1" thickBot="1">
      <c r="A164" s="115"/>
      <c r="B164" s="116" t="s">
        <v>422</v>
      </c>
      <c r="C164" s="558"/>
      <c r="D164" s="381"/>
      <c r="E164" s="381"/>
      <c r="F164" s="381"/>
      <c r="G164" s="381"/>
      <c r="H164" s="381"/>
      <c r="I164" s="558"/>
      <c r="J164" s="381"/>
      <c r="K164" s="381"/>
      <c r="L164" s="381"/>
    </row>
    <row r="165" spans="1:12" s="65" customFormat="1" ht="14.25" customHeight="1">
      <c r="A165" s="364" t="s">
        <v>112</v>
      </c>
      <c r="B165" s="109" t="s">
        <v>270</v>
      </c>
      <c r="C165" s="496"/>
      <c r="D165" s="184"/>
      <c r="E165" s="184"/>
      <c r="F165" s="184"/>
      <c r="G165" s="184"/>
      <c r="H165" s="184"/>
      <c r="I165" s="496"/>
      <c r="J165" s="184"/>
      <c r="K165" s="184"/>
      <c r="L165" s="184"/>
    </row>
    <row r="166" spans="1:12" s="65" customFormat="1" ht="14.25" customHeight="1">
      <c r="A166" s="364" t="s">
        <v>114</v>
      </c>
      <c r="B166" s="109" t="s">
        <v>271</v>
      </c>
      <c r="C166" s="492"/>
      <c r="D166" s="182"/>
      <c r="E166" s="182"/>
      <c r="F166" s="182"/>
      <c r="G166" s="182"/>
      <c r="H166" s="182"/>
      <c r="I166" s="492"/>
      <c r="J166" s="182"/>
      <c r="K166" s="182"/>
      <c r="L166" s="182"/>
    </row>
    <row r="167" spans="1:12" s="65" customFormat="1" ht="14.25" customHeight="1">
      <c r="A167" s="364" t="s">
        <v>116</v>
      </c>
      <c r="B167" s="109" t="s">
        <v>272</v>
      </c>
      <c r="C167" s="492"/>
      <c r="D167" s="182"/>
      <c r="E167" s="182"/>
      <c r="F167" s="182"/>
      <c r="G167" s="182"/>
      <c r="H167" s="182"/>
      <c r="I167" s="492"/>
      <c r="J167" s="182"/>
      <c r="K167" s="182"/>
      <c r="L167" s="182"/>
    </row>
    <row r="168" spans="1:12" s="65" customFormat="1" ht="14.25" customHeight="1">
      <c r="A168" s="364" t="s">
        <v>118</v>
      </c>
      <c r="B168" s="109" t="s">
        <v>423</v>
      </c>
      <c r="C168" s="492"/>
      <c r="D168" s="182"/>
      <c r="E168" s="182"/>
      <c r="F168" s="182"/>
      <c r="G168" s="182"/>
      <c r="H168" s="182"/>
      <c r="I168" s="492"/>
      <c r="J168" s="182"/>
      <c r="K168" s="182"/>
      <c r="L168" s="182"/>
    </row>
    <row r="169" spans="1:12" ht="14.25" customHeight="1" thickBot="1">
      <c r="A169" s="376" t="s">
        <v>274</v>
      </c>
      <c r="B169" s="112" t="s">
        <v>275</v>
      </c>
      <c r="C169" s="493"/>
      <c r="D169" s="183"/>
      <c r="E169" s="183"/>
      <c r="F169" s="183"/>
      <c r="G169" s="183"/>
      <c r="H169" s="183"/>
      <c r="I169" s="493"/>
      <c r="J169" s="183"/>
      <c r="K169" s="183"/>
      <c r="L169" s="183"/>
    </row>
    <row r="170" spans="1:12" s="65" customFormat="1" ht="14.25" customHeight="1" thickBot="1">
      <c r="A170" s="366" t="s">
        <v>120</v>
      </c>
      <c r="B170" s="116" t="s">
        <v>424</v>
      </c>
      <c r="C170" s="500">
        <f>+C165+C166+C167+C168+C169</f>
        <v>0</v>
      </c>
      <c r="D170" s="186">
        <f>+D165+D166+D167+D168+D169</f>
        <v>0</v>
      </c>
      <c r="E170" s="186">
        <f>+E165+E166+E167+E168+E169</f>
        <v>0</v>
      </c>
      <c r="F170" s="186">
        <f>+F165+F166+F167+F168+F169</f>
        <v>0</v>
      </c>
      <c r="G170" s="186">
        <f aca="true" t="shared" si="23" ref="G170:L170">+G165+G166+G167+G168+G169</f>
        <v>0</v>
      </c>
      <c r="H170" s="186">
        <f t="shared" si="23"/>
        <v>0</v>
      </c>
      <c r="I170" s="500">
        <f t="shared" si="23"/>
        <v>0</v>
      </c>
      <c r="J170" s="186">
        <f t="shared" si="23"/>
        <v>0</v>
      </c>
      <c r="K170" s="186">
        <f t="shared" si="23"/>
        <v>0</v>
      </c>
      <c r="L170" s="186">
        <f t="shared" si="23"/>
        <v>0</v>
      </c>
    </row>
    <row r="171" spans="1:12" ht="14.25" customHeight="1" thickBot="1">
      <c r="A171" s="379" t="s">
        <v>131</v>
      </c>
      <c r="B171" s="116" t="s">
        <v>277</v>
      </c>
      <c r="C171" s="500"/>
      <c r="D171" s="186"/>
      <c r="E171" s="186"/>
      <c r="F171" s="186"/>
      <c r="G171" s="186"/>
      <c r="H171" s="186"/>
      <c r="I171" s="500"/>
      <c r="J171" s="186"/>
      <c r="K171" s="186"/>
      <c r="L171" s="186"/>
    </row>
    <row r="172" spans="1:12" ht="14.25" customHeight="1" thickBot="1">
      <c r="A172" s="379" t="s">
        <v>278</v>
      </c>
      <c r="B172" s="116" t="s">
        <v>279</v>
      </c>
      <c r="C172" s="500"/>
      <c r="D172" s="186"/>
      <c r="E172" s="186"/>
      <c r="F172" s="186"/>
      <c r="G172" s="186"/>
      <c r="H172" s="186"/>
      <c r="I172" s="500"/>
      <c r="J172" s="186"/>
      <c r="K172" s="186"/>
      <c r="L172" s="186"/>
    </row>
    <row r="173" spans="1:12" ht="14.25" customHeight="1" thickBot="1">
      <c r="A173" s="366" t="s">
        <v>142</v>
      </c>
      <c r="B173" s="116" t="s">
        <v>280</v>
      </c>
      <c r="C173" s="500">
        <f>+C148+C156+C163+C170+C171+C172</f>
        <v>816284</v>
      </c>
      <c r="D173" s="186">
        <f>+D148+D156+D163+D170+D171+D172</f>
        <v>721806</v>
      </c>
      <c r="E173" s="186">
        <f>+E148+E156+E163+E170+E171+E172</f>
        <v>94478</v>
      </c>
      <c r="F173" s="186">
        <f>+F148+F156+F163+F170+F171+F172</f>
        <v>0</v>
      </c>
      <c r="G173" s="186">
        <f aca="true" t="shared" si="24" ref="G173:L173">+G148+G156+G163+G170+G171+G172</f>
        <v>31289</v>
      </c>
      <c r="H173" s="186">
        <f t="shared" si="24"/>
        <v>0</v>
      </c>
      <c r="I173" s="500">
        <f t="shared" si="24"/>
        <v>847573</v>
      </c>
      <c r="J173" s="186">
        <f t="shared" si="24"/>
        <v>745703</v>
      </c>
      <c r="K173" s="186">
        <f t="shared" si="24"/>
        <v>101870</v>
      </c>
      <c r="L173" s="186">
        <f t="shared" si="24"/>
        <v>0</v>
      </c>
    </row>
    <row r="174" spans="1:12" ht="14.25" customHeight="1" thickBot="1">
      <c r="A174" s="380" t="s">
        <v>281</v>
      </c>
      <c r="B174" s="151" t="s">
        <v>282</v>
      </c>
      <c r="C174" s="500">
        <f>+C143+C173</f>
        <v>1211951</v>
      </c>
      <c r="D174" s="186">
        <f>+D143+D173</f>
        <v>935626</v>
      </c>
      <c r="E174" s="186">
        <f>+E143+E173</f>
        <v>276325</v>
      </c>
      <c r="F174" s="186">
        <f>+F143+F173</f>
        <v>0</v>
      </c>
      <c r="G174" s="186">
        <f aca="true" t="shared" si="25" ref="G174:L174">+G143+G173</f>
        <v>59706</v>
      </c>
      <c r="H174" s="186">
        <f t="shared" si="25"/>
        <v>6790</v>
      </c>
      <c r="I174" s="500">
        <f t="shared" si="25"/>
        <v>1264867</v>
      </c>
      <c r="J174" s="186">
        <f t="shared" si="25"/>
        <v>974321</v>
      </c>
      <c r="K174" s="186">
        <f t="shared" si="25"/>
        <v>290546</v>
      </c>
      <c r="L174" s="186">
        <f t="shared" si="25"/>
        <v>0</v>
      </c>
    </row>
    <row r="175" spans="1:12" ht="14.25" customHeight="1" thickBot="1">
      <c r="A175" s="127"/>
      <c r="B175" s="128"/>
      <c r="G175" s="50"/>
      <c r="H175" s="50"/>
      <c r="I175" s="50"/>
      <c r="J175" s="50"/>
      <c r="K175" s="50"/>
      <c r="L175" s="50"/>
    </row>
    <row r="176" spans="1:12" ht="14.25" customHeight="1" thickBot="1">
      <c r="A176" s="129" t="s">
        <v>425</v>
      </c>
      <c r="B176" s="130"/>
      <c r="C176" s="562">
        <v>3</v>
      </c>
      <c r="D176" s="141">
        <v>3</v>
      </c>
      <c r="E176" s="141"/>
      <c r="F176" s="141"/>
      <c r="G176" s="141"/>
      <c r="H176" s="141"/>
      <c r="I176" s="562">
        <v>3</v>
      </c>
      <c r="J176" s="141">
        <v>3</v>
      </c>
      <c r="K176" s="141"/>
      <c r="L176" s="141"/>
    </row>
    <row r="177" spans="1:12" ht="14.25" customHeight="1" thickBot="1">
      <c r="A177" s="129" t="s">
        <v>426</v>
      </c>
      <c r="B177" s="130"/>
      <c r="C177" s="562"/>
      <c r="D177" s="141"/>
      <c r="E177" s="141"/>
      <c r="F177" s="141"/>
      <c r="G177" s="141"/>
      <c r="H177" s="141"/>
      <c r="I177" s="562"/>
      <c r="J177" s="141"/>
      <c r="K177" s="141"/>
      <c r="L177" s="141"/>
    </row>
  </sheetData>
  <sheetProtection selectLockedCells="1" selectUnlockedCells="1"/>
  <mergeCells count="12">
    <mergeCell ref="C4:C5"/>
    <mergeCell ref="D4:F4"/>
    <mergeCell ref="A1:D1"/>
    <mergeCell ref="A105:L105"/>
    <mergeCell ref="G4:H4"/>
    <mergeCell ref="I4:I5"/>
    <mergeCell ref="J4:L4"/>
    <mergeCell ref="A7:L7"/>
    <mergeCell ref="B2:L2"/>
    <mergeCell ref="B3:L3"/>
    <mergeCell ref="A4:A5"/>
    <mergeCell ref="B4:B5"/>
  </mergeCells>
  <printOptions/>
  <pageMargins left="0.1968503937007874" right="0.15748031496062992" top="0.2755905511811024" bottom="0.5118110236220472" header="0.5118110236220472" footer="0.5118110236220472"/>
  <pageSetup horizontalDpi="300" verticalDpi="300" orientation="landscape" paperSize="9" scale="70" r:id="rId1"/>
  <rowBreaks count="4" manualBreakCount="4">
    <brk id="39" max="11" man="1"/>
    <brk id="72" max="11" man="1"/>
    <brk id="104" max="11" man="1"/>
    <brk id="14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66"/>
  <sheetViews>
    <sheetView zoomScalePageLayoutView="0" workbookViewId="0" topLeftCell="A39">
      <selection activeCell="E78" sqref="E78"/>
    </sheetView>
  </sheetViews>
  <sheetFormatPr defaultColWidth="9.00390625" defaultRowHeight="12.75"/>
  <cols>
    <col min="1" max="1" width="10.375" style="48" customWidth="1"/>
    <col min="2" max="2" width="68.125" style="49" customWidth="1"/>
    <col min="3" max="3" width="13.875" style="49" customWidth="1"/>
    <col min="4" max="4" width="12.125" style="49" customWidth="1"/>
    <col min="5" max="5" width="13.125" style="49" customWidth="1"/>
    <col min="6" max="6" width="16.125" style="49" customWidth="1"/>
    <col min="7" max="7" width="12.50390625" style="8" customWidth="1"/>
    <col min="8" max="8" width="12.875" style="8" customWidth="1"/>
    <col min="9" max="9" width="12.50390625" style="8" customWidth="1"/>
    <col min="10" max="10" width="13.00390625" style="8" customWidth="1"/>
    <col min="11" max="11" width="13.625" style="8" customWidth="1"/>
    <col min="12" max="12" width="16.375" style="8" customWidth="1"/>
    <col min="13" max="16384" width="9.375" style="8" customWidth="1"/>
  </cols>
  <sheetData>
    <row r="1" spans="1:12" s="70" customFormat="1" ht="21" customHeight="1" thickBot="1">
      <c r="A1" s="680" t="str">
        <f>+CONCATENATE("9.2. melléklet a .../",2016,". (…...) önkormányzati rendelethez")</f>
        <v>9.2. melléklet a .../2016. (…...) önkormányzati rendelethez</v>
      </c>
      <c r="B1" s="681"/>
      <c r="C1" s="681"/>
      <c r="D1" s="681"/>
      <c r="E1" s="69"/>
      <c r="L1" s="36" t="s">
        <v>288</v>
      </c>
    </row>
    <row r="2" spans="1:12" s="56" customFormat="1" ht="40.5" customHeight="1" thickBot="1">
      <c r="A2" s="93" t="s">
        <v>388</v>
      </c>
      <c r="B2" s="670" t="s">
        <v>496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s="56" customFormat="1" ht="36" customHeight="1" thickBot="1">
      <c r="A3" s="93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s="6" customFormat="1" ht="21.75" customHeight="1" thickBot="1">
      <c r="A4" s="634" t="s">
        <v>1</v>
      </c>
      <c r="B4" s="633" t="s">
        <v>392</v>
      </c>
      <c r="C4" s="633" t="s">
        <v>486</v>
      </c>
      <c r="D4" s="676" t="s">
        <v>487</v>
      </c>
      <c r="E4" s="676"/>
      <c r="F4" s="676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ht="37.5" customHeight="1" thickBot="1">
      <c r="A5" s="628"/>
      <c r="B5" s="628"/>
      <c r="C5" s="634"/>
      <c r="D5" s="93" t="s">
        <v>3</v>
      </c>
      <c r="E5" s="55" t="s">
        <v>4</v>
      </c>
      <c r="F5" s="55" t="s">
        <v>5</v>
      </c>
      <c r="G5" s="188" t="s">
        <v>481</v>
      </c>
      <c r="H5" s="188" t="s">
        <v>337</v>
      </c>
      <c r="I5" s="650"/>
      <c r="J5" s="188" t="s">
        <v>3</v>
      </c>
      <c r="K5" s="143" t="s">
        <v>4</v>
      </c>
      <c r="L5" s="189" t="s">
        <v>5</v>
      </c>
    </row>
    <row r="6" spans="1:12" s="9" customFormat="1" ht="15" customHeight="1" thickBot="1">
      <c r="A6" s="94" t="s">
        <v>6</v>
      </c>
      <c r="B6" s="384" t="s">
        <v>7</v>
      </c>
      <c r="C6" s="94" t="s">
        <v>8</v>
      </c>
      <c r="D6" s="385" t="s">
        <v>9</v>
      </c>
      <c r="E6" s="386" t="s">
        <v>10</v>
      </c>
      <c r="F6" s="387" t="s">
        <v>11</v>
      </c>
      <c r="G6" s="388" t="s">
        <v>372</v>
      </c>
      <c r="H6" s="388" t="s">
        <v>477</v>
      </c>
      <c r="I6" s="388" t="s">
        <v>478</v>
      </c>
      <c r="J6" s="388" t="s">
        <v>479</v>
      </c>
      <c r="K6" s="388" t="s">
        <v>483</v>
      </c>
      <c r="L6" s="389" t="s">
        <v>484</v>
      </c>
    </row>
    <row r="7" spans="1:12" s="9" customFormat="1" ht="15.75" customHeight="1" thickBot="1">
      <c r="A7" s="666" t="s">
        <v>290</v>
      </c>
      <c r="B7" s="667"/>
      <c r="C7" s="678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 thickBot="1">
      <c r="A8" s="106"/>
      <c r="B8" s="390" t="s">
        <v>73</v>
      </c>
      <c r="C8" s="564"/>
      <c r="D8" s="131"/>
      <c r="E8" s="131"/>
      <c r="F8" s="131"/>
      <c r="G8" s="131"/>
      <c r="H8" s="131"/>
      <c r="I8" s="573"/>
      <c r="J8" s="131"/>
      <c r="K8" s="131"/>
      <c r="L8" s="131"/>
    </row>
    <row r="9" spans="1:12" s="72" customFormat="1" ht="14.25" customHeight="1">
      <c r="A9" s="108" t="s">
        <v>14</v>
      </c>
      <c r="B9" s="391" t="s">
        <v>75</v>
      </c>
      <c r="C9" s="565"/>
      <c r="D9" s="225"/>
      <c r="E9" s="132"/>
      <c r="F9" s="132"/>
      <c r="G9" s="132"/>
      <c r="H9" s="132"/>
      <c r="I9" s="574"/>
      <c r="J9" s="132"/>
      <c r="K9" s="132"/>
      <c r="L9" s="132"/>
    </row>
    <row r="10" spans="1:12" s="72" customFormat="1" ht="14.25" customHeight="1">
      <c r="A10" s="110" t="s">
        <v>16</v>
      </c>
      <c r="B10" s="392" t="s">
        <v>77</v>
      </c>
      <c r="C10" s="533">
        <v>500</v>
      </c>
      <c r="D10" s="231">
        <v>500</v>
      </c>
      <c r="E10" s="133"/>
      <c r="F10" s="133">
        <v>300</v>
      </c>
      <c r="G10" s="133">
        <v>900</v>
      </c>
      <c r="H10" s="133"/>
      <c r="I10" s="575">
        <v>1400</v>
      </c>
      <c r="J10" s="133">
        <v>1400</v>
      </c>
      <c r="K10" s="133"/>
      <c r="L10" s="133">
        <v>500</v>
      </c>
    </row>
    <row r="11" spans="1:12" s="72" customFormat="1" ht="14.25" customHeight="1">
      <c r="A11" s="110" t="s">
        <v>18</v>
      </c>
      <c r="B11" s="392" t="s">
        <v>79</v>
      </c>
      <c r="C11" s="533"/>
      <c r="D11" s="231"/>
      <c r="E11" s="133"/>
      <c r="F11" s="133"/>
      <c r="G11" s="133"/>
      <c r="H11" s="133"/>
      <c r="I11" s="575"/>
      <c r="J11" s="133"/>
      <c r="K11" s="133"/>
      <c r="L11" s="133"/>
    </row>
    <row r="12" spans="1:12" s="72" customFormat="1" ht="14.25" customHeight="1">
      <c r="A12" s="110" t="s">
        <v>20</v>
      </c>
      <c r="B12" s="392" t="s">
        <v>81</v>
      </c>
      <c r="C12" s="533"/>
      <c r="D12" s="231"/>
      <c r="E12" s="133"/>
      <c r="F12" s="133"/>
      <c r="G12" s="133"/>
      <c r="H12" s="133"/>
      <c r="I12" s="575"/>
      <c r="J12" s="133"/>
      <c r="K12" s="133"/>
      <c r="L12" s="133"/>
    </row>
    <row r="13" spans="1:12" s="72" customFormat="1" ht="14.25" customHeight="1">
      <c r="A13" s="110" t="s">
        <v>22</v>
      </c>
      <c r="B13" s="392" t="s">
        <v>83</v>
      </c>
      <c r="C13" s="533"/>
      <c r="D13" s="231"/>
      <c r="E13" s="133"/>
      <c r="F13" s="133"/>
      <c r="G13" s="133"/>
      <c r="H13" s="133"/>
      <c r="I13" s="575"/>
      <c r="J13" s="133"/>
      <c r="K13" s="133"/>
      <c r="L13" s="133"/>
    </row>
    <row r="14" spans="1:12" s="72" customFormat="1" ht="14.25" customHeight="1">
      <c r="A14" s="110" t="s">
        <v>198</v>
      </c>
      <c r="B14" s="392" t="s">
        <v>427</v>
      </c>
      <c r="C14" s="533">
        <v>135</v>
      </c>
      <c r="D14" s="231">
        <v>135</v>
      </c>
      <c r="E14" s="133"/>
      <c r="F14" s="133"/>
      <c r="G14" s="133">
        <v>58</v>
      </c>
      <c r="H14" s="133"/>
      <c r="I14" s="575">
        <v>193</v>
      </c>
      <c r="J14" s="133">
        <v>193</v>
      </c>
      <c r="K14" s="133"/>
      <c r="L14" s="133"/>
    </row>
    <row r="15" spans="1:12" s="72" customFormat="1" ht="14.25" customHeight="1">
      <c r="A15" s="110" t="s">
        <v>200</v>
      </c>
      <c r="B15" s="393" t="s">
        <v>428</v>
      </c>
      <c r="C15" s="533"/>
      <c r="D15" s="231"/>
      <c r="E15" s="133"/>
      <c r="F15" s="133"/>
      <c r="G15" s="133"/>
      <c r="H15" s="133"/>
      <c r="I15" s="575"/>
      <c r="J15" s="133"/>
      <c r="K15" s="133"/>
      <c r="L15" s="133"/>
    </row>
    <row r="16" spans="1:12" s="72" customFormat="1" ht="14.25" customHeight="1">
      <c r="A16" s="110" t="s">
        <v>202</v>
      </c>
      <c r="B16" s="392" t="s">
        <v>89</v>
      </c>
      <c r="C16" s="525"/>
      <c r="D16" s="250"/>
      <c r="E16" s="134"/>
      <c r="F16" s="134"/>
      <c r="G16" s="134"/>
      <c r="H16" s="134"/>
      <c r="I16" s="576"/>
      <c r="J16" s="134"/>
      <c r="K16" s="134"/>
      <c r="L16" s="134"/>
    </row>
    <row r="17" spans="1:12" s="49" customFormat="1" ht="14.25" customHeight="1">
      <c r="A17" s="110" t="s">
        <v>204</v>
      </c>
      <c r="B17" s="392" t="s">
        <v>91</v>
      </c>
      <c r="C17" s="533"/>
      <c r="D17" s="231"/>
      <c r="E17" s="133"/>
      <c r="F17" s="133"/>
      <c r="G17" s="133"/>
      <c r="H17" s="133"/>
      <c r="I17" s="575"/>
      <c r="J17" s="133"/>
      <c r="K17" s="133"/>
      <c r="L17" s="133"/>
    </row>
    <row r="18" spans="1:12" s="49" customFormat="1" ht="14.25" customHeight="1">
      <c r="A18" s="110" t="s">
        <v>206</v>
      </c>
      <c r="B18" s="392" t="s">
        <v>93</v>
      </c>
      <c r="C18" s="534"/>
      <c r="D18" s="236"/>
      <c r="E18" s="135"/>
      <c r="F18" s="135"/>
      <c r="G18" s="135"/>
      <c r="H18" s="135"/>
      <c r="I18" s="577"/>
      <c r="J18" s="135"/>
      <c r="K18" s="135"/>
      <c r="L18" s="135"/>
    </row>
    <row r="19" spans="1:12" s="49" customFormat="1" ht="14.25" customHeight="1" thickBot="1">
      <c r="A19" s="110" t="s">
        <v>208</v>
      </c>
      <c r="B19" s="393" t="s">
        <v>95</v>
      </c>
      <c r="C19" s="534"/>
      <c r="D19" s="236"/>
      <c r="E19" s="135"/>
      <c r="F19" s="135"/>
      <c r="G19" s="135"/>
      <c r="H19" s="135"/>
      <c r="I19" s="577"/>
      <c r="J19" s="135"/>
      <c r="K19" s="135"/>
      <c r="L19" s="135"/>
    </row>
    <row r="20" spans="1:12" s="72" customFormat="1" ht="14.25" customHeight="1" thickBot="1">
      <c r="A20" s="113" t="s">
        <v>24</v>
      </c>
      <c r="B20" s="394" t="s">
        <v>429</v>
      </c>
      <c r="C20" s="547">
        <f>SUM(C9:C19)</f>
        <v>635</v>
      </c>
      <c r="D20" s="63">
        <f>SUM(D9:D19)</f>
        <v>635</v>
      </c>
      <c r="E20" s="136">
        <f>SUM(E9:E19)</f>
        <v>0</v>
      </c>
      <c r="F20" s="136">
        <f>SUM(F9:F19)</f>
        <v>300</v>
      </c>
      <c r="G20" s="136">
        <f aca="true" t="shared" si="0" ref="G20:L20">SUM(G9:G19)</f>
        <v>958</v>
      </c>
      <c r="H20" s="136">
        <f t="shared" si="0"/>
        <v>0</v>
      </c>
      <c r="I20" s="526">
        <f t="shared" si="0"/>
        <v>1593</v>
      </c>
      <c r="J20" s="136">
        <f t="shared" si="0"/>
        <v>1593</v>
      </c>
      <c r="K20" s="136">
        <f t="shared" si="0"/>
        <v>0</v>
      </c>
      <c r="L20" s="136">
        <f t="shared" si="0"/>
        <v>500</v>
      </c>
    </row>
    <row r="21" spans="1:12" ht="14.25" customHeight="1" thickBot="1">
      <c r="A21" s="115"/>
      <c r="B21" s="394" t="s">
        <v>26</v>
      </c>
      <c r="C21" s="566"/>
      <c r="D21" s="85"/>
      <c r="E21" s="85"/>
      <c r="F21" s="85"/>
      <c r="G21" s="85"/>
      <c r="H21" s="85"/>
      <c r="I21" s="578"/>
      <c r="J21" s="85"/>
      <c r="K21" s="85"/>
      <c r="L21" s="85"/>
    </row>
    <row r="22" spans="1:12" s="49" customFormat="1" ht="14.25" customHeight="1">
      <c r="A22" s="108" t="s">
        <v>27</v>
      </c>
      <c r="B22" s="391" t="s">
        <v>28</v>
      </c>
      <c r="C22" s="565"/>
      <c r="D22" s="225"/>
      <c r="E22" s="132"/>
      <c r="F22" s="132"/>
      <c r="G22" s="132"/>
      <c r="H22" s="132"/>
      <c r="I22" s="574"/>
      <c r="J22" s="132"/>
      <c r="K22" s="132"/>
      <c r="L22" s="132"/>
    </row>
    <row r="23" spans="1:12" s="49" customFormat="1" ht="14.25" customHeight="1">
      <c r="A23" s="110" t="s">
        <v>29</v>
      </c>
      <c r="B23" s="392" t="s">
        <v>430</v>
      </c>
      <c r="C23" s="533"/>
      <c r="D23" s="231"/>
      <c r="E23" s="133"/>
      <c r="F23" s="133"/>
      <c r="G23" s="133"/>
      <c r="H23" s="133"/>
      <c r="I23" s="575"/>
      <c r="J23" s="133"/>
      <c r="K23" s="133"/>
      <c r="L23" s="133"/>
    </row>
    <row r="24" spans="1:12" s="49" customFormat="1" ht="14.25" customHeight="1">
      <c r="A24" s="110" t="s">
        <v>31</v>
      </c>
      <c r="B24" s="392" t="s">
        <v>431</v>
      </c>
      <c r="C24" s="533"/>
      <c r="D24" s="231"/>
      <c r="E24" s="133"/>
      <c r="F24" s="133"/>
      <c r="G24" s="133"/>
      <c r="H24" s="133"/>
      <c r="I24" s="575"/>
      <c r="J24" s="133"/>
      <c r="K24" s="133"/>
      <c r="L24" s="133"/>
    </row>
    <row r="25" spans="1:12" s="49" customFormat="1" ht="14.25" customHeight="1" thickBot="1">
      <c r="A25" s="110" t="s">
        <v>33</v>
      </c>
      <c r="B25" s="392" t="s">
        <v>432</v>
      </c>
      <c r="C25" s="533"/>
      <c r="D25" s="231"/>
      <c r="E25" s="133"/>
      <c r="F25" s="133"/>
      <c r="G25" s="133"/>
      <c r="H25" s="133"/>
      <c r="I25" s="575"/>
      <c r="J25" s="133"/>
      <c r="K25" s="133"/>
      <c r="L25" s="133"/>
    </row>
    <row r="26" spans="1:12" s="72" customFormat="1" ht="14.25" customHeight="1" thickBot="1">
      <c r="A26" s="113" t="s">
        <v>39</v>
      </c>
      <c r="B26" s="394" t="s">
        <v>433</v>
      </c>
      <c r="C26" s="547">
        <f>SUM(C22:C24)</f>
        <v>0</v>
      </c>
      <c r="D26" s="63">
        <f>SUM(D22:D24)</f>
        <v>0</v>
      </c>
      <c r="E26" s="136">
        <f>SUM(E22:E24)</f>
        <v>0</v>
      </c>
      <c r="F26" s="136">
        <f>SUM(F22:F24)</f>
        <v>0</v>
      </c>
      <c r="G26" s="136">
        <f aca="true" t="shared" si="1" ref="G26:L26">SUM(G22:G24)</f>
        <v>0</v>
      </c>
      <c r="H26" s="136">
        <f t="shared" si="1"/>
        <v>0</v>
      </c>
      <c r="I26" s="526">
        <f t="shared" si="1"/>
        <v>0</v>
      </c>
      <c r="J26" s="136">
        <f t="shared" si="1"/>
        <v>0</v>
      </c>
      <c r="K26" s="136">
        <f t="shared" si="1"/>
        <v>0</v>
      </c>
      <c r="L26" s="136">
        <f t="shared" si="1"/>
        <v>0</v>
      </c>
    </row>
    <row r="27" spans="1:12" s="49" customFormat="1" ht="14.25" customHeight="1" thickBot="1">
      <c r="A27" s="113" t="s">
        <v>54</v>
      </c>
      <c r="B27" s="368" t="s">
        <v>296</v>
      </c>
      <c r="C27" s="567"/>
      <c r="D27" s="139"/>
      <c r="E27" s="137"/>
      <c r="F27" s="137"/>
      <c r="G27" s="137"/>
      <c r="H27" s="137"/>
      <c r="I27" s="579"/>
      <c r="J27" s="137"/>
      <c r="K27" s="137"/>
      <c r="L27" s="137"/>
    </row>
    <row r="28" spans="1:12" ht="14.25" customHeight="1" thickBot="1">
      <c r="A28" s="115"/>
      <c r="B28" s="368" t="s">
        <v>41</v>
      </c>
      <c r="C28" s="566"/>
      <c r="D28" s="85"/>
      <c r="E28" s="85"/>
      <c r="F28" s="85"/>
      <c r="G28" s="85"/>
      <c r="H28" s="85"/>
      <c r="I28" s="578"/>
      <c r="J28" s="85"/>
      <c r="K28" s="85"/>
      <c r="L28" s="85"/>
    </row>
    <row r="29" spans="1:12" s="49" customFormat="1" ht="14.25" customHeight="1">
      <c r="A29" s="108" t="s">
        <v>57</v>
      </c>
      <c r="B29" s="391" t="s">
        <v>43</v>
      </c>
      <c r="C29" s="565"/>
      <c r="D29" s="225"/>
      <c r="E29" s="132"/>
      <c r="F29" s="132"/>
      <c r="G29" s="132"/>
      <c r="H29" s="132"/>
      <c r="I29" s="574"/>
      <c r="J29" s="132"/>
      <c r="K29" s="132"/>
      <c r="L29" s="132"/>
    </row>
    <row r="30" spans="1:12" s="49" customFormat="1" ht="14.25" customHeight="1">
      <c r="A30" s="108" t="s">
        <v>65</v>
      </c>
      <c r="B30" s="391" t="s">
        <v>430</v>
      </c>
      <c r="C30" s="533"/>
      <c r="D30" s="231"/>
      <c r="E30" s="133"/>
      <c r="F30" s="133"/>
      <c r="G30" s="133"/>
      <c r="H30" s="133"/>
      <c r="I30" s="575"/>
      <c r="J30" s="133"/>
      <c r="K30" s="133"/>
      <c r="L30" s="133"/>
    </row>
    <row r="31" spans="1:12" s="49" customFormat="1" ht="14.25" customHeight="1">
      <c r="A31" s="108" t="s">
        <v>67</v>
      </c>
      <c r="B31" s="392" t="s">
        <v>434</v>
      </c>
      <c r="C31" s="533"/>
      <c r="D31" s="231"/>
      <c r="E31" s="133"/>
      <c r="F31" s="133"/>
      <c r="G31" s="133"/>
      <c r="H31" s="133"/>
      <c r="I31" s="575"/>
      <c r="J31" s="133"/>
      <c r="K31" s="133"/>
      <c r="L31" s="133"/>
    </row>
    <row r="32" spans="1:12" s="49" customFormat="1" ht="14.25" customHeight="1" thickBot="1">
      <c r="A32" s="110" t="s">
        <v>69</v>
      </c>
      <c r="B32" s="395" t="s">
        <v>435</v>
      </c>
      <c r="C32" s="568"/>
      <c r="D32" s="400"/>
      <c r="E32" s="138"/>
      <c r="F32" s="138"/>
      <c r="G32" s="138"/>
      <c r="H32" s="138"/>
      <c r="I32" s="580"/>
      <c r="J32" s="138"/>
      <c r="K32" s="138"/>
      <c r="L32" s="138"/>
    </row>
    <row r="33" spans="1:12" s="49" customFormat="1" ht="14.25" customHeight="1" thickBot="1">
      <c r="A33" s="113" t="s">
        <v>71</v>
      </c>
      <c r="B33" s="368" t="s">
        <v>436</v>
      </c>
      <c r="C33" s="547">
        <f>+C29+C30+C31</f>
        <v>0</v>
      </c>
      <c r="D33" s="63">
        <f>+D29+D30+D31</f>
        <v>0</v>
      </c>
      <c r="E33" s="136">
        <f>+E29+E30+E31</f>
        <v>0</v>
      </c>
      <c r="F33" s="136">
        <f>+F29+F30+F31</f>
        <v>0</v>
      </c>
      <c r="G33" s="136">
        <f aca="true" t="shared" si="2" ref="G33:L33">+G29+G30+G31</f>
        <v>0</v>
      </c>
      <c r="H33" s="136">
        <f t="shared" si="2"/>
        <v>0</v>
      </c>
      <c r="I33" s="526">
        <f t="shared" si="2"/>
        <v>0</v>
      </c>
      <c r="J33" s="136">
        <f t="shared" si="2"/>
        <v>0</v>
      </c>
      <c r="K33" s="136">
        <f t="shared" si="2"/>
        <v>0</v>
      </c>
      <c r="L33" s="136">
        <f t="shared" si="2"/>
        <v>0</v>
      </c>
    </row>
    <row r="34" spans="1:12" ht="14.25" customHeight="1" thickBot="1">
      <c r="A34" s="115"/>
      <c r="B34" s="368" t="s">
        <v>98</v>
      </c>
      <c r="C34" s="566"/>
      <c r="D34" s="85"/>
      <c r="E34" s="85"/>
      <c r="F34" s="85"/>
      <c r="G34" s="85"/>
      <c r="H34" s="85"/>
      <c r="I34" s="578"/>
      <c r="J34" s="85"/>
      <c r="K34" s="85"/>
      <c r="L34" s="85"/>
    </row>
    <row r="35" spans="1:12" s="49" customFormat="1" ht="14.25" customHeight="1">
      <c r="A35" s="108" t="s">
        <v>74</v>
      </c>
      <c r="B35" s="391" t="s">
        <v>100</v>
      </c>
      <c r="C35" s="565"/>
      <c r="D35" s="225"/>
      <c r="E35" s="132"/>
      <c r="F35" s="132"/>
      <c r="G35" s="132"/>
      <c r="H35" s="132"/>
      <c r="I35" s="574"/>
      <c r="J35" s="132"/>
      <c r="K35" s="132"/>
      <c r="L35" s="132"/>
    </row>
    <row r="36" spans="1:12" s="49" customFormat="1" ht="14.25" customHeight="1">
      <c r="A36" s="108" t="s">
        <v>76</v>
      </c>
      <c r="B36" s="392" t="s">
        <v>102</v>
      </c>
      <c r="C36" s="525"/>
      <c r="D36" s="250"/>
      <c r="E36" s="134"/>
      <c r="F36" s="134"/>
      <c r="G36" s="134"/>
      <c r="H36" s="134"/>
      <c r="I36" s="576"/>
      <c r="J36" s="134"/>
      <c r="K36" s="134"/>
      <c r="L36" s="134"/>
    </row>
    <row r="37" spans="1:12" s="49" customFormat="1" ht="14.25" customHeight="1" thickBot="1">
      <c r="A37" s="110" t="s">
        <v>78</v>
      </c>
      <c r="B37" s="395" t="s">
        <v>104</v>
      </c>
      <c r="C37" s="568"/>
      <c r="D37" s="400"/>
      <c r="E37" s="138"/>
      <c r="F37" s="138"/>
      <c r="G37" s="138"/>
      <c r="H37" s="138"/>
      <c r="I37" s="580"/>
      <c r="J37" s="138"/>
      <c r="K37" s="138"/>
      <c r="L37" s="138"/>
    </row>
    <row r="38" spans="1:12" s="49" customFormat="1" ht="14.25" customHeight="1" thickBot="1">
      <c r="A38" s="113" t="s">
        <v>96</v>
      </c>
      <c r="B38" s="368" t="s">
        <v>437</v>
      </c>
      <c r="C38" s="547">
        <f>+C35+C36+C37</f>
        <v>0</v>
      </c>
      <c r="D38" s="63">
        <f>+D35+D36+D37</f>
        <v>0</v>
      </c>
      <c r="E38" s="136">
        <f>+E35+E36+E37</f>
        <v>0</v>
      </c>
      <c r="F38" s="136">
        <f>+F35+F36+F37</f>
        <v>0</v>
      </c>
      <c r="G38" s="136">
        <f aca="true" t="shared" si="3" ref="G38:L38">+G35+G36+G37</f>
        <v>0</v>
      </c>
      <c r="H38" s="136">
        <f t="shared" si="3"/>
        <v>0</v>
      </c>
      <c r="I38" s="526">
        <f t="shared" si="3"/>
        <v>0</v>
      </c>
      <c r="J38" s="136">
        <f t="shared" si="3"/>
        <v>0</v>
      </c>
      <c r="K38" s="136">
        <f t="shared" si="3"/>
        <v>0</v>
      </c>
      <c r="L38" s="136">
        <f t="shared" si="3"/>
        <v>0</v>
      </c>
    </row>
    <row r="39" spans="1:12" s="72" customFormat="1" ht="14.25" customHeight="1" thickBot="1">
      <c r="A39" s="113" t="s">
        <v>109</v>
      </c>
      <c r="B39" s="368" t="s">
        <v>298</v>
      </c>
      <c r="C39" s="567"/>
      <c r="D39" s="139"/>
      <c r="E39" s="137"/>
      <c r="F39" s="137"/>
      <c r="G39" s="137"/>
      <c r="H39" s="137"/>
      <c r="I39" s="579"/>
      <c r="J39" s="137"/>
      <c r="K39" s="137"/>
      <c r="L39" s="137"/>
    </row>
    <row r="40" spans="1:12" s="72" customFormat="1" ht="14.25" customHeight="1" thickBot="1">
      <c r="A40" s="113" t="s">
        <v>120</v>
      </c>
      <c r="B40" s="368" t="s">
        <v>438</v>
      </c>
      <c r="C40" s="567"/>
      <c r="D40" s="139"/>
      <c r="E40" s="139"/>
      <c r="F40" s="139"/>
      <c r="G40" s="139"/>
      <c r="H40" s="139"/>
      <c r="I40" s="581"/>
      <c r="J40" s="139"/>
      <c r="K40" s="139"/>
      <c r="L40" s="139"/>
    </row>
    <row r="41" spans="1:12" s="72" customFormat="1" ht="14.25" customHeight="1" thickBot="1">
      <c r="A41" s="113" t="s">
        <v>131</v>
      </c>
      <c r="B41" s="368" t="s">
        <v>439</v>
      </c>
      <c r="C41" s="547">
        <f>+C20+C26+C27+C33+C38+C39+C40</f>
        <v>635</v>
      </c>
      <c r="D41" s="63">
        <f>+D20+D26+D27+D33+D38+D39+D40</f>
        <v>635</v>
      </c>
      <c r="E41" s="63">
        <f>+E20+E26+E27+E33+E38+E39+E40</f>
        <v>0</v>
      </c>
      <c r="F41" s="63">
        <f>+F20+F26+F27+F33+F38+F39+F40</f>
        <v>300</v>
      </c>
      <c r="G41" s="63">
        <f aca="true" t="shared" si="4" ref="G41:L41">+G20+G26+G27+G33+G38+G39+G40</f>
        <v>958</v>
      </c>
      <c r="H41" s="63">
        <f t="shared" si="4"/>
        <v>0</v>
      </c>
      <c r="I41" s="545">
        <f t="shared" si="4"/>
        <v>1593</v>
      </c>
      <c r="J41" s="63">
        <f t="shared" si="4"/>
        <v>1593</v>
      </c>
      <c r="K41" s="63">
        <f t="shared" si="4"/>
        <v>0</v>
      </c>
      <c r="L41" s="63">
        <f t="shared" si="4"/>
        <v>500</v>
      </c>
    </row>
    <row r="42" spans="1:12" ht="14.25" customHeight="1" thickBot="1">
      <c r="A42" s="115"/>
      <c r="B42" s="368" t="s">
        <v>440</v>
      </c>
      <c r="C42" s="566"/>
      <c r="D42" s="85"/>
      <c r="E42" s="85"/>
      <c r="F42" s="85"/>
      <c r="G42" s="85"/>
      <c r="H42" s="85"/>
      <c r="I42" s="578"/>
      <c r="J42" s="85"/>
      <c r="K42" s="85"/>
      <c r="L42" s="85"/>
    </row>
    <row r="43" spans="1:12" s="72" customFormat="1" ht="14.25" customHeight="1">
      <c r="A43" s="108" t="s">
        <v>441</v>
      </c>
      <c r="B43" s="391" t="s">
        <v>353</v>
      </c>
      <c r="C43" s="565"/>
      <c r="D43" s="225"/>
      <c r="E43" s="132"/>
      <c r="F43" s="132"/>
      <c r="G43" s="132"/>
      <c r="H43" s="132"/>
      <c r="I43" s="574"/>
      <c r="J43" s="132"/>
      <c r="K43" s="132"/>
      <c r="L43" s="132"/>
    </row>
    <row r="44" spans="1:12" s="72" customFormat="1" ht="14.25" customHeight="1">
      <c r="A44" s="108" t="s">
        <v>442</v>
      </c>
      <c r="B44" s="392" t="s">
        <v>443</v>
      </c>
      <c r="C44" s="525"/>
      <c r="D44" s="250"/>
      <c r="E44" s="134"/>
      <c r="F44" s="134"/>
      <c r="G44" s="134"/>
      <c r="H44" s="134"/>
      <c r="I44" s="576"/>
      <c r="J44" s="134"/>
      <c r="K44" s="134"/>
      <c r="L44" s="134"/>
    </row>
    <row r="45" spans="1:12" s="49" customFormat="1" ht="14.25" customHeight="1" thickBot="1">
      <c r="A45" s="110" t="s">
        <v>444</v>
      </c>
      <c r="B45" s="395" t="s">
        <v>445</v>
      </c>
      <c r="C45" s="568">
        <v>206408</v>
      </c>
      <c r="D45" s="400">
        <v>206408</v>
      </c>
      <c r="E45" s="138"/>
      <c r="F45" s="138">
        <v>32218</v>
      </c>
      <c r="G45" s="138">
        <v>358</v>
      </c>
      <c r="H45" s="138"/>
      <c r="I45" s="580">
        <v>206766</v>
      </c>
      <c r="J45" s="138">
        <v>206766</v>
      </c>
      <c r="K45" s="138"/>
      <c r="L45" s="138">
        <v>32018</v>
      </c>
    </row>
    <row r="46" spans="1:12" s="72" customFormat="1" ht="14.25" customHeight="1" thickBot="1">
      <c r="A46" s="118" t="s">
        <v>278</v>
      </c>
      <c r="B46" s="368" t="s">
        <v>446</v>
      </c>
      <c r="C46" s="547">
        <f>+C43+C44+C45</f>
        <v>206408</v>
      </c>
      <c r="D46" s="63">
        <f>+D43+D44+D45</f>
        <v>206408</v>
      </c>
      <c r="E46" s="63">
        <f>+E43+E44+E45</f>
        <v>0</v>
      </c>
      <c r="F46" s="63">
        <f>+F43+F44+F45</f>
        <v>32218</v>
      </c>
      <c r="G46" s="63">
        <f aca="true" t="shared" si="5" ref="G46:L46">+G43+G44+G45</f>
        <v>358</v>
      </c>
      <c r="H46" s="63">
        <f t="shared" si="5"/>
        <v>0</v>
      </c>
      <c r="I46" s="545">
        <f t="shared" si="5"/>
        <v>206766</v>
      </c>
      <c r="J46" s="63">
        <f t="shared" si="5"/>
        <v>206766</v>
      </c>
      <c r="K46" s="63">
        <f t="shared" si="5"/>
        <v>0</v>
      </c>
      <c r="L46" s="63">
        <f t="shared" si="5"/>
        <v>32018</v>
      </c>
    </row>
    <row r="47" spans="1:12" s="49" customFormat="1" ht="14.25" customHeight="1">
      <c r="A47" s="446" t="s">
        <v>142</v>
      </c>
      <c r="B47" s="447" t="s">
        <v>447</v>
      </c>
      <c r="C47" s="569">
        <f>+C41+C46</f>
        <v>207043</v>
      </c>
      <c r="D47" s="448">
        <f>+D41+D46</f>
        <v>207043</v>
      </c>
      <c r="E47" s="448">
        <f>+E41+E46</f>
        <v>0</v>
      </c>
      <c r="F47" s="448">
        <f>+F41+F46</f>
        <v>32518</v>
      </c>
      <c r="G47" s="448">
        <f aca="true" t="shared" si="6" ref="G47:L47">+G41+G46</f>
        <v>1316</v>
      </c>
      <c r="H47" s="448">
        <f t="shared" si="6"/>
        <v>0</v>
      </c>
      <c r="I47" s="582">
        <f t="shared" si="6"/>
        <v>208359</v>
      </c>
      <c r="J47" s="448">
        <f t="shared" si="6"/>
        <v>208359</v>
      </c>
      <c r="K47" s="448">
        <f t="shared" si="6"/>
        <v>0</v>
      </c>
      <c r="L47" s="448">
        <f t="shared" si="6"/>
        <v>32518</v>
      </c>
    </row>
    <row r="48" spans="1:12" s="9" customFormat="1" ht="14.25" customHeight="1" thickBot="1">
      <c r="A48" s="677" t="s">
        <v>291</v>
      </c>
      <c r="B48" s="678"/>
      <c r="C48" s="678"/>
      <c r="D48" s="678"/>
      <c r="E48" s="678"/>
      <c r="F48" s="678"/>
      <c r="G48" s="678"/>
      <c r="H48" s="678"/>
      <c r="I48" s="678"/>
      <c r="J48" s="678"/>
      <c r="K48" s="678"/>
      <c r="L48" s="679"/>
    </row>
    <row r="49" spans="1:12" ht="14.25" customHeight="1" thickBot="1">
      <c r="A49" s="106"/>
      <c r="B49" s="396" t="s">
        <v>448</v>
      </c>
      <c r="C49" s="564"/>
      <c r="D49" s="131"/>
      <c r="E49" s="131"/>
      <c r="F49" s="131"/>
      <c r="G49" s="131"/>
      <c r="H49" s="131"/>
      <c r="I49" s="573"/>
      <c r="J49" s="131"/>
      <c r="K49" s="131"/>
      <c r="L49" s="131"/>
    </row>
    <row r="50" spans="1:12" ht="14.25" customHeight="1">
      <c r="A50" s="110" t="s">
        <v>14</v>
      </c>
      <c r="B50" s="391" t="s">
        <v>192</v>
      </c>
      <c r="C50" s="565">
        <v>132518</v>
      </c>
      <c r="D50" s="225">
        <v>132518</v>
      </c>
      <c r="E50" s="132"/>
      <c r="F50" s="132">
        <v>21668</v>
      </c>
      <c r="G50" s="132">
        <v>1054</v>
      </c>
      <c r="H50" s="132"/>
      <c r="I50" s="574">
        <v>133572</v>
      </c>
      <c r="J50" s="132">
        <v>133572</v>
      </c>
      <c r="K50" s="132"/>
      <c r="L50" s="132">
        <v>21668</v>
      </c>
    </row>
    <row r="51" spans="1:12" ht="14.25" customHeight="1">
      <c r="A51" s="110" t="s">
        <v>16</v>
      </c>
      <c r="B51" s="392" t="s">
        <v>193</v>
      </c>
      <c r="C51" s="533">
        <v>37100</v>
      </c>
      <c r="D51" s="231">
        <v>37100</v>
      </c>
      <c r="E51" s="133"/>
      <c r="F51" s="133">
        <v>5850</v>
      </c>
      <c r="G51" s="133">
        <v>262</v>
      </c>
      <c r="H51" s="133"/>
      <c r="I51" s="575">
        <v>37362</v>
      </c>
      <c r="J51" s="133">
        <v>37362</v>
      </c>
      <c r="K51" s="133"/>
      <c r="L51" s="133">
        <v>5850</v>
      </c>
    </row>
    <row r="52" spans="1:12" ht="14.25" customHeight="1">
      <c r="A52" s="110" t="s">
        <v>18</v>
      </c>
      <c r="B52" s="392" t="s">
        <v>194</v>
      </c>
      <c r="C52" s="533">
        <v>33770</v>
      </c>
      <c r="D52" s="231">
        <v>33770</v>
      </c>
      <c r="E52" s="133"/>
      <c r="F52" s="133">
        <v>5000</v>
      </c>
      <c r="G52" s="133"/>
      <c r="H52" s="133"/>
      <c r="I52" s="575">
        <v>33770</v>
      </c>
      <c r="J52" s="133">
        <v>33770</v>
      </c>
      <c r="K52" s="133"/>
      <c r="L52" s="133">
        <v>5000</v>
      </c>
    </row>
    <row r="53" spans="1:12" ht="14.25" customHeight="1">
      <c r="A53" s="110" t="s">
        <v>20</v>
      </c>
      <c r="B53" s="392" t="s">
        <v>195</v>
      </c>
      <c r="C53" s="533"/>
      <c r="D53" s="231"/>
      <c r="E53" s="133"/>
      <c r="F53" s="133"/>
      <c r="G53" s="133"/>
      <c r="H53" s="133"/>
      <c r="I53" s="575"/>
      <c r="J53" s="133"/>
      <c r="K53" s="133"/>
      <c r="L53" s="133"/>
    </row>
    <row r="54" spans="1:12" ht="14.25" customHeight="1" thickBot="1">
      <c r="A54" s="110" t="s">
        <v>22</v>
      </c>
      <c r="B54" s="392" t="s">
        <v>197</v>
      </c>
      <c r="C54" s="533"/>
      <c r="D54" s="231"/>
      <c r="E54" s="133"/>
      <c r="F54" s="133"/>
      <c r="G54" s="133"/>
      <c r="H54" s="133"/>
      <c r="I54" s="575"/>
      <c r="J54" s="133"/>
      <c r="K54" s="133"/>
      <c r="L54" s="133"/>
    </row>
    <row r="55" spans="1:12" s="78" customFormat="1" ht="14.25" customHeight="1" thickBot="1">
      <c r="A55" s="113" t="s">
        <v>24</v>
      </c>
      <c r="B55" s="368" t="s">
        <v>449</v>
      </c>
      <c r="C55" s="547">
        <f>SUM(C50:C54)</f>
        <v>203388</v>
      </c>
      <c r="D55" s="77">
        <f>SUM(D50:D54)</f>
        <v>203388</v>
      </c>
      <c r="E55" s="140">
        <f>SUM(E50:E54)</f>
        <v>0</v>
      </c>
      <c r="F55" s="140">
        <f>SUM(F50:F54)</f>
        <v>32518</v>
      </c>
      <c r="G55" s="140">
        <f aca="true" t="shared" si="7" ref="G55:L55">SUM(G50:G54)</f>
        <v>1316</v>
      </c>
      <c r="H55" s="140">
        <f t="shared" si="7"/>
        <v>0</v>
      </c>
      <c r="I55" s="583">
        <f t="shared" si="7"/>
        <v>204704</v>
      </c>
      <c r="J55" s="140">
        <f t="shared" si="7"/>
        <v>204704</v>
      </c>
      <c r="K55" s="140">
        <f t="shared" si="7"/>
        <v>0</v>
      </c>
      <c r="L55" s="140">
        <f t="shared" si="7"/>
        <v>32518</v>
      </c>
    </row>
    <row r="56" spans="1:12" ht="14.25" customHeight="1" thickBot="1">
      <c r="A56" s="115"/>
      <c r="B56" s="368" t="s">
        <v>450</v>
      </c>
      <c r="C56" s="566"/>
      <c r="D56" s="85"/>
      <c r="E56" s="85"/>
      <c r="F56" s="85"/>
      <c r="G56" s="85"/>
      <c r="H56" s="85"/>
      <c r="I56" s="578"/>
      <c r="J56" s="85"/>
      <c r="K56" s="85"/>
      <c r="L56" s="85"/>
    </row>
    <row r="57" spans="1:12" s="78" customFormat="1" ht="14.25" customHeight="1">
      <c r="A57" s="110" t="s">
        <v>27</v>
      </c>
      <c r="B57" s="391" t="s">
        <v>230</v>
      </c>
      <c r="C57" s="565">
        <v>3655</v>
      </c>
      <c r="D57" s="225">
        <v>3655</v>
      </c>
      <c r="E57" s="132"/>
      <c r="F57" s="132"/>
      <c r="G57" s="132"/>
      <c r="H57" s="132"/>
      <c r="I57" s="565">
        <v>3655</v>
      </c>
      <c r="J57" s="225">
        <v>3655</v>
      </c>
      <c r="K57" s="132"/>
      <c r="L57" s="132"/>
    </row>
    <row r="58" spans="1:12" s="78" customFormat="1" ht="14.25" customHeight="1">
      <c r="A58" s="110" t="s">
        <v>29</v>
      </c>
      <c r="B58" s="391" t="s">
        <v>497</v>
      </c>
      <c r="C58" s="533">
        <v>1623</v>
      </c>
      <c r="D58" s="231">
        <v>1623</v>
      </c>
      <c r="E58" s="133"/>
      <c r="F58" s="133"/>
      <c r="G58" s="133"/>
      <c r="H58" s="133"/>
      <c r="I58" s="533">
        <v>1623</v>
      </c>
      <c r="J58" s="231">
        <v>1623</v>
      </c>
      <c r="K58" s="132"/>
      <c r="L58" s="132"/>
    </row>
    <row r="59" spans="1:12" ht="14.25" customHeight="1">
      <c r="A59" s="110" t="s">
        <v>31</v>
      </c>
      <c r="B59" s="392" t="s">
        <v>232</v>
      </c>
      <c r="C59" s="533"/>
      <c r="D59" s="231"/>
      <c r="E59" s="133"/>
      <c r="F59" s="133"/>
      <c r="G59" s="133"/>
      <c r="H59" s="133"/>
      <c r="I59" s="575"/>
      <c r="J59" s="133"/>
      <c r="K59" s="133"/>
      <c r="L59" s="133"/>
    </row>
    <row r="60" spans="1:12" ht="14.25" customHeight="1" thickBot="1">
      <c r="A60" s="110" t="s">
        <v>33</v>
      </c>
      <c r="B60" s="392" t="s">
        <v>451</v>
      </c>
      <c r="C60" s="533"/>
      <c r="D60" s="231"/>
      <c r="E60" s="133"/>
      <c r="F60" s="133"/>
      <c r="G60" s="133"/>
      <c r="H60" s="133"/>
      <c r="I60" s="575"/>
      <c r="J60" s="133"/>
      <c r="K60" s="133"/>
      <c r="L60" s="133"/>
    </row>
    <row r="61" spans="1:12" ht="14.25" customHeight="1" thickBot="1">
      <c r="A61" s="113" t="s">
        <v>39</v>
      </c>
      <c r="B61" s="368" t="s">
        <v>452</v>
      </c>
      <c r="C61" s="547">
        <f>SUM(C57+C59+C60)</f>
        <v>3655</v>
      </c>
      <c r="D61" s="243">
        <f aca="true" t="shared" si="8" ref="D61:L61">SUM(D57+D59+D60)</f>
        <v>3655</v>
      </c>
      <c r="E61" s="243">
        <f t="shared" si="8"/>
        <v>0</v>
      </c>
      <c r="F61" s="243">
        <f t="shared" si="8"/>
        <v>0</v>
      </c>
      <c r="G61" s="243">
        <f t="shared" si="8"/>
        <v>0</v>
      </c>
      <c r="H61" s="243">
        <f t="shared" si="8"/>
        <v>0</v>
      </c>
      <c r="I61" s="547">
        <f t="shared" si="8"/>
        <v>3655</v>
      </c>
      <c r="J61" s="243">
        <f t="shared" si="8"/>
        <v>3655</v>
      </c>
      <c r="K61" s="243">
        <f t="shared" si="8"/>
        <v>0</v>
      </c>
      <c r="L61" s="243">
        <f t="shared" si="8"/>
        <v>0</v>
      </c>
    </row>
    <row r="62" spans="1:12" ht="14.25" customHeight="1" thickBot="1">
      <c r="A62" s="113" t="s">
        <v>54</v>
      </c>
      <c r="B62" s="368" t="s">
        <v>453</v>
      </c>
      <c r="C62" s="570"/>
      <c r="D62" s="139"/>
      <c r="E62" s="137"/>
      <c r="F62" s="137"/>
      <c r="G62" s="137"/>
      <c r="H62" s="137"/>
      <c r="I62" s="579"/>
      <c r="J62" s="137"/>
      <c r="K62" s="137"/>
      <c r="L62" s="137"/>
    </row>
    <row r="63" spans="1:12" ht="14.25" customHeight="1" thickBot="1">
      <c r="A63" s="113" t="s">
        <v>71</v>
      </c>
      <c r="B63" s="394" t="s">
        <v>454</v>
      </c>
      <c r="C63" s="517">
        <f aca="true" t="shared" si="9" ref="C63:L63">+C55+C61+C62</f>
        <v>207043</v>
      </c>
      <c r="D63" s="63">
        <f t="shared" si="9"/>
        <v>207043</v>
      </c>
      <c r="E63" s="136">
        <f t="shared" si="9"/>
        <v>0</v>
      </c>
      <c r="F63" s="136">
        <f t="shared" si="9"/>
        <v>32518</v>
      </c>
      <c r="G63" s="136">
        <f t="shared" si="9"/>
        <v>1316</v>
      </c>
      <c r="H63" s="136">
        <f t="shared" si="9"/>
        <v>0</v>
      </c>
      <c r="I63" s="526">
        <f t="shared" si="9"/>
        <v>208359</v>
      </c>
      <c r="J63" s="136">
        <f t="shared" si="9"/>
        <v>208359</v>
      </c>
      <c r="K63" s="136">
        <f t="shared" si="9"/>
        <v>0</v>
      </c>
      <c r="L63" s="136">
        <f t="shared" si="9"/>
        <v>32518</v>
      </c>
    </row>
    <row r="64" spans="1:12" ht="14.25" customHeight="1" thickBot="1">
      <c r="A64" s="127"/>
      <c r="B64" s="128"/>
      <c r="C64" s="398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4.25" customHeight="1" thickBot="1">
      <c r="A65" s="129" t="s">
        <v>425</v>
      </c>
      <c r="B65" s="397"/>
      <c r="C65" s="571">
        <v>38</v>
      </c>
      <c r="D65" s="399">
        <v>38</v>
      </c>
      <c r="E65" s="141"/>
      <c r="F65" s="141">
        <v>9</v>
      </c>
      <c r="G65" s="141"/>
      <c r="H65" s="141"/>
      <c r="I65" s="562">
        <v>38</v>
      </c>
      <c r="J65" s="141">
        <v>38</v>
      </c>
      <c r="K65" s="141"/>
      <c r="L65" s="141">
        <v>9</v>
      </c>
    </row>
    <row r="66" spans="1:12" ht="14.25" customHeight="1" thickBot="1">
      <c r="A66" s="129" t="s">
        <v>426</v>
      </c>
      <c r="B66" s="397"/>
      <c r="C66" s="572"/>
      <c r="D66" s="399"/>
      <c r="E66" s="141"/>
      <c r="F66" s="141"/>
      <c r="G66" s="141"/>
      <c r="H66" s="141"/>
      <c r="I66" s="562"/>
      <c r="J66" s="141"/>
      <c r="K66" s="141"/>
      <c r="L66" s="141"/>
    </row>
  </sheetData>
  <sheetProtection selectLockedCells="1" selectUnlockedCells="1"/>
  <mergeCells count="12">
    <mergeCell ref="C4:C5"/>
    <mergeCell ref="D4:F4"/>
    <mergeCell ref="A48:L48"/>
    <mergeCell ref="A7:L7"/>
    <mergeCell ref="G4:H4"/>
    <mergeCell ref="I4:I5"/>
    <mergeCell ref="J4:L4"/>
    <mergeCell ref="A1:D1"/>
    <mergeCell ref="B2:L2"/>
    <mergeCell ref="B3:L3"/>
    <mergeCell ref="A4:A5"/>
    <mergeCell ref="B4:B5"/>
  </mergeCells>
  <printOptions/>
  <pageMargins left="0.15748031496062992" right="0.15748031496062992" top="0.4330708661417323" bottom="0.24" header="0.5118110236220472" footer="0.15748031496062992"/>
  <pageSetup horizontalDpi="300" verticalDpi="300" orientation="landscape" paperSize="9" scale="70" r:id="rId1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70"/>
  <sheetViews>
    <sheetView zoomScalePageLayoutView="0" workbookViewId="0" topLeftCell="A39">
      <selection activeCell="P62" sqref="P62"/>
    </sheetView>
  </sheetViews>
  <sheetFormatPr defaultColWidth="9.00390625" defaultRowHeight="12.75"/>
  <cols>
    <col min="1" max="1" width="10.00390625" style="48" customWidth="1"/>
    <col min="2" max="2" width="74.50390625" style="49" customWidth="1"/>
    <col min="3" max="3" width="14.625" style="49" customWidth="1"/>
    <col min="4" max="4" width="13.125" style="49" customWidth="1"/>
    <col min="5" max="5" width="15.50390625" style="49" customWidth="1"/>
    <col min="6" max="6" width="16.625" style="49" customWidth="1"/>
    <col min="7" max="7" width="13.625" style="8" customWidth="1"/>
    <col min="8" max="8" width="12.50390625" style="8" customWidth="1"/>
    <col min="9" max="9" width="14.125" style="8" customWidth="1"/>
    <col min="10" max="10" width="14.00390625" style="8" customWidth="1"/>
    <col min="11" max="11" width="13.625" style="8" customWidth="1"/>
    <col min="12" max="12" width="16.875" style="8" customWidth="1"/>
    <col min="13" max="16384" width="9.375" style="8" customWidth="1"/>
  </cols>
  <sheetData>
    <row r="1" spans="1:12" s="70" customFormat="1" ht="21" customHeight="1" thickBot="1">
      <c r="A1" s="682" t="str">
        <f>+CONCATENATE("9.3.1. melléklet a .../",2016,". (…...) önkormányzati rendelethez")</f>
        <v>9.3.1. melléklet a .../2016. (…...) önkormányzati rendelethez</v>
      </c>
      <c r="B1" s="682"/>
      <c r="C1" s="682"/>
      <c r="D1" s="682"/>
      <c r="E1" s="31"/>
      <c r="L1" s="4" t="s">
        <v>0</v>
      </c>
    </row>
    <row r="2" spans="1:12" s="56" customFormat="1" ht="40.5" customHeight="1" thickBot="1">
      <c r="A2" s="93" t="s">
        <v>388</v>
      </c>
      <c r="B2" s="670" t="s">
        <v>455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s="56" customFormat="1" ht="34.5" customHeight="1" thickBot="1">
      <c r="A3" s="93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s="6" customFormat="1" ht="23.25" customHeight="1" thickBot="1">
      <c r="A4" s="634" t="s">
        <v>1</v>
      </c>
      <c r="B4" s="633" t="s">
        <v>392</v>
      </c>
      <c r="C4" s="633" t="s">
        <v>486</v>
      </c>
      <c r="D4" s="676" t="s">
        <v>487</v>
      </c>
      <c r="E4" s="676"/>
      <c r="F4" s="676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ht="39" thickBot="1">
      <c r="A5" s="634"/>
      <c r="B5" s="634"/>
      <c r="C5" s="634"/>
      <c r="D5" s="93" t="s">
        <v>3</v>
      </c>
      <c r="E5" s="55" t="s">
        <v>4</v>
      </c>
      <c r="F5" s="55" t="s">
        <v>5</v>
      </c>
      <c r="G5" s="94" t="s">
        <v>481</v>
      </c>
      <c r="H5" s="94" t="s">
        <v>337</v>
      </c>
      <c r="I5" s="659"/>
      <c r="J5" s="94" t="s">
        <v>3</v>
      </c>
      <c r="K5" s="96" t="s">
        <v>4</v>
      </c>
      <c r="L5" s="97" t="s">
        <v>5</v>
      </c>
    </row>
    <row r="6" spans="1:12" s="9" customFormat="1" ht="16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104" t="s">
        <v>372</v>
      </c>
      <c r="H6" s="104" t="s">
        <v>477</v>
      </c>
      <c r="I6" s="104" t="s">
        <v>478</v>
      </c>
      <c r="J6" s="104" t="s">
        <v>479</v>
      </c>
      <c r="K6" s="104" t="s">
        <v>483</v>
      </c>
      <c r="L6" s="105" t="s">
        <v>484</v>
      </c>
    </row>
    <row r="7" spans="1:12" s="9" customFormat="1" ht="21" customHeight="1" thickBot="1">
      <c r="A7" s="666" t="s">
        <v>290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 thickBot="1">
      <c r="A8" s="106"/>
      <c r="B8" s="107" t="s">
        <v>297</v>
      </c>
      <c r="C8" s="573"/>
      <c r="D8" s="131"/>
      <c r="E8" s="131"/>
      <c r="F8" s="131"/>
      <c r="G8" s="131"/>
      <c r="H8" s="131"/>
      <c r="I8" s="573"/>
      <c r="J8" s="131"/>
      <c r="K8" s="131"/>
      <c r="L8" s="131"/>
    </row>
    <row r="9" spans="1:12" s="72" customFormat="1" ht="14.25" customHeight="1">
      <c r="A9" s="108" t="s">
        <v>14</v>
      </c>
      <c r="B9" s="109" t="s">
        <v>75</v>
      </c>
      <c r="C9" s="574"/>
      <c r="D9" s="132"/>
      <c r="E9" s="132"/>
      <c r="F9" s="132"/>
      <c r="G9" s="132"/>
      <c r="H9" s="132"/>
      <c r="I9" s="574"/>
      <c r="J9" s="132"/>
      <c r="K9" s="132"/>
      <c r="L9" s="132"/>
    </row>
    <row r="10" spans="1:12" s="72" customFormat="1" ht="14.25" customHeight="1">
      <c r="A10" s="110" t="s">
        <v>16</v>
      </c>
      <c r="B10" s="111" t="s">
        <v>77</v>
      </c>
      <c r="C10" s="575"/>
      <c r="D10" s="133"/>
      <c r="E10" s="133"/>
      <c r="F10" s="133"/>
      <c r="G10" s="133"/>
      <c r="H10" s="133"/>
      <c r="I10" s="575"/>
      <c r="J10" s="133"/>
      <c r="K10" s="133"/>
      <c r="L10" s="133"/>
    </row>
    <row r="11" spans="1:12" s="72" customFormat="1" ht="14.25" customHeight="1">
      <c r="A11" s="110" t="s">
        <v>18</v>
      </c>
      <c r="B11" s="111" t="s">
        <v>79</v>
      </c>
      <c r="C11" s="575"/>
      <c r="D11" s="133"/>
      <c r="E11" s="133"/>
      <c r="F11" s="133"/>
      <c r="G11" s="133"/>
      <c r="H11" s="133"/>
      <c r="I11" s="575"/>
      <c r="J11" s="133"/>
      <c r="K11" s="133"/>
      <c r="L11" s="133"/>
    </row>
    <row r="12" spans="1:12" s="72" customFormat="1" ht="14.25" customHeight="1">
      <c r="A12" s="110" t="s">
        <v>20</v>
      </c>
      <c r="B12" s="111" t="s">
        <v>81</v>
      </c>
      <c r="C12" s="575"/>
      <c r="D12" s="133"/>
      <c r="E12" s="133"/>
      <c r="F12" s="133"/>
      <c r="G12" s="133"/>
      <c r="H12" s="133"/>
      <c r="I12" s="575"/>
      <c r="J12" s="133"/>
      <c r="K12" s="133"/>
      <c r="L12" s="133"/>
    </row>
    <row r="13" spans="1:12" s="72" customFormat="1" ht="14.25" customHeight="1">
      <c r="A13" s="110" t="s">
        <v>22</v>
      </c>
      <c r="B13" s="111" t="s">
        <v>83</v>
      </c>
      <c r="C13" s="575">
        <v>14752</v>
      </c>
      <c r="D13" s="133">
        <v>14752</v>
      </c>
      <c r="E13" s="133"/>
      <c r="F13" s="133"/>
      <c r="G13" s="133"/>
      <c r="H13" s="133"/>
      <c r="I13" s="575">
        <v>14752</v>
      </c>
      <c r="J13" s="133">
        <v>14752</v>
      </c>
      <c r="K13" s="133"/>
      <c r="L13" s="133"/>
    </row>
    <row r="14" spans="1:12" s="72" customFormat="1" ht="14.25" customHeight="1">
      <c r="A14" s="110" t="s">
        <v>198</v>
      </c>
      <c r="B14" s="111" t="s">
        <v>427</v>
      </c>
      <c r="C14" s="575">
        <v>3983</v>
      </c>
      <c r="D14" s="133">
        <v>3983</v>
      </c>
      <c r="E14" s="133"/>
      <c r="F14" s="133"/>
      <c r="G14" s="133"/>
      <c r="H14" s="133"/>
      <c r="I14" s="575">
        <v>3983</v>
      </c>
      <c r="J14" s="133">
        <v>3983</v>
      </c>
      <c r="K14" s="133"/>
      <c r="L14" s="133"/>
    </row>
    <row r="15" spans="1:12" s="72" customFormat="1" ht="14.25" customHeight="1">
      <c r="A15" s="110" t="s">
        <v>200</v>
      </c>
      <c r="B15" s="112" t="s">
        <v>428</v>
      </c>
      <c r="C15" s="575">
        <v>7197</v>
      </c>
      <c r="D15" s="133">
        <v>7197</v>
      </c>
      <c r="E15" s="133"/>
      <c r="F15" s="133"/>
      <c r="G15" s="133"/>
      <c r="H15" s="133"/>
      <c r="I15" s="575">
        <v>7197</v>
      </c>
      <c r="J15" s="133">
        <v>7197</v>
      </c>
      <c r="K15" s="133"/>
      <c r="L15" s="133"/>
    </row>
    <row r="16" spans="1:12" s="72" customFormat="1" ht="14.25" customHeight="1">
      <c r="A16" s="110" t="s">
        <v>202</v>
      </c>
      <c r="B16" s="111" t="s">
        <v>89</v>
      </c>
      <c r="C16" s="576"/>
      <c r="D16" s="134"/>
      <c r="E16" s="134"/>
      <c r="F16" s="134"/>
      <c r="G16" s="134"/>
      <c r="H16" s="134"/>
      <c r="I16" s="576"/>
      <c r="J16" s="134"/>
      <c r="K16" s="134"/>
      <c r="L16" s="134"/>
    </row>
    <row r="17" spans="1:12" s="49" customFormat="1" ht="14.25" customHeight="1">
      <c r="A17" s="110" t="s">
        <v>204</v>
      </c>
      <c r="B17" s="111" t="s">
        <v>91</v>
      </c>
      <c r="C17" s="575"/>
      <c r="D17" s="133"/>
      <c r="E17" s="133"/>
      <c r="F17" s="133"/>
      <c r="G17" s="133"/>
      <c r="H17" s="133"/>
      <c r="I17" s="575"/>
      <c r="J17" s="133"/>
      <c r="K17" s="133"/>
      <c r="L17" s="133"/>
    </row>
    <row r="18" spans="1:12" s="49" customFormat="1" ht="14.25" customHeight="1">
      <c r="A18" s="110" t="s">
        <v>206</v>
      </c>
      <c r="B18" s="111" t="s">
        <v>93</v>
      </c>
      <c r="C18" s="577"/>
      <c r="D18" s="135"/>
      <c r="E18" s="135"/>
      <c r="F18" s="135"/>
      <c r="G18" s="135"/>
      <c r="H18" s="135"/>
      <c r="I18" s="577"/>
      <c r="J18" s="135"/>
      <c r="K18" s="135"/>
      <c r="L18" s="135"/>
    </row>
    <row r="19" spans="1:12" s="49" customFormat="1" ht="14.25" customHeight="1" thickBot="1">
      <c r="A19" s="110" t="s">
        <v>208</v>
      </c>
      <c r="B19" s="112" t="s">
        <v>95</v>
      </c>
      <c r="C19" s="577"/>
      <c r="D19" s="135"/>
      <c r="E19" s="135"/>
      <c r="F19" s="135"/>
      <c r="G19" s="135"/>
      <c r="H19" s="135"/>
      <c r="I19" s="577"/>
      <c r="J19" s="135"/>
      <c r="K19" s="135"/>
      <c r="L19" s="135"/>
    </row>
    <row r="20" spans="1:12" s="72" customFormat="1" ht="14.25" customHeight="1" thickBot="1">
      <c r="A20" s="113" t="s">
        <v>24</v>
      </c>
      <c r="B20" s="114" t="s">
        <v>429</v>
      </c>
      <c r="C20" s="526">
        <f>SUM(C9:C19)</f>
        <v>25932</v>
      </c>
      <c r="D20" s="136">
        <f>SUM(D9:D19)</f>
        <v>25932</v>
      </c>
      <c r="E20" s="136">
        <f>SUM(E9:E19)</f>
        <v>0</v>
      </c>
      <c r="F20" s="136">
        <f>SUM(F9:F19)</f>
        <v>0</v>
      </c>
      <c r="G20" s="136">
        <f aca="true" t="shared" si="0" ref="G20:L20">SUM(G9:G19)</f>
        <v>0</v>
      </c>
      <c r="H20" s="136">
        <f t="shared" si="0"/>
        <v>0</v>
      </c>
      <c r="I20" s="526">
        <f t="shared" si="0"/>
        <v>25932</v>
      </c>
      <c r="J20" s="136">
        <f t="shared" si="0"/>
        <v>25932</v>
      </c>
      <c r="K20" s="136">
        <f t="shared" si="0"/>
        <v>0</v>
      </c>
      <c r="L20" s="136">
        <f t="shared" si="0"/>
        <v>0</v>
      </c>
    </row>
    <row r="21" spans="1:12" ht="14.25" customHeight="1" thickBot="1">
      <c r="A21" s="115"/>
      <c r="B21" s="114" t="s">
        <v>26</v>
      </c>
      <c r="C21" s="578"/>
      <c r="D21" s="85"/>
      <c r="E21" s="85"/>
      <c r="F21" s="85"/>
      <c r="G21" s="85"/>
      <c r="H21" s="85"/>
      <c r="I21" s="578"/>
      <c r="J21" s="85"/>
      <c r="K21" s="85"/>
      <c r="L21" s="85"/>
    </row>
    <row r="22" spans="1:12" s="49" customFormat="1" ht="14.25" customHeight="1">
      <c r="A22" s="108" t="s">
        <v>27</v>
      </c>
      <c r="B22" s="109" t="s">
        <v>28</v>
      </c>
      <c r="C22" s="574"/>
      <c r="D22" s="132"/>
      <c r="E22" s="132"/>
      <c r="F22" s="132"/>
      <c r="G22" s="132"/>
      <c r="H22" s="132"/>
      <c r="I22" s="574"/>
      <c r="J22" s="132"/>
      <c r="K22" s="132"/>
      <c r="L22" s="132"/>
    </row>
    <row r="23" spans="1:12" s="49" customFormat="1" ht="14.25" customHeight="1">
      <c r="A23" s="110" t="s">
        <v>29</v>
      </c>
      <c r="B23" s="111" t="s">
        <v>430</v>
      </c>
      <c r="C23" s="575"/>
      <c r="D23" s="133"/>
      <c r="E23" s="133"/>
      <c r="F23" s="133"/>
      <c r="G23" s="133"/>
      <c r="H23" s="133"/>
      <c r="I23" s="575"/>
      <c r="J23" s="133"/>
      <c r="K23" s="133"/>
      <c r="L23" s="133"/>
    </row>
    <row r="24" spans="1:12" s="49" customFormat="1" ht="14.25" customHeight="1">
      <c r="A24" s="110" t="s">
        <v>31</v>
      </c>
      <c r="B24" s="111" t="s">
        <v>431</v>
      </c>
      <c r="C24" s="575"/>
      <c r="D24" s="133"/>
      <c r="E24" s="133"/>
      <c r="F24" s="133"/>
      <c r="G24" s="133"/>
      <c r="H24" s="133"/>
      <c r="I24" s="575"/>
      <c r="J24" s="133"/>
      <c r="K24" s="133"/>
      <c r="L24" s="133"/>
    </row>
    <row r="25" spans="1:12" s="49" customFormat="1" ht="14.25" customHeight="1" thickBot="1">
      <c r="A25" s="110" t="s">
        <v>33</v>
      </c>
      <c r="B25" s="111" t="s">
        <v>456</v>
      </c>
      <c r="C25" s="575"/>
      <c r="D25" s="133"/>
      <c r="E25" s="133"/>
      <c r="F25" s="133"/>
      <c r="G25" s="133"/>
      <c r="H25" s="133"/>
      <c r="I25" s="575"/>
      <c r="J25" s="133"/>
      <c r="K25" s="133"/>
      <c r="L25" s="133"/>
    </row>
    <row r="26" spans="1:12" s="72" customFormat="1" ht="14.25" customHeight="1" thickBot="1">
      <c r="A26" s="113" t="s">
        <v>39</v>
      </c>
      <c r="B26" s="114" t="s">
        <v>433</v>
      </c>
      <c r="C26" s="526">
        <f>SUM(C22:C24)</f>
        <v>0</v>
      </c>
      <c r="D26" s="136">
        <f aca="true" t="shared" si="1" ref="D26:L26">SUM(D22:D24)</f>
        <v>0</v>
      </c>
      <c r="E26" s="136">
        <f t="shared" si="1"/>
        <v>0</v>
      </c>
      <c r="F26" s="136">
        <f t="shared" si="1"/>
        <v>0</v>
      </c>
      <c r="G26" s="136">
        <f t="shared" si="1"/>
        <v>0</v>
      </c>
      <c r="H26" s="136">
        <f t="shared" si="1"/>
        <v>0</v>
      </c>
      <c r="I26" s="526">
        <f t="shared" si="1"/>
        <v>0</v>
      </c>
      <c r="J26" s="136">
        <f t="shared" si="1"/>
        <v>0</v>
      </c>
      <c r="K26" s="136">
        <f t="shared" si="1"/>
        <v>0</v>
      </c>
      <c r="L26" s="136">
        <f t="shared" si="1"/>
        <v>0</v>
      </c>
    </row>
    <row r="27" spans="1:12" s="49" customFormat="1" ht="14.25" customHeight="1" thickBot="1">
      <c r="A27" s="113" t="s">
        <v>54</v>
      </c>
      <c r="B27" s="116" t="s">
        <v>296</v>
      </c>
      <c r="C27" s="579"/>
      <c r="D27" s="137"/>
      <c r="E27" s="137"/>
      <c r="F27" s="137"/>
      <c r="G27" s="137"/>
      <c r="H27" s="137"/>
      <c r="I27" s="579"/>
      <c r="J27" s="137"/>
      <c r="K27" s="137"/>
      <c r="L27" s="137"/>
    </row>
    <row r="28" spans="1:12" ht="14.25" customHeight="1" thickBot="1">
      <c r="A28" s="115"/>
      <c r="B28" s="116" t="s">
        <v>342</v>
      </c>
      <c r="C28" s="578"/>
      <c r="D28" s="85"/>
      <c r="E28" s="85"/>
      <c r="F28" s="85"/>
      <c r="G28" s="85"/>
      <c r="H28" s="85"/>
      <c r="I28" s="578"/>
      <c r="J28" s="85"/>
      <c r="K28" s="85"/>
      <c r="L28" s="85"/>
    </row>
    <row r="29" spans="1:12" s="49" customFormat="1" ht="14.25" customHeight="1">
      <c r="A29" s="108" t="s">
        <v>57</v>
      </c>
      <c r="B29" s="109" t="s">
        <v>430</v>
      </c>
      <c r="C29" s="574"/>
      <c r="D29" s="132"/>
      <c r="E29" s="132"/>
      <c r="F29" s="132"/>
      <c r="G29" s="132"/>
      <c r="H29" s="132"/>
      <c r="I29" s="574"/>
      <c r="J29" s="132"/>
      <c r="K29" s="132"/>
      <c r="L29" s="132"/>
    </row>
    <row r="30" spans="1:12" s="49" customFormat="1" ht="14.25" customHeight="1">
      <c r="A30" s="108" t="s">
        <v>65</v>
      </c>
      <c r="B30" s="111" t="s">
        <v>434</v>
      </c>
      <c r="C30" s="576"/>
      <c r="D30" s="134"/>
      <c r="E30" s="134"/>
      <c r="F30" s="134"/>
      <c r="G30" s="134"/>
      <c r="H30" s="134"/>
      <c r="I30" s="576"/>
      <c r="J30" s="134"/>
      <c r="K30" s="134"/>
      <c r="L30" s="134"/>
    </row>
    <row r="31" spans="1:12" s="49" customFormat="1" ht="14.25" customHeight="1" thickBot="1">
      <c r="A31" s="110" t="s">
        <v>67</v>
      </c>
      <c r="B31" s="117" t="s">
        <v>457</v>
      </c>
      <c r="C31" s="580"/>
      <c r="D31" s="138"/>
      <c r="E31" s="138"/>
      <c r="F31" s="138"/>
      <c r="G31" s="138"/>
      <c r="H31" s="138"/>
      <c r="I31" s="580"/>
      <c r="J31" s="138"/>
      <c r="K31" s="138"/>
      <c r="L31" s="138"/>
    </row>
    <row r="32" spans="1:12" s="49" customFormat="1" ht="14.25" customHeight="1" thickBot="1">
      <c r="A32" s="113" t="s">
        <v>71</v>
      </c>
      <c r="B32" s="116" t="s">
        <v>458</v>
      </c>
      <c r="C32" s="526">
        <f>+C29+C30</f>
        <v>0</v>
      </c>
      <c r="D32" s="136">
        <f>+D29+D30</f>
        <v>0</v>
      </c>
      <c r="E32" s="136">
        <f>+E29+E30</f>
        <v>0</v>
      </c>
      <c r="F32" s="136">
        <f>+F29+F30</f>
        <v>0</v>
      </c>
      <c r="G32" s="136">
        <f aca="true" t="shared" si="2" ref="G32:L32">+G29+G30</f>
        <v>0</v>
      </c>
      <c r="H32" s="136">
        <f t="shared" si="2"/>
        <v>0</v>
      </c>
      <c r="I32" s="526">
        <f t="shared" si="2"/>
        <v>0</v>
      </c>
      <c r="J32" s="136">
        <f t="shared" si="2"/>
        <v>0</v>
      </c>
      <c r="K32" s="136">
        <f t="shared" si="2"/>
        <v>0</v>
      </c>
      <c r="L32" s="136">
        <f t="shared" si="2"/>
        <v>0</v>
      </c>
    </row>
    <row r="33" spans="1:12" ht="14.25" customHeight="1" thickBot="1">
      <c r="A33" s="115"/>
      <c r="B33" s="116" t="s">
        <v>345</v>
      </c>
      <c r="C33" s="578"/>
      <c r="D33" s="85"/>
      <c r="E33" s="85"/>
      <c r="F33" s="85"/>
      <c r="G33" s="85"/>
      <c r="H33" s="85"/>
      <c r="I33" s="578"/>
      <c r="J33" s="85"/>
      <c r="K33" s="85"/>
      <c r="L33" s="85"/>
    </row>
    <row r="34" spans="1:12" s="49" customFormat="1" ht="14.25" customHeight="1">
      <c r="A34" s="108" t="s">
        <v>74</v>
      </c>
      <c r="B34" s="109" t="s">
        <v>100</v>
      </c>
      <c r="C34" s="574"/>
      <c r="D34" s="132"/>
      <c r="E34" s="132"/>
      <c r="F34" s="132"/>
      <c r="G34" s="132"/>
      <c r="H34" s="132"/>
      <c r="I34" s="574"/>
      <c r="J34" s="132"/>
      <c r="K34" s="132"/>
      <c r="L34" s="132"/>
    </row>
    <row r="35" spans="1:12" s="49" customFormat="1" ht="14.25" customHeight="1">
      <c r="A35" s="108" t="s">
        <v>76</v>
      </c>
      <c r="B35" s="111" t="s">
        <v>102</v>
      </c>
      <c r="C35" s="576"/>
      <c r="D35" s="134"/>
      <c r="E35" s="134"/>
      <c r="F35" s="134"/>
      <c r="G35" s="134"/>
      <c r="H35" s="134"/>
      <c r="I35" s="576"/>
      <c r="J35" s="134"/>
      <c r="K35" s="134"/>
      <c r="L35" s="134"/>
    </row>
    <row r="36" spans="1:12" s="49" customFormat="1" ht="14.25" customHeight="1" thickBot="1">
      <c r="A36" s="110" t="s">
        <v>78</v>
      </c>
      <c r="B36" s="117" t="s">
        <v>104</v>
      </c>
      <c r="C36" s="580"/>
      <c r="D36" s="138"/>
      <c r="E36" s="138"/>
      <c r="F36" s="138"/>
      <c r="G36" s="138"/>
      <c r="H36" s="138"/>
      <c r="I36" s="580"/>
      <c r="J36" s="138"/>
      <c r="K36" s="138"/>
      <c r="L36" s="138"/>
    </row>
    <row r="37" spans="1:12" s="49" customFormat="1" ht="14.25" customHeight="1" thickBot="1">
      <c r="A37" s="113" t="s">
        <v>96</v>
      </c>
      <c r="B37" s="116" t="s">
        <v>437</v>
      </c>
      <c r="C37" s="526">
        <f>+C34+C35+C36</f>
        <v>0</v>
      </c>
      <c r="D37" s="136">
        <f>+D34+D35+D36</f>
        <v>0</v>
      </c>
      <c r="E37" s="136">
        <f>+E34+E35+E36</f>
        <v>0</v>
      </c>
      <c r="F37" s="136">
        <f>+F34+F35+F36</f>
        <v>0</v>
      </c>
      <c r="G37" s="136">
        <f aca="true" t="shared" si="3" ref="G37:L37">+G34+G35+G36</f>
        <v>0</v>
      </c>
      <c r="H37" s="136">
        <f t="shared" si="3"/>
        <v>0</v>
      </c>
      <c r="I37" s="526">
        <f t="shared" si="3"/>
        <v>0</v>
      </c>
      <c r="J37" s="136">
        <f t="shared" si="3"/>
        <v>0</v>
      </c>
      <c r="K37" s="136">
        <f t="shared" si="3"/>
        <v>0</v>
      </c>
      <c r="L37" s="136">
        <f t="shared" si="3"/>
        <v>0</v>
      </c>
    </row>
    <row r="38" spans="1:12" s="72" customFormat="1" ht="14.25" customHeight="1" thickBot="1">
      <c r="A38" s="113" t="s">
        <v>109</v>
      </c>
      <c r="B38" s="116" t="s">
        <v>298</v>
      </c>
      <c r="C38" s="579"/>
      <c r="D38" s="137"/>
      <c r="E38" s="137"/>
      <c r="F38" s="137"/>
      <c r="G38" s="137"/>
      <c r="H38" s="137"/>
      <c r="I38" s="579"/>
      <c r="J38" s="137"/>
      <c r="K38" s="137"/>
      <c r="L38" s="137"/>
    </row>
    <row r="39" spans="1:12" s="72" customFormat="1" ht="14.25" customHeight="1" thickBot="1">
      <c r="A39" s="113" t="s">
        <v>120</v>
      </c>
      <c r="B39" s="116" t="s">
        <v>438</v>
      </c>
      <c r="C39" s="581"/>
      <c r="D39" s="139"/>
      <c r="E39" s="139"/>
      <c r="F39" s="139"/>
      <c r="G39" s="139"/>
      <c r="H39" s="139"/>
      <c r="I39" s="581"/>
      <c r="J39" s="139"/>
      <c r="K39" s="139"/>
      <c r="L39" s="139"/>
    </row>
    <row r="40" spans="1:12" s="72" customFormat="1" ht="14.25" customHeight="1" thickBot="1">
      <c r="A40" s="113" t="s">
        <v>131</v>
      </c>
      <c r="B40" s="116" t="s">
        <v>459</v>
      </c>
      <c r="C40" s="545">
        <f>+C20+C26+C27+C32+C37+C38+C39</f>
        <v>25932</v>
      </c>
      <c r="D40" s="63">
        <f>+D20+D26+D27+D32+D37+D38+D39</f>
        <v>25932</v>
      </c>
      <c r="E40" s="63">
        <f>+E20+E26+E27+E32+E37+E38+E39</f>
        <v>0</v>
      </c>
      <c r="F40" s="63">
        <f>+F20+F26+F27+F32+F37+F38+F39</f>
        <v>0</v>
      </c>
      <c r="G40" s="63">
        <f aca="true" t="shared" si="4" ref="G40:L40">+G20+G26+G27+G32+G37+G38+G39</f>
        <v>0</v>
      </c>
      <c r="H40" s="63">
        <f t="shared" si="4"/>
        <v>0</v>
      </c>
      <c r="I40" s="545">
        <f t="shared" si="4"/>
        <v>25932</v>
      </c>
      <c r="J40" s="63">
        <f t="shared" si="4"/>
        <v>25932</v>
      </c>
      <c r="K40" s="63">
        <f t="shared" si="4"/>
        <v>0</v>
      </c>
      <c r="L40" s="63">
        <f t="shared" si="4"/>
        <v>0</v>
      </c>
    </row>
    <row r="41" spans="1:12" ht="14.25" customHeight="1" thickBot="1">
      <c r="A41" s="115"/>
      <c r="B41" s="116" t="s">
        <v>460</v>
      </c>
      <c r="C41" s="578"/>
      <c r="D41" s="85"/>
      <c r="E41" s="85"/>
      <c r="F41" s="85"/>
      <c r="G41" s="85"/>
      <c r="H41" s="85"/>
      <c r="I41" s="578"/>
      <c r="J41" s="85"/>
      <c r="K41" s="85"/>
      <c r="L41" s="85"/>
    </row>
    <row r="42" spans="1:12" s="72" customFormat="1" ht="14.25" customHeight="1">
      <c r="A42" s="108" t="s">
        <v>441</v>
      </c>
      <c r="B42" s="109" t="s">
        <v>353</v>
      </c>
      <c r="C42" s="574"/>
      <c r="D42" s="132"/>
      <c r="E42" s="132"/>
      <c r="F42" s="132"/>
      <c r="G42" s="132"/>
      <c r="H42" s="132"/>
      <c r="I42" s="574"/>
      <c r="J42" s="132"/>
      <c r="K42" s="132"/>
      <c r="L42" s="132"/>
    </row>
    <row r="43" spans="1:12" s="72" customFormat="1" ht="14.25" customHeight="1">
      <c r="A43" s="108" t="s">
        <v>442</v>
      </c>
      <c r="B43" s="111" t="s">
        <v>443</v>
      </c>
      <c r="C43" s="576"/>
      <c r="D43" s="134"/>
      <c r="E43" s="134"/>
      <c r="F43" s="134"/>
      <c r="G43" s="134"/>
      <c r="H43" s="134"/>
      <c r="I43" s="576"/>
      <c r="J43" s="134"/>
      <c r="K43" s="134"/>
      <c r="L43" s="134"/>
    </row>
    <row r="44" spans="1:12" s="49" customFormat="1" ht="14.25" customHeight="1" thickBot="1">
      <c r="A44" s="110" t="s">
        <v>444</v>
      </c>
      <c r="B44" s="117" t="s">
        <v>445</v>
      </c>
      <c r="C44" s="580">
        <v>51515</v>
      </c>
      <c r="D44" s="138">
        <v>51515</v>
      </c>
      <c r="E44" s="138"/>
      <c r="F44" s="138"/>
      <c r="G44" s="138">
        <v>27</v>
      </c>
      <c r="H44" s="138"/>
      <c r="I44" s="580">
        <v>51542</v>
      </c>
      <c r="J44" s="138">
        <v>51542</v>
      </c>
      <c r="K44" s="138"/>
      <c r="L44" s="138"/>
    </row>
    <row r="45" spans="1:12" s="72" customFormat="1" ht="14.25" customHeight="1" thickBot="1">
      <c r="A45" s="118" t="s">
        <v>278</v>
      </c>
      <c r="B45" s="116" t="s">
        <v>446</v>
      </c>
      <c r="C45" s="545">
        <f>+C42+C43+C44</f>
        <v>51515</v>
      </c>
      <c r="D45" s="63">
        <f>+D42+D43+D44</f>
        <v>51515</v>
      </c>
      <c r="E45" s="63">
        <f>+E42+E43+E44</f>
        <v>0</v>
      </c>
      <c r="F45" s="63">
        <f>+F42+F43+F44</f>
        <v>0</v>
      </c>
      <c r="G45" s="63">
        <f aca="true" t="shared" si="5" ref="G45:L45">+G42+G43+G44</f>
        <v>27</v>
      </c>
      <c r="H45" s="63">
        <f t="shared" si="5"/>
        <v>0</v>
      </c>
      <c r="I45" s="545">
        <f t="shared" si="5"/>
        <v>51542</v>
      </c>
      <c r="J45" s="63">
        <f t="shared" si="5"/>
        <v>51542</v>
      </c>
      <c r="K45" s="63">
        <f t="shared" si="5"/>
        <v>0</v>
      </c>
      <c r="L45" s="63">
        <f t="shared" si="5"/>
        <v>0</v>
      </c>
    </row>
    <row r="46" spans="1:12" s="49" customFormat="1" ht="14.25" customHeight="1" thickBot="1">
      <c r="A46" s="118" t="s">
        <v>142</v>
      </c>
      <c r="B46" s="119" t="s">
        <v>447</v>
      </c>
      <c r="C46" s="545">
        <f>+C40+C45</f>
        <v>77447</v>
      </c>
      <c r="D46" s="63">
        <f>+D40+D45</f>
        <v>77447</v>
      </c>
      <c r="E46" s="63">
        <f>+E40+E45</f>
        <v>0</v>
      </c>
      <c r="F46" s="63">
        <f>+F40+F45</f>
        <v>0</v>
      </c>
      <c r="G46" s="63">
        <f aca="true" t="shared" si="6" ref="G46:L46">+G40+G45</f>
        <v>27</v>
      </c>
      <c r="H46" s="63">
        <f t="shared" si="6"/>
        <v>0</v>
      </c>
      <c r="I46" s="545">
        <f t="shared" si="6"/>
        <v>77474</v>
      </c>
      <c r="J46" s="63">
        <f t="shared" si="6"/>
        <v>77474</v>
      </c>
      <c r="K46" s="63">
        <f t="shared" si="6"/>
        <v>0</v>
      </c>
      <c r="L46" s="63">
        <f t="shared" si="6"/>
        <v>0</v>
      </c>
    </row>
    <row r="47" spans="1:6" s="49" customFormat="1" ht="15" customHeight="1">
      <c r="A47" s="74"/>
      <c r="B47" s="75"/>
      <c r="C47" s="76"/>
      <c r="D47" s="76"/>
      <c r="E47" s="76"/>
      <c r="F47" s="76"/>
    </row>
    <row r="48" spans="1:6" s="49" customFormat="1" ht="15" customHeight="1" thickBot="1">
      <c r="A48" s="74"/>
      <c r="B48" s="75"/>
      <c r="C48" s="76"/>
      <c r="D48" s="76"/>
      <c r="E48" s="76"/>
      <c r="F48" s="76"/>
    </row>
    <row r="49" spans="1:12" s="6" customFormat="1" ht="29.25" customHeight="1" thickBot="1">
      <c r="A49" s="613" t="s">
        <v>1</v>
      </c>
      <c r="B49" s="615" t="s">
        <v>392</v>
      </c>
      <c r="C49" s="613" t="s">
        <v>486</v>
      </c>
      <c r="D49" s="618" t="s">
        <v>487</v>
      </c>
      <c r="E49" s="618"/>
      <c r="F49" s="619"/>
      <c r="G49" s="658" t="s">
        <v>482</v>
      </c>
      <c r="H49" s="626"/>
      <c r="I49" s="615" t="s">
        <v>480</v>
      </c>
      <c r="J49" s="660" t="s">
        <v>492</v>
      </c>
      <c r="K49" s="661"/>
      <c r="L49" s="662"/>
    </row>
    <row r="50" spans="1:12" ht="39" thickBot="1">
      <c r="A50" s="617"/>
      <c r="B50" s="659"/>
      <c r="C50" s="617"/>
      <c r="D50" s="95" t="s">
        <v>3</v>
      </c>
      <c r="E50" s="120" t="s">
        <v>4</v>
      </c>
      <c r="F50" s="97" t="s">
        <v>5</v>
      </c>
      <c r="G50" s="94" t="s">
        <v>481</v>
      </c>
      <c r="H50" s="94" t="s">
        <v>337</v>
      </c>
      <c r="I50" s="659"/>
      <c r="J50" s="468" t="s">
        <v>3</v>
      </c>
      <c r="K50" s="469" t="s">
        <v>4</v>
      </c>
      <c r="L50" s="470" t="s">
        <v>5</v>
      </c>
    </row>
    <row r="51" spans="1:12" s="9" customFormat="1" ht="16.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21" t="s">
        <v>11</v>
      </c>
      <c r="G51" s="122" t="s">
        <v>372</v>
      </c>
      <c r="H51" s="122" t="s">
        <v>477</v>
      </c>
      <c r="I51" s="122" t="s">
        <v>478</v>
      </c>
      <c r="J51" s="122" t="s">
        <v>479</v>
      </c>
      <c r="K51" s="122" t="s">
        <v>483</v>
      </c>
      <c r="L51" s="123" t="s">
        <v>484</v>
      </c>
    </row>
    <row r="52" spans="1:12" s="9" customFormat="1" ht="22.5" customHeight="1" thickBot="1">
      <c r="A52" s="666" t="s">
        <v>291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8"/>
    </row>
    <row r="53" spans="1:12" ht="14.25" customHeight="1" thickBot="1">
      <c r="A53" s="106"/>
      <c r="B53" s="124" t="s">
        <v>461</v>
      </c>
      <c r="C53" s="573"/>
      <c r="D53" s="131"/>
      <c r="E53" s="131"/>
      <c r="F53" s="131"/>
      <c r="G53" s="131"/>
      <c r="H53" s="131"/>
      <c r="I53" s="573"/>
      <c r="J53" s="131"/>
      <c r="K53" s="131"/>
      <c r="L53" s="131"/>
    </row>
    <row r="54" spans="1:12" ht="14.25" customHeight="1">
      <c r="A54" s="108" t="s">
        <v>14</v>
      </c>
      <c r="B54" s="109" t="s">
        <v>192</v>
      </c>
      <c r="C54" s="574">
        <v>2774</v>
      </c>
      <c r="D54" s="132">
        <v>2774</v>
      </c>
      <c r="E54" s="132"/>
      <c r="F54" s="132"/>
      <c r="G54" s="132">
        <v>22</v>
      </c>
      <c r="H54" s="132"/>
      <c r="I54" s="574">
        <v>2796</v>
      </c>
      <c r="J54" s="132">
        <v>2796</v>
      </c>
      <c r="K54" s="132"/>
      <c r="L54" s="132"/>
    </row>
    <row r="55" spans="1:12" ht="14.25" customHeight="1">
      <c r="A55" s="110" t="s">
        <v>16</v>
      </c>
      <c r="B55" s="111" t="s">
        <v>193</v>
      </c>
      <c r="C55" s="575">
        <v>738</v>
      </c>
      <c r="D55" s="133">
        <v>738</v>
      </c>
      <c r="E55" s="133"/>
      <c r="F55" s="133"/>
      <c r="G55" s="133">
        <v>5</v>
      </c>
      <c r="H55" s="133"/>
      <c r="I55" s="575">
        <v>743</v>
      </c>
      <c r="J55" s="133">
        <v>743</v>
      </c>
      <c r="K55" s="133"/>
      <c r="L55" s="133"/>
    </row>
    <row r="56" spans="1:12" ht="14.25" customHeight="1">
      <c r="A56" s="110" t="s">
        <v>18</v>
      </c>
      <c r="B56" s="111" t="s">
        <v>194</v>
      </c>
      <c r="C56" s="575">
        <v>73935</v>
      </c>
      <c r="D56" s="133">
        <v>73935</v>
      </c>
      <c r="E56" s="133"/>
      <c r="F56" s="133"/>
      <c r="G56" s="133"/>
      <c r="H56" s="133"/>
      <c r="I56" s="575">
        <v>73935</v>
      </c>
      <c r="J56" s="133">
        <v>73935</v>
      </c>
      <c r="K56" s="133"/>
      <c r="L56" s="133"/>
    </row>
    <row r="57" spans="1:12" ht="14.25" customHeight="1">
      <c r="A57" s="110" t="s">
        <v>20</v>
      </c>
      <c r="B57" s="111" t="s">
        <v>195</v>
      </c>
      <c r="C57" s="575"/>
      <c r="D57" s="133"/>
      <c r="E57" s="133"/>
      <c r="F57" s="133"/>
      <c r="G57" s="133"/>
      <c r="H57" s="133"/>
      <c r="I57" s="575"/>
      <c r="J57" s="133"/>
      <c r="K57" s="133"/>
      <c r="L57" s="133"/>
    </row>
    <row r="58" spans="1:12" ht="14.25" customHeight="1" thickBot="1">
      <c r="A58" s="110" t="s">
        <v>22</v>
      </c>
      <c r="B58" s="111" t="s">
        <v>197</v>
      </c>
      <c r="C58" s="575"/>
      <c r="D58" s="133"/>
      <c r="E58" s="133"/>
      <c r="F58" s="133"/>
      <c r="G58" s="133"/>
      <c r="H58" s="133"/>
      <c r="I58" s="575"/>
      <c r="J58" s="133"/>
      <c r="K58" s="133"/>
      <c r="L58" s="133"/>
    </row>
    <row r="59" spans="1:12" s="78" customFormat="1" ht="14.25" customHeight="1" thickBot="1">
      <c r="A59" s="125" t="s">
        <v>24</v>
      </c>
      <c r="B59" s="126" t="s">
        <v>449</v>
      </c>
      <c r="C59" s="583">
        <f>SUM(C54:C58)</f>
        <v>77447</v>
      </c>
      <c r="D59" s="140">
        <f>SUM(D54:D58)</f>
        <v>77447</v>
      </c>
      <c r="E59" s="140">
        <f>SUM(E54:E58)</f>
        <v>0</v>
      </c>
      <c r="F59" s="140">
        <f>SUM(F54:F58)</f>
        <v>0</v>
      </c>
      <c r="G59" s="140">
        <f aca="true" t="shared" si="7" ref="G59:L59">SUM(G54:G58)</f>
        <v>27</v>
      </c>
      <c r="H59" s="140">
        <f t="shared" si="7"/>
        <v>0</v>
      </c>
      <c r="I59" s="583">
        <f t="shared" si="7"/>
        <v>77474</v>
      </c>
      <c r="J59" s="140">
        <f t="shared" si="7"/>
        <v>77474</v>
      </c>
      <c r="K59" s="140">
        <f t="shared" si="7"/>
        <v>0</v>
      </c>
      <c r="L59" s="140">
        <f t="shared" si="7"/>
        <v>0</v>
      </c>
    </row>
    <row r="60" spans="1:12" ht="14.25" customHeight="1" thickBot="1">
      <c r="A60" s="115"/>
      <c r="B60" s="116" t="s">
        <v>462</v>
      </c>
      <c r="C60" s="578"/>
      <c r="D60" s="85"/>
      <c r="E60" s="85"/>
      <c r="F60" s="85"/>
      <c r="G60" s="85"/>
      <c r="H60" s="85"/>
      <c r="I60" s="578"/>
      <c r="J60" s="85"/>
      <c r="K60" s="85"/>
      <c r="L60" s="85"/>
    </row>
    <row r="61" spans="1:12" s="78" customFormat="1" ht="14.25" customHeight="1">
      <c r="A61" s="108" t="s">
        <v>27</v>
      </c>
      <c r="B61" s="109" t="s">
        <v>230</v>
      </c>
      <c r="C61" s="574"/>
      <c r="D61" s="132"/>
      <c r="E61" s="132"/>
      <c r="F61" s="132"/>
      <c r="G61" s="132"/>
      <c r="H61" s="132"/>
      <c r="I61" s="574"/>
      <c r="J61" s="132"/>
      <c r="K61" s="132"/>
      <c r="L61" s="132"/>
    </row>
    <row r="62" spans="1:12" ht="14.25" customHeight="1">
      <c r="A62" s="110" t="s">
        <v>29</v>
      </c>
      <c r="B62" s="111" t="s">
        <v>232</v>
      </c>
      <c r="C62" s="575"/>
      <c r="D62" s="133"/>
      <c r="E62" s="133"/>
      <c r="F62" s="133"/>
      <c r="G62" s="133"/>
      <c r="H62" s="133"/>
      <c r="I62" s="575"/>
      <c r="J62" s="133"/>
      <c r="K62" s="133"/>
      <c r="L62" s="133"/>
    </row>
    <row r="63" spans="1:12" ht="14.25" customHeight="1">
      <c r="A63" s="110" t="s">
        <v>31</v>
      </c>
      <c r="B63" s="111" t="s">
        <v>451</v>
      </c>
      <c r="C63" s="575"/>
      <c r="D63" s="133"/>
      <c r="E63" s="133"/>
      <c r="F63" s="133"/>
      <c r="G63" s="133"/>
      <c r="H63" s="133"/>
      <c r="I63" s="575"/>
      <c r="J63" s="133"/>
      <c r="K63" s="133"/>
      <c r="L63" s="133"/>
    </row>
    <row r="64" spans="1:12" ht="14.25" customHeight="1" thickBot="1">
      <c r="A64" s="110" t="s">
        <v>33</v>
      </c>
      <c r="B64" s="111" t="s">
        <v>463</v>
      </c>
      <c r="C64" s="575"/>
      <c r="D64" s="133"/>
      <c r="E64" s="133"/>
      <c r="F64" s="133"/>
      <c r="G64" s="133"/>
      <c r="H64" s="133"/>
      <c r="I64" s="575"/>
      <c r="J64" s="133"/>
      <c r="K64" s="133"/>
      <c r="L64" s="133"/>
    </row>
    <row r="65" spans="1:12" ht="14.25" customHeight="1" thickBot="1">
      <c r="A65" s="113" t="s">
        <v>39</v>
      </c>
      <c r="B65" s="116" t="s">
        <v>464</v>
      </c>
      <c r="C65" s="526">
        <f>SUM(C61:C63)</f>
        <v>0</v>
      </c>
      <c r="D65" s="136">
        <f>SUM(D61:D63)</f>
        <v>0</v>
      </c>
      <c r="E65" s="136">
        <f>SUM(E61:E63)</f>
        <v>0</v>
      </c>
      <c r="F65" s="136">
        <f>SUM(F61:F63)</f>
        <v>0</v>
      </c>
      <c r="G65" s="136">
        <f aca="true" t="shared" si="8" ref="G65:L65">SUM(G61:G63)</f>
        <v>0</v>
      </c>
      <c r="H65" s="136">
        <f t="shared" si="8"/>
        <v>0</v>
      </c>
      <c r="I65" s="526">
        <f t="shared" si="8"/>
        <v>0</v>
      </c>
      <c r="J65" s="136">
        <f t="shared" si="8"/>
        <v>0</v>
      </c>
      <c r="K65" s="136">
        <f t="shared" si="8"/>
        <v>0</v>
      </c>
      <c r="L65" s="136">
        <f t="shared" si="8"/>
        <v>0</v>
      </c>
    </row>
    <row r="66" spans="1:12" ht="14.25" customHeight="1" thickBot="1">
      <c r="A66" s="113" t="s">
        <v>54</v>
      </c>
      <c r="B66" s="116" t="s">
        <v>453</v>
      </c>
      <c r="C66" s="579"/>
      <c r="D66" s="137"/>
      <c r="E66" s="137"/>
      <c r="F66" s="137"/>
      <c r="G66" s="137"/>
      <c r="H66" s="137"/>
      <c r="I66" s="579"/>
      <c r="J66" s="137"/>
      <c r="K66" s="137"/>
      <c r="L66" s="137"/>
    </row>
    <row r="67" spans="1:12" ht="14.25" customHeight="1" thickBot="1">
      <c r="A67" s="113" t="s">
        <v>71</v>
      </c>
      <c r="B67" s="114" t="s">
        <v>454</v>
      </c>
      <c r="C67" s="526">
        <f>+C59+C65+C66</f>
        <v>77447</v>
      </c>
      <c r="D67" s="136">
        <f>+D59+D65+D66</f>
        <v>77447</v>
      </c>
      <c r="E67" s="136">
        <f>+E59+E65+E66</f>
        <v>0</v>
      </c>
      <c r="F67" s="136">
        <f>+F59+F65+F66</f>
        <v>0</v>
      </c>
      <c r="G67" s="136">
        <f aca="true" t="shared" si="9" ref="G67:L67">+G59+G65+G66</f>
        <v>27</v>
      </c>
      <c r="H67" s="136">
        <f t="shared" si="9"/>
        <v>0</v>
      </c>
      <c r="I67" s="526">
        <f t="shared" si="9"/>
        <v>77474</v>
      </c>
      <c r="J67" s="136">
        <f t="shared" si="9"/>
        <v>77474</v>
      </c>
      <c r="K67" s="136">
        <f t="shared" si="9"/>
        <v>0</v>
      </c>
      <c r="L67" s="136">
        <f t="shared" si="9"/>
        <v>0</v>
      </c>
    </row>
    <row r="68" spans="1:12" ht="14.25" customHeight="1" thickBot="1">
      <c r="A68" s="127"/>
      <c r="B68" s="128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4.25" customHeight="1" thickBot="1">
      <c r="A69" s="129" t="s">
        <v>425</v>
      </c>
      <c r="B69" s="130"/>
      <c r="C69" s="562">
        <v>1</v>
      </c>
      <c r="D69" s="141">
        <v>1</v>
      </c>
      <c r="E69" s="141"/>
      <c r="F69" s="141"/>
      <c r="G69" s="141"/>
      <c r="H69" s="141"/>
      <c r="I69" s="562">
        <v>1</v>
      </c>
      <c r="J69" s="141">
        <v>1</v>
      </c>
      <c r="K69" s="141"/>
      <c r="L69" s="141"/>
    </row>
    <row r="70" spans="1:12" ht="14.25" customHeight="1" thickBot="1">
      <c r="A70" s="129" t="s">
        <v>426</v>
      </c>
      <c r="B70" s="130"/>
      <c r="C70" s="562"/>
      <c r="D70" s="141"/>
      <c r="E70" s="141"/>
      <c r="F70" s="141"/>
      <c r="G70" s="141"/>
      <c r="H70" s="141"/>
      <c r="I70" s="562"/>
      <c r="J70" s="141"/>
      <c r="K70" s="141"/>
      <c r="L70" s="141"/>
    </row>
  </sheetData>
  <sheetProtection selectLockedCells="1" selectUnlockedCells="1"/>
  <mergeCells count="19">
    <mergeCell ref="J49:L49"/>
    <mergeCell ref="A7:L7"/>
    <mergeCell ref="B2:L2"/>
    <mergeCell ref="B3:L3"/>
    <mergeCell ref="A1:D1"/>
    <mergeCell ref="A4:A5"/>
    <mergeCell ref="B4:B5"/>
    <mergeCell ref="C4:C5"/>
    <mergeCell ref="D4:F4"/>
    <mergeCell ref="A52:L52"/>
    <mergeCell ref="G4:H4"/>
    <mergeCell ref="I4:I5"/>
    <mergeCell ref="J4:L4"/>
    <mergeCell ref="A49:A50"/>
    <mergeCell ref="B49:B50"/>
    <mergeCell ref="C49:C50"/>
    <mergeCell ref="D49:F49"/>
    <mergeCell ref="G49:H49"/>
    <mergeCell ref="I49:I50"/>
  </mergeCells>
  <printOptions/>
  <pageMargins left="0.15748031496062992" right="0.15748031496062992" top="0.4330708661417323" bottom="0.4330708661417323" header="0.5118110236220472" footer="0.35433070866141736"/>
  <pageSetup horizontalDpi="300" verticalDpi="300" orientation="landscape" paperSize="9" scale="70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L69"/>
  <sheetViews>
    <sheetView zoomScalePageLayoutView="0" workbookViewId="0" topLeftCell="A36">
      <selection activeCell="P61" sqref="P61"/>
    </sheetView>
  </sheetViews>
  <sheetFormatPr defaultColWidth="9.00390625" defaultRowHeight="12.75"/>
  <cols>
    <col min="1" max="1" width="11.125" style="48" customWidth="1"/>
    <col min="2" max="2" width="76.125" style="49" customWidth="1"/>
    <col min="3" max="3" width="14.625" style="49" customWidth="1"/>
    <col min="4" max="4" width="15.50390625" style="49" customWidth="1"/>
    <col min="5" max="5" width="11.875" style="49" customWidth="1"/>
    <col min="6" max="6" width="18.625" style="49" customWidth="1"/>
    <col min="7" max="7" width="12.00390625" style="8" customWidth="1"/>
    <col min="8" max="8" width="11.50390625" style="8" customWidth="1"/>
    <col min="9" max="9" width="13.125" style="8" customWidth="1"/>
    <col min="10" max="10" width="12.50390625" style="8" customWidth="1"/>
    <col min="11" max="11" width="12.125" style="8" customWidth="1"/>
    <col min="12" max="12" width="17.00390625" style="8" customWidth="1"/>
    <col min="13" max="16384" width="9.375" style="8" customWidth="1"/>
  </cols>
  <sheetData>
    <row r="1" spans="1:12" s="70" customFormat="1" ht="21" customHeight="1" thickBot="1">
      <c r="A1" s="52"/>
      <c r="B1" s="31"/>
      <c r="C1" s="68" t="str">
        <f>+CONCATENATE("9.3.2. melléklet a .../",2016,". (…...) önkormányzati rendelethez")</f>
        <v>9.3.2. melléklet a .../2016. (…...) önkormányzati rendelethez</v>
      </c>
      <c r="D1" s="69"/>
      <c r="E1" s="31"/>
      <c r="L1" s="4" t="s">
        <v>0</v>
      </c>
    </row>
    <row r="2" spans="1:12" s="56" customFormat="1" ht="40.5" customHeight="1" thickBot="1">
      <c r="A2" s="93" t="s">
        <v>388</v>
      </c>
      <c r="B2" s="670" t="s">
        <v>465</v>
      </c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s="56" customFormat="1" ht="34.5" customHeight="1" thickBot="1">
      <c r="A3" s="93" t="s">
        <v>390</v>
      </c>
      <c r="B3" s="673" t="s">
        <v>391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2" s="6" customFormat="1" ht="19.5" customHeight="1" thickBot="1">
      <c r="A4" s="634" t="s">
        <v>1</v>
      </c>
      <c r="B4" s="633" t="s">
        <v>392</v>
      </c>
      <c r="C4" s="633" t="s">
        <v>486</v>
      </c>
      <c r="D4" s="676" t="s">
        <v>487</v>
      </c>
      <c r="E4" s="676"/>
      <c r="F4" s="676"/>
      <c r="G4" s="669" t="s">
        <v>482</v>
      </c>
      <c r="H4" s="649"/>
      <c r="I4" s="633" t="s">
        <v>480</v>
      </c>
      <c r="J4" s="645" t="s">
        <v>492</v>
      </c>
      <c r="K4" s="645"/>
      <c r="L4" s="646"/>
    </row>
    <row r="5" spans="1:12" ht="39" thickBot="1">
      <c r="A5" s="634"/>
      <c r="B5" s="634"/>
      <c r="C5" s="634"/>
      <c r="D5" s="93" t="s">
        <v>3</v>
      </c>
      <c r="E5" s="55" t="s">
        <v>4</v>
      </c>
      <c r="F5" s="55" t="s">
        <v>5</v>
      </c>
      <c r="G5" s="94" t="s">
        <v>481</v>
      </c>
      <c r="H5" s="94" t="s">
        <v>337</v>
      </c>
      <c r="I5" s="659"/>
      <c r="J5" s="94" t="s">
        <v>3</v>
      </c>
      <c r="K5" s="96" t="s">
        <v>4</v>
      </c>
      <c r="L5" s="97" t="s">
        <v>5</v>
      </c>
    </row>
    <row r="6" spans="1:12" s="9" customFormat="1" ht="16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104" t="s">
        <v>372</v>
      </c>
      <c r="H6" s="104" t="s">
        <v>477</v>
      </c>
      <c r="I6" s="104" t="s">
        <v>478</v>
      </c>
      <c r="J6" s="104" t="s">
        <v>479</v>
      </c>
      <c r="K6" s="104" t="s">
        <v>483</v>
      </c>
      <c r="L6" s="105" t="s">
        <v>484</v>
      </c>
    </row>
    <row r="7" spans="1:12" s="9" customFormat="1" ht="15.75" customHeight="1" thickBot="1">
      <c r="A7" s="666" t="s">
        <v>290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8"/>
    </row>
    <row r="8" spans="1:12" ht="14.25" customHeight="1" thickBot="1">
      <c r="A8" s="106"/>
      <c r="B8" s="107" t="s">
        <v>297</v>
      </c>
      <c r="C8" s="573"/>
      <c r="D8" s="131"/>
      <c r="E8" s="131"/>
      <c r="F8" s="131"/>
      <c r="G8" s="131"/>
      <c r="H8" s="131"/>
      <c r="I8" s="573"/>
      <c r="J8" s="131"/>
      <c r="K8" s="131"/>
      <c r="L8" s="131"/>
    </row>
    <row r="9" spans="1:12" s="72" customFormat="1" ht="14.25" customHeight="1">
      <c r="A9" s="108" t="s">
        <v>14</v>
      </c>
      <c r="B9" s="109" t="s">
        <v>75</v>
      </c>
      <c r="C9" s="574"/>
      <c r="D9" s="132"/>
      <c r="E9" s="132"/>
      <c r="F9" s="132"/>
      <c r="G9" s="132"/>
      <c r="H9" s="132"/>
      <c r="I9" s="574"/>
      <c r="J9" s="132"/>
      <c r="K9" s="132"/>
      <c r="L9" s="132"/>
    </row>
    <row r="10" spans="1:12" s="72" customFormat="1" ht="14.25" customHeight="1">
      <c r="A10" s="110" t="s">
        <v>16</v>
      </c>
      <c r="B10" s="111" t="s">
        <v>77</v>
      </c>
      <c r="C10" s="575"/>
      <c r="D10" s="133"/>
      <c r="E10" s="133"/>
      <c r="F10" s="133"/>
      <c r="G10" s="133"/>
      <c r="H10" s="133"/>
      <c r="I10" s="575"/>
      <c r="J10" s="133"/>
      <c r="K10" s="133"/>
      <c r="L10" s="133"/>
    </row>
    <row r="11" spans="1:12" s="72" customFormat="1" ht="14.25" customHeight="1">
      <c r="A11" s="110" t="s">
        <v>18</v>
      </c>
      <c r="B11" s="111" t="s">
        <v>79</v>
      </c>
      <c r="C11" s="575"/>
      <c r="D11" s="133"/>
      <c r="E11" s="133"/>
      <c r="F11" s="133"/>
      <c r="G11" s="133"/>
      <c r="H11" s="133"/>
      <c r="I11" s="575"/>
      <c r="J11" s="133"/>
      <c r="K11" s="133"/>
      <c r="L11" s="133"/>
    </row>
    <row r="12" spans="1:12" s="72" customFormat="1" ht="14.25" customHeight="1">
      <c r="A12" s="110" t="s">
        <v>20</v>
      </c>
      <c r="B12" s="111" t="s">
        <v>81</v>
      </c>
      <c r="C12" s="575"/>
      <c r="D12" s="133"/>
      <c r="E12" s="133"/>
      <c r="F12" s="133"/>
      <c r="G12" s="133"/>
      <c r="H12" s="133"/>
      <c r="I12" s="575"/>
      <c r="J12" s="133"/>
      <c r="K12" s="133"/>
      <c r="L12" s="133"/>
    </row>
    <row r="13" spans="1:12" s="72" customFormat="1" ht="14.25" customHeight="1">
      <c r="A13" s="110" t="s">
        <v>22</v>
      </c>
      <c r="B13" s="111" t="s">
        <v>83</v>
      </c>
      <c r="C13" s="575"/>
      <c r="D13" s="133"/>
      <c r="E13" s="133"/>
      <c r="F13" s="133"/>
      <c r="G13" s="133"/>
      <c r="H13" s="133"/>
      <c r="I13" s="575"/>
      <c r="J13" s="133"/>
      <c r="K13" s="133"/>
      <c r="L13" s="133"/>
    </row>
    <row r="14" spans="1:12" s="72" customFormat="1" ht="14.25" customHeight="1">
      <c r="A14" s="110" t="s">
        <v>198</v>
      </c>
      <c r="B14" s="111" t="s">
        <v>427</v>
      </c>
      <c r="C14" s="575"/>
      <c r="D14" s="133"/>
      <c r="E14" s="133"/>
      <c r="F14" s="133"/>
      <c r="G14" s="133"/>
      <c r="H14" s="133"/>
      <c r="I14" s="575"/>
      <c r="J14" s="133"/>
      <c r="K14" s="133"/>
      <c r="L14" s="133"/>
    </row>
    <row r="15" spans="1:12" s="72" customFormat="1" ht="14.25" customHeight="1">
      <c r="A15" s="110" t="s">
        <v>200</v>
      </c>
      <c r="B15" s="112" t="s">
        <v>428</v>
      </c>
      <c r="C15" s="575"/>
      <c r="D15" s="133"/>
      <c r="E15" s="133"/>
      <c r="F15" s="133"/>
      <c r="G15" s="133"/>
      <c r="H15" s="133"/>
      <c r="I15" s="575"/>
      <c r="J15" s="133"/>
      <c r="K15" s="133"/>
      <c r="L15" s="133"/>
    </row>
    <row r="16" spans="1:12" s="72" customFormat="1" ht="14.25" customHeight="1">
      <c r="A16" s="110" t="s">
        <v>202</v>
      </c>
      <c r="B16" s="111" t="s">
        <v>89</v>
      </c>
      <c r="C16" s="576"/>
      <c r="D16" s="134"/>
      <c r="E16" s="134"/>
      <c r="F16" s="134"/>
      <c r="G16" s="134"/>
      <c r="H16" s="134"/>
      <c r="I16" s="576"/>
      <c r="J16" s="134"/>
      <c r="K16" s="134"/>
      <c r="L16" s="134"/>
    </row>
    <row r="17" spans="1:12" s="49" customFormat="1" ht="14.25" customHeight="1">
      <c r="A17" s="110" t="s">
        <v>204</v>
      </c>
      <c r="B17" s="111" t="s">
        <v>91</v>
      </c>
      <c r="C17" s="575"/>
      <c r="D17" s="133"/>
      <c r="E17" s="133"/>
      <c r="F17" s="133"/>
      <c r="G17" s="133"/>
      <c r="H17" s="133"/>
      <c r="I17" s="575"/>
      <c r="J17" s="133"/>
      <c r="K17" s="133"/>
      <c r="L17" s="133"/>
    </row>
    <row r="18" spans="1:12" s="49" customFormat="1" ht="14.25" customHeight="1">
      <c r="A18" s="110" t="s">
        <v>206</v>
      </c>
      <c r="B18" s="111" t="s">
        <v>93</v>
      </c>
      <c r="C18" s="577"/>
      <c r="D18" s="135"/>
      <c r="E18" s="135"/>
      <c r="F18" s="135"/>
      <c r="G18" s="135"/>
      <c r="H18" s="135"/>
      <c r="I18" s="577"/>
      <c r="J18" s="135"/>
      <c r="K18" s="135"/>
      <c r="L18" s="135"/>
    </row>
    <row r="19" spans="1:12" s="49" customFormat="1" ht="14.25" customHeight="1" thickBot="1">
      <c r="A19" s="110" t="s">
        <v>208</v>
      </c>
      <c r="B19" s="112" t="s">
        <v>95</v>
      </c>
      <c r="C19" s="577"/>
      <c r="D19" s="135"/>
      <c r="E19" s="135"/>
      <c r="F19" s="135"/>
      <c r="G19" s="135"/>
      <c r="H19" s="135"/>
      <c r="I19" s="577"/>
      <c r="J19" s="135"/>
      <c r="K19" s="135"/>
      <c r="L19" s="135"/>
    </row>
    <row r="20" spans="1:12" s="72" customFormat="1" ht="14.25" customHeight="1" thickBot="1">
      <c r="A20" s="113" t="s">
        <v>24</v>
      </c>
      <c r="B20" s="114" t="s">
        <v>429</v>
      </c>
      <c r="C20" s="526">
        <f>SUM(C9:C19)</f>
        <v>0</v>
      </c>
      <c r="D20" s="136">
        <f>SUM(D9:D19)</f>
        <v>0</v>
      </c>
      <c r="E20" s="136">
        <f>SUM(E9:E19)</f>
        <v>0</v>
      </c>
      <c r="F20" s="136">
        <f>SUM(F9:F19)</f>
        <v>0</v>
      </c>
      <c r="G20" s="136">
        <f aca="true" t="shared" si="0" ref="G20:L20">SUM(G9:G19)</f>
        <v>0</v>
      </c>
      <c r="H20" s="136">
        <f t="shared" si="0"/>
        <v>0</v>
      </c>
      <c r="I20" s="526">
        <f t="shared" si="0"/>
        <v>0</v>
      </c>
      <c r="J20" s="136">
        <f t="shared" si="0"/>
        <v>0</v>
      </c>
      <c r="K20" s="136">
        <f t="shared" si="0"/>
        <v>0</v>
      </c>
      <c r="L20" s="136">
        <f t="shared" si="0"/>
        <v>0</v>
      </c>
    </row>
    <row r="21" spans="1:12" ht="14.25" customHeight="1" thickBot="1">
      <c r="A21" s="115"/>
      <c r="B21" s="114" t="s">
        <v>26</v>
      </c>
      <c r="C21" s="578"/>
      <c r="D21" s="85"/>
      <c r="E21" s="85"/>
      <c r="F21" s="85"/>
      <c r="G21" s="85"/>
      <c r="H21" s="85"/>
      <c r="I21" s="578"/>
      <c r="J21" s="85"/>
      <c r="K21" s="85"/>
      <c r="L21" s="85"/>
    </row>
    <row r="22" spans="1:12" s="49" customFormat="1" ht="14.25" customHeight="1">
      <c r="A22" s="108" t="s">
        <v>27</v>
      </c>
      <c r="B22" s="109" t="s">
        <v>28</v>
      </c>
      <c r="C22" s="574"/>
      <c r="D22" s="132"/>
      <c r="E22" s="132"/>
      <c r="F22" s="132"/>
      <c r="G22" s="132"/>
      <c r="H22" s="132"/>
      <c r="I22" s="574"/>
      <c r="J22" s="132"/>
      <c r="K22" s="132"/>
      <c r="L22" s="132"/>
    </row>
    <row r="23" spans="1:12" s="49" customFormat="1" ht="14.25" customHeight="1">
      <c r="A23" s="110" t="s">
        <v>29</v>
      </c>
      <c r="B23" s="111" t="s">
        <v>430</v>
      </c>
      <c r="C23" s="575"/>
      <c r="D23" s="133"/>
      <c r="E23" s="133"/>
      <c r="F23" s="133"/>
      <c r="G23" s="133"/>
      <c r="H23" s="133"/>
      <c r="I23" s="575"/>
      <c r="J23" s="133"/>
      <c r="K23" s="133"/>
      <c r="L23" s="133"/>
    </row>
    <row r="24" spans="1:12" s="49" customFormat="1" ht="14.25" customHeight="1">
      <c r="A24" s="110" t="s">
        <v>31</v>
      </c>
      <c r="B24" s="111" t="s">
        <v>431</v>
      </c>
      <c r="C24" s="575"/>
      <c r="D24" s="133"/>
      <c r="E24" s="133"/>
      <c r="F24" s="133"/>
      <c r="G24" s="133"/>
      <c r="H24" s="133"/>
      <c r="I24" s="575"/>
      <c r="J24" s="133"/>
      <c r="K24" s="133"/>
      <c r="L24" s="133"/>
    </row>
    <row r="25" spans="1:12" s="49" customFormat="1" ht="14.25" customHeight="1" thickBot="1">
      <c r="A25" s="110" t="s">
        <v>33</v>
      </c>
      <c r="B25" s="111" t="s">
        <v>456</v>
      </c>
      <c r="C25" s="575"/>
      <c r="D25" s="133"/>
      <c r="E25" s="133"/>
      <c r="F25" s="133"/>
      <c r="G25" s="133"/>
      <c r="H25" s="133"/>
      <c r="I25" s="575"/>
      <c r="J25" s="133"/>
      <c r="K25" s="133"/>
      <c r="L25" s="133"/>
    </row>
    <row r="26" spans="1:12" s="72" customFormat="1" ht="14.25" customHeight="1" thickBot="1">
      <c r="A26" s="113" t="s">
        <v>39</v>
      </c>
      <c r="B26" s="114" t="s">
        <v>433</v>
      </c>
      <c r="C26" s="526">
        <f>SUM(C22:C24)</f>
        <v>0</v>
      </c>
      <c r="D26" s="136">
        <f>SUM(D22:D24)</f>
        <v>0</v>
      </c>
      <c r="E26" s="136">
        <f>SUM(E22:E24)</f>
        <v>0</v>
      </c>
      <c r="F26" s="136">
        <f>SUM(F22:F24)</f>
        <v>0</v>
      </c>
      <c r="G26" s="136">
        <f aca="true" t="shared" si="1" ref="G26:L26">SUM(G22:G24)</f>
        <v>0</v>
      </c>
      <c r="H26" s="136">
        <f t="shared" si="1"/>
        <v>0</v>
      </c>
      <c r="I26" s="526">
        <f t="shared" si="1"/>
        <v>0</v>
      </c>
      <c r="J26" s="136">
        <f t="shared" si="1"/>
        <v>0</v>
      </c>
      <c r="K26" s="136">
        <f t="shared" si="1"/>
        <v>0</v>
      </c>
      <c r="L26" s="136">
        <f t="shared" si="1"/>
        <v>0</v>
      </c>
    </row>
    <row r="27" spans="1:12" s="49" customFormat="1" ht="14.25" customHeight="1" thickBot="1">
      <c r="A27" s="113" t="s">
        <v>54</v>
      </c>
      <c r="B27" s="116" t="s">
        <v>296</v>
      </c>
      <c r="C27" s="579"/>
      <c r="D27" s="137"/>
      <c r="E27" s="137"/>
      <c r="F27" s="137"/>
      <c r="G27" s="137"/>
      <c r="H27" s="137"/>
      <c r="I27" s="579"/>
      <c r="J27" s="137"/>
      <c r="K27" s="137"/>
      <c r="L27" s="137"/>
    </row>
    <row r="28" spans="1:12" ht="14.25" customHeight="1" thickBot="1">
      <c r="A28" s="115"/>
      <c r="B28" s="116" t="s">
        <v>342</v>
      </c>
      <c r="C28" s="578"/>
      <c r="D28" s="85"/>
      <c r="E28" s="85"/>
      <c r="F28" s="85"/>
      <c r="G28" s="85"/>
      <c r="H28" s="85"/>
      <c r="I28" s="578"/>
      <c r="J28" s="85"/>
      <c r="K28" s="85"/>
      <c r="L28" s="85"/>
    </row>
    <row r="29" spans="1:12" s="49" customFormat="1" ht="14.25" customHeight="1">
      <c r="A29" s="108" t="s">
        <v>57</v>
      </c>
      <c r="B29" s="109" t="s">
        <v>430</v>
      </c>
      <c r="C29" s="574"/>
      <c r="D29" s="132"/>
      <c r="E29" s="132"/>
      <c r="F29" s="132"/>
      <c r="G29" s="132"/>
      <c r="H29" s="132"/>
      <c r="I29" s="574"/>
      <c r="J29" s="132"/>
      <c r="K29" s="132"/>
      <c r="L29" s="132"/>
    </row>
    <row r="30" spans="1:12" s="49" customFormat="1" ht="14.25" customHeight="1">
      <c r="A30" s="108" t="s">
        <v>65</v>
      </c>
      <c r="B30" s="111" t="s">
        <v>434</v>
      </c>
      <c r="C30" s="576"/>
      <c r="D30" s="134"/>
      <c r="E30" s="134"/>
      <c r="F30" s="134"/>
      <c r="G30" s="134"/>
      <c r="H30" s="134"/>
      <c r="I30" s="576"/>
      <c r="J30" s="134"/>
      <c r="K30" s="134"/>
      <c r="L30" s="134"/>
    </row>
    <row r="31" spans="1:12" s="49" customFormat="1" ht="14.25" customHeight="1" thickBot="1">
      <c r="A31" s="110" t="s">
        <v>67</v>
      </c>
      <c r="B31" s="117" t="s">
        <v>457</v>
      </c>
      <c r="C31" s="580"/>
      <c r="D31" s="138"/>
      <c r="E31" s="138"/>
      <c r="F31" s="138"/>
      <c r="G31" s="138"/>
      <c r="H31" s="138"/>
      <c r="I31" s="580"/>
      <c r="J31" s="138"/>
      <c r="K31" s="138"/>
      <c r="L31" s="138"/>
    </row>
    <row r="32" spans="1:12" s="49" customFormat="1" ht="14.25" customHeight="1" thickBot="1">
      <c r="A32" s="113" t="s">
        <v>71</v>
      </c>
      <c r="B32" s="116" t="s">
        <v>458</v>
      </c>
      <c r="C32" s="526">
        <f>+C29+C30</f>
        <v>0</v>
      </c>
      <c r="D32" s="136">
        <f>+D29+D30</f>
        <v>0</v>
      </c>
      <c r="E32" s="136">
        <f>+E29+E30</f>
        <v>0</v>
      </c>
      <c r="F32" s="136">
        <f>+F29+F30</f>
        <v>0</v>
      </c>
      <c r="G32" s="136">
        <f aca="true" t="shared" si="2" ref="G32:L32">+G29+G30</f>
        <v>0</v>
      </c>
      <c r="H32" s="136">
        <f t="shared" si="2"/>
        <v>0</v>
      </c>
      <c r="I32" s="526">
        <f t="shared" si="2"/>
        <v>0</v>
      </c>
      <c r="J32" s="136">
        <f t="shared" si="2"/>
        <v>0</v>
      </c>
      <c r="K32" s="136">
        <f t="shared" si="2"/>
        <v>0</v>
      </c>
      <c r="L32" s="136">
        <f t="shared" si="2"/>
        <v>0</v>
      </c>
    </row>
    <row r="33" spans="1:12" ht="14.25" customHeight="1" thickBot="1">
      <c r="A33" s="115"/>
      <c r="B33" s="116" t="s">
        <v>345</v>
      </c>
      <c r="C33" s="578"/>
      <c r="D33" s="85"/>
      <c r="E33" s="85"/>
      <c r="F33" s="85"/>
      <c r="G33" s="85"/>
      <c r="H33" s="85"/>
      <c r="I33" s="578"/>
      <c r="J33" s="85"/>
      <c r="K33" s="85"/>
      <c r="L33" s="85"/>
    </row>
    <row r="34" spans="1:12" s="49" customFormat="1" ht="14.25" customHeight="1">
      <c r="A34" s="108" t="s">
        <v>74</v>
      </c>
      <c r="B34" s="109" t="s">
        <v>100</v>
      </c>
      <c r="C34" s="574"/>
      <c r="D34" s="132"/>
      <c r="E34" s="132"/>
      <c r="F34" s="132"/>
      <c r="G34" s="132"/>
      <c r="H34" s="132"/>
      <c r="I34" s="574"/>
      <c r="J34" s="132"/>
      <c r="K34" s="132"/>
      <c r="L34" s="132"/>
    </row>
    <row r="35" spans="1:12" s="49" customFormat="1" ht="14.25" customHeight="1">
      <c r="A35" s="108" t="s">
        <v>76</v>
      </c>
      <c r="B35" s="111" t="s">
        <v>102</v>
      </c>
      <c r="C35" s="576"/>
      <c r="D35" s="134"/>
      <c r="E35" s="134"/>
      <c r="F35" s="134"/>
      <c r="G35" s="134"/>
      <c r="H35" s="134"/>
      <c r="I35" s="576"/>
      <c r="J35" s="134"/>
      <c r="K35" s="134"/>
      <c r="L35" s="134"/>
    </row>
    <row r="36" spans="1:12" s="49" customFormat="1" ht="14.25" customHeight="1" thickBot="1">
      <c r="A36" s="110" t="s">
        <v>78</v>
      </c>
      <c r="B36" s="117" t="s">
        <v>104</v>
      </c>
      <c r="C36" s="580"/>
      <c r="D36" s="138"/>
      <c r="E36" s="138"/>
      <c r="F36" s="138"/>
      <c r="G36" s="138"/>
      <c r="H36" s="138"/>
      <c r="I36" s="580"/>
      <c r="J36" s="138"/>
      <c r="K36" s="138"/>
      <c r="L36" s="138"/>
    </row>
    <row r="37" spans="1:12" s="49" customFormat="1" ht="14.25" customHeight="1" thickBot="1">
      <c r="A37" s="113" t="s">
        <v>96</v>
      </c>
      <c r="B37" s="116" t="s">
        <v>437</v>
      </c>
      <c r="C37" s="526">
        <f>+C34+C35+C36</f>
        <v>0</v>
      </c>
      <c r="D37" s="136">
        <f>+D34+D35+D36</f>
        <v>0</v>
      </c>
      <c r="E37" s="136">
        <f>+E34+E35+E36</f>
        <v>0</v>
      </c>
      <c r="F37" s="136">
        <f>+F34+F35+F36</f>
        <v>0</v>
      </c>
      <c r="G37" s="136">
        <f aca="true" t="shared" si="3" ref="G37:L37">+G34+G35+G36</f>
        <v>0</v>
      </c>
      <c r="H37" s="136">
        <f t="shared" si="3"/>
        <v>0</v>
      </c>
      <c r="I37" s="526">
        <f t="shared" si="3"/>
        <v>0</v>
      </c>
      <c r="J37" s="136">
        <f t="shared" si="3"/>
        <v>0</v>
      </c>
      <c r="K37" s="136">
        <f t="shared" si="3"/>
        <v>0</v>
      </c>
      <c r="L37" s="136">
        <f t="shared" si="3"/>
        <v>0</v>
      </c>
    </row>
    <row r="38" spans="1:12" s="72" customFormat="1" ht="14.25" customHeight="1" thickBot="1">
      <c r="A38" s="113" t="s">
        <v>109</v>
      </c>
      <c r="B38" s="116" t="s">
        <v>298</v>
      </c>
      <c r="C38" s="579"/>
      <c r="D38" s="137"/>
      <c r="E38" s="137"/>
      <c r="F38" s="137"/>
      <c r="G38" s="137"/>
      <c r="H38" s="137"/>
      <c r="I38" s="579"/>
      <c r="J38" s="137"/>
      <c r="K38" s="137"/>
      <c r="L38" s="137"/>
    </row>
    <row r="39" spans="1:12" s="72" customFormat="1" ht="14.25" customHeight="1" thickBot="1">
      <c r="A39" s="113" t="s">
        <v>120</v>
      </c>
      <c r="B39" s="116" t="s">
        <v>438</v>
      </c>
      <c r="C39" s="581"/>
      <c r="D39" s="139"/>
      <c r="E39" s="139"/>
      <c r="F39" s="139"/>
      <c r="G39" s="139"/>
      <c r="H39" s="139"/>
      <c r="I39" s="581"/>
      <c r="J39" s="139"/>
      <c r="K39" s="139"/>
      <c r="L39" s="139"/>
    </row>
    <row r="40" spans="1:12" s="72" customFormat="1" ht="14.25" customHeight="1" thickBot="1">
      <c r="A40" s="113" t="s">
        <v>131</v>
      </c>
      <c r="B40" s="116" t="s">
        <v>459</v>
      </c>
      <c r="C40" s="545">
        <f>+C20+C26+C27+C32+C37+C38+C39</f>
        <v>0</v>
      </c>
      <c r="D40" s="63">
        <f>+D20+D26+D27+D32+D37+D38+D39</f>
        <v>0</v>
      </c>
      <c r="E40" s="63">
        <f>+E20+E26+E27+E32+E37+E38+E39</f>
        <v>0</v>
      </c>
      <c r="F40" s="63">
        <f>+F20+F26+F27+F32+F37+F38+F39</f>
        <v>0</v>
      </c>
      <c r="G40" s="63">
        <f aca="true" t="shared" si="4" ref="G40:L40">+G20+G26+G27+G32+G37+G38+G39</f>
        <v>0</v>
      </c>
      <c r="H40" s="63">
        <f t="shared" si="4"/>
        <v>0</v>
      </c>
      <c r="I40" s="545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</row>
    <row r="41" spans="1:12" ht="14.25" customHeight="1" thickBot="1">
      <c r="A41" s="115"/>
      <c r="B41" s="116" t="s">
        <v>460</v>
      </c>
      <c r="C41" s="578"/>
      <c r="D41" s="85"/>
      <c r="E41" s="85"/>
      <c r="F41" s="85"/>
      <c r="G41" s="85"/>
      <c r="H41" s="85"/>
      <c r="I41" s="578"/>
      <c r="J41" s="85"/>
      <c r="K41" s="85"/>
      <c r="L41" s="85"/>
    </row>
    <row r="42" spans="1:12" s="72" customFormat="1" ht="14.25" customHeight="1">
      <c r="A42" s="108" t="s">
        <v>441</v>
      </c>
      <c r="B42" s="109" t="s">
        <v>353</v>
      </c>
      <c r="C42" s="574"/>
      <c r="D42" s="132"/>
      <c r="E42" s="132"/>
      <c r="F42" s="132"/>
      <c r="G42" s="132"/>
      <c r="H42" s="132"/>
      <c r="I42" s="574"/>
      <c r="J42" s="132"/>
      <c r="K42" s="132"/>
      <c r="L42" s="132"/>
    </row>
    <row r="43" spans="1:12" s="72" customFormat="1" ht="14.25" customHeight="1">
      <c r="A43" s="108" t="s">
        <v>442</v>
      </c>
      <c r="B43" s="111" t="s">
        <v>443</v>
      </c>
      <c r="C43" s="576"/>
      <c r="D43" s="134"/>
      <c r="E43" s="134"/>
      <c r="F43" s="134"/>
      <c r="G43" s="134"/>
      <c r="H43" s="134"/>
      <c r="I43" s="576"/>
      <c r="J43" s="134"/>
      <c r="K43" s="134"/>
      <c r="L43" s="134"/>
    </row>
    <row r="44" spans="1:12" s="49" customFormat="1" ht="14.25" customHeight="1" thickBot="1">
      <c r="A44" s="110" t="s">
        <v>444</v>
      </c>
      <c r="B44" s="117" t="s">
        <v>445</v>
      </c>
      <c r="C44" s="580">
        <v>26095</v>
      </c>
      <c r="D44" s="138">
        <v>26095</v>
      </c>
      <c r="E44" s="138"/>
      <c r="F44" s="138"/>
      <c r="G44" s="138">
        <v>115</v>
      </c>
      <c r="H44" s="138"/>
      <c r="I44" s="580">
        <v>26210</v>
      </c>
      <c r="J44" s="138">
        <v>26210</v>
      </c>
      <c r="K44" s="138"/>
      <c r="L44" s="138"/>
    </row>
    <row r="45" spans="1:12" s="72" customFormat="1" ht="14.25" customHeight="1" thickBot="1">
      <c r="A45" s="118" t="s">
        <v>278</v>
      </c>
      <c r="B45" s="116" t="s">
        <v>446</v>
      </c>
      <c r="C45" s="545">
        <f>+C42+C43+C44</f>
        <v>26095</v>
      </c>
      <c r="D45" s="63">
        <f>+D42+D43+D44</f>
        <v>26095</v>
      </c>
      <c r="E45" s="63">
        <f>+E42+E43+E44</f>
        <v>0</v>
      </c>
      <c r="F45" s="63">
        <f>+F42+F43+F44</f>
        <v>0</v>
      </c>
      <c r="G45" s="63">
        <f aca="true" t="shared" si="5" ref="G45:L45">+G42+G43+G44</f>
        <v>115</v>
      </c>
      <c r="H45" s="63">
        <f t="shared" si="5"/>
        <v>0</v>
      </c>
      <c r="I45" s="545">
        <f t="shared" si="5"/>
        <v>26210</v>
      </c>
      <c r="J45" s="63">
        <f t="shared" si="5"/>
        <v>26210</v>
      </c>
      <c r="K45" s="63">
        <f t="shared" si="5"/>
        <v>0</v>
      </c>
      <c r="L45" s="63">
        <f t="shared" si="5"/>
        <v>0</v>
      </c>
    </row>
    <row r="46" spans="1:12" s="49" customFormat="1" ht="14.25" customHeight="1" thickBot="1">
      <c r="A46" s="118" t="s">
        <v>142</v>
      </c>
      <c r="B46" s="119" t="s">
        <v>447</v>
      </c>
      <c r="C46" s="545">
        <f>+C40+C45</f>
        <v>26095</v>
      </c>
      <c r="D46" s="63">
        <f>+D40+D45</f>
        <v>26095</v>
      </c>
      <c r="E46" s="63">
        <f>+E40+E45</f>
        <v>0</v>
      </c>
      <c r="F46" s="63">
        <f>+F40+F45</f>
        <v>0</v>
      </c>
      <c r="G46" s="63">
        <f aca="true" t="shared" si="6" ref="G46:L46">+G40+G45</f>
        <v>115</v>
      </c>
      <c r="H46" s="63">
        <f t="shared" si="6"/>
        <v>0</v>
      </c>
      <c r="I46" s="545">
        <f t="shared" si="6"/>
        <v>26210</v>
      </c>
      <c r="J46" s="63">
        <f t="shared" si="6"/>
        <v>26210</v>
      </c>
      <c r="K46" s="63">
        <f t="shared" si="6"/>
        <v>0</v>
      </c>
      <c r="L46" s="63">
        <f t="shared" si="6"/>
        <v>0</v>
      </c>
    </row>
    <row r="47" spans="1:6" s="49" customFormat="1" ht="15" customHeight="1" thickBot="1">
      <c r="A47" s="74"/>
      <c r="B47" s="75"/>
      <c r="C47" s="76"/>
      <c r="D47" s="76"/>
      <c r="E47" s="76"/>
      <c r="F47" s="76"/>
    </row>
    <row r="48" spans="1:12" s="6" customFormat="1" ht="27" customHeight="1" thickBot="1">
      <c r="A48" s="613" t="s">
        <v>1</v>
      </c>
      <c r="B48" s="615" t="s">
        <v>392</v>
      </c>
      <c r="C48" s="613" t="s">
        <v>486</v>
      </c>
      <c r="D48" s="618" t="s">
        <v>487</v>
      </c>
      <c r="E48" s="618"/>
      <c r="F48" s="619"/>
      <c r="G48" s="658" t="s">
        <v>482</v>
      </c>
      <c r="H48" s="626"/>
      <c r="I48" s="615" t="s">
        <v>480</v>
      </c>
      <c r="J48" s="660" t="s">
        <v>492</v>
      </c>
      <c r="K48" s="661"/>
      <c r="L48" s="662"/>
    </row>
    <row r="49" spans="1:12" ht="39" thickBot="1">
      <c r="A49" s="617"/>
      <c r="B49" s="659"/>
      <c r="C49" s="617"/>
      <c r="D49" s="95" t="s">
        <v>3</v>
      </c>
      <c r="E49" s="120" t="s">
        <v>4</v>
      </c>
      <c r="F49" s="97" t="s">
        <v>5</v>
      </c>
      <c r="G49" s="94" t="s">
        <v>481</v>
      </c>
      <c r="H49" s="94" t="s">
        <v>337</v>
      </c>
      <c r="I49" s="659"/>
      <c r="J49" s="468" t="s">
        <v>3</v>
      </c>
      <c r="K49" s="469" t="s">
        <v>4</v>
      </c>
      <c r="L49" s="470" t="s">
        <v>5</v>
      </c>
    </row>
    <row r="50" spans="1:12" s="9" customFormat="1" ht="16.5" customHeight="1" thickBot="1">
      <c r="A50" s="98" t="s">
        <v>6</v>
      </c>
      <c r="B50" s="99" t="s">
        <v>7</v>
      </c>
      <c r="C50" s="100" t="s">
        <v>8</v>
      </c>
      <c r="D50" s="99" t="s">
        <v>9</v>
      </c>
      <c r="E50" s="102" t="s">
        <v>10</v>
      </c>
      <c r="F50" s="121" t="s">
        <v>11</v>
      </c>
      <c r="G50" s="122" t="s">
        <v>372</v>
      </c>
      <c r="H50" s="122" t="s">
        <v>477</v>
      </c>
      <c r="I50" s="122" t="s">
        <v>478</v>
      </c>
      <c r="J50" s="122" t="s">
        <v>479</v>
      </c>
      <c r="K50" s="122" t="s">
        <v>483</v>
      </c>
      <c r="L50" s="123" t="s">
        <v>484</v>
      </c>
    </row>
    <row r="51" spans="1:12" s="9" customFormat="1" ht="16.5" customHeight="1" thickBot="1">
      <c r="A51" s="666" t="s">
        <v>291</v>
      </c>
      <c r="B51" s="667"/>
      <c r="C51" s="667"/>
      <c r="D51" s="667"/>
      <c r="E51" s="667"/>
      <c r="F51" s="667"/>
      <c r="G51" s="667"/>
      <c r="H51" s="667"/>
      <c r="I51" s="667"/>
      <c r="J51" s="667"/>
      <c r="K51" s="667"/>
      <c r="L51" s="668"/>
    </row>
    <row r="52" spans="1:12" ht="14.25" customHeight="1" thickBot="1">
      <c r="A52" s="106"/>
      <c r="B52" s="124" t="s">
        <v>461</v>
      </c>
      <c r="C52" s="573"/>
      <c r="D52" s="131"/>
      <c r="E52" s="131"/>
      <c r="F52" s="131"/>
      <c r="G52" s="131"/>
      <c r="H52" s="131"/>
      <c r="I52" s="573"/>
      <c r="J52" s="131"/>
      <c r="K52" s="131"/>
      <c r="L52" s="131"/>
    </row>
    <row r="53" spans="1:12" ht="14.25" customHeight="1">
      <c r="A53" s="108" t="s">
        <v>14</v>
      </c>
      <c r="B53" s="109" t="s">
        <v>192</v>
      </c>
      <c r="C53" s="574">
        <v>17993</v>
      </c>
      <c r="D53" s="132">
        <v>17993</v>
      </c>
      <c r="E53" s="132"/>
      <c r="F53" s="132"/>
      <c r="G53" s="132">
        <v>93</v>
      </c>
      <c r="H53" s="132"/>
      <c r="I53" s="574">
        <v>18086</v>
      </c>
      <c r="J53" s="132">
        <v>18086</v>
      </c>
      <c r="K53" s="132"/>
      <c r="L53" s="132"/>
    </row>
    <row r="54" spans="1:12" ht="14.25" customHeight="1">
      <c r="A54" s="110" t="s">
        <v>16</v>
      </c>
      <c r="B54" s="111" t="s">
        <v>193</v>
      </c>
      <c r="C54" s="575">
        <v>6198</v>
      </c>
      <c r="D54" s="133">
        <v>6198</v>
      </c>
      <c r="E54" s="133"/>
      <c r="F54" s="133"/>
      <c r="G54" s="133">
        <v>22</v>
      </c>
      <c r="H54" s="133"/>
      <c r="I54" s="575">
        <v>6220</v>
      </c>
      <c r="J54" s="133">
        <v>6220</v>
      </c>
      <c r="K54" s="133"/>
      <c r="L54" s="133"/>
    </row>
    <row r="55" spans="1:12" ht="14.25" customHeight="1">
      <c r="A55" s="110" t="s">
        <v>18</v>
      </c>
      <c r="B55" s="111" t="s">
        <v>194</v>
      </c>
      <c r="C55" s="575">
        <v>1904</v>
      </c>
      <c r="D55" s="133">
        <v>1904</v>
      </c>
      <c r="E55" s="133"/>
      <c r="F55" s="133"/>
      <c r="G55" s="133"/>
      <c r="H55" s="133"/>
      <c r="I55" s="575">
        <v>1904</v>
      </c>
      <c r="J55" s="133">
        <v>1904</v>
      </c>
      <c r="K55" s="133"/>
      <c r="L55" s="133"/>
    </row>
    <row r="56" spans="1:12" ht="14.25" customHeight="1">
      <c r="A56" s="110" t="s">
        <v>20</v>
      </c>
      <c r="B56" s="111" t="s">
        <v>195</v>
      </c>
      <c r="C56" s="575"/>
      <c r="D56" s="133"/>
      <c r="E56" s="133"/>
      <c r="F56" s="133"/>
      <c r="G56" s="133"/>
      <c r="H56" s="133"/>
      <c r="I56" s="575"/>
      <c r="J56" s="133"/>
      <c r="K56" s="133"/>
      <c r="L56" s="133"/>
    </row>
    <row r="57" spans="1:12" ht="14.25" customHeight="1" thickBot="1">
      <c r="A57" s="110" t="s">
        <v>22</v>
      </c>
      <c r="B57" s="111" t="s">
        <v>197</v>
      </c>
      <c r="C57" s="575"/>
      <c r="D57" s="133"/>
      <c r="E57" s="133"/>
      <c r="F57" s="133"/>
      <c r="G57" s="133"/>
      <c r="H57" s="133"/>
      <c r="I57" s="575"/>
      <c r="J57" s="133"/>
      <c r="K57" s="133"/>
      <c r="L57" s="133"/>
    </row>
    <row r="58" spans="1:12" s="78" customFormat="1" ht="14.25" customHeight="1" thickBot="1">
      <c r="A58" s="125" t="s">
        <v>24</v>
      </c>
      <c r="B58" s="126" t="s">
        <v>449</v>
      </c>
      <c r="C58" s="583">
        <f>SUM(C53:C57)</f>
        <v>26095</v>
      </c>
      <c r="D58" s="140">
        <f>SUM(D53:D57)</f>
        <v>26095</v>
      </c>
      <c r="E58" s="140">
        <f>SUM(E53:E57)</f>
        <v>0</v>
      </c>
      <c r="F58" s="140">
        <f>SUM(F53:F57)</f>
        <v>0</v>
      </c>
      <c r="G58" s="140">
        <f aca="true" t="shared" si="7" ref="G58:L58">SUM(G53:G57)</f>
        <v>115</v>
      </c>
      <c r="H58" s="140">
        <f t="shared" si="7"/>
        <v>0</v>
      </c>
      <c r="I58" s="583">
        <f t="shared" si="7"/>
        <v>26210</v>
      </c>
      <c r="J58" s="140">
        <f t="shared" si="7"/>
        <v>26210</v>
      </c>
      <c r="K58" s="140">
        <f t="shared" si="7"/>
        <v>0</v>
      </c>
      <c r="L58" s="140">
        <f t="shared" si="7"/>
        <v>0</v>
      </c>
    </row>
    <row r="59" spans="1:12" ht="14.25" customHeight="1" thickBot="1">
      <c r="A59" s="115"/>
      <c r="B59" s="116" t="s">
        <v>462</v>
      </c>
      <c r="C59" s="578"/>
      <c r="D59" s="85"/>
      <c r="E59" s="85"/>
      <c r="F59" s="85"/>
      <c r="G59" s="85"/>
      <c r="H59" s="85"/>
      <c r="I59" s="578"/>
      <c r="J59" s="85"/>
      <c r="K59" s="85"/>
      <c r="L59" s="85"/>
    </row>
    <row r="60" spans="1:12" s="78" customFormat="1" ht="14.25" customHeight="1">
      <c r="A60" s="108" t="s">
        <v>27</v>
      </c>
      <c r="B60" s="109" t="s">
        <v>230</v>
      </c>
      <c r="C60" s="574"/>
      <c r="D60" s="132"/>
      <c r="E60" s="132"/>
      <c r="F60" s="132"/>
      <c r="G60" s="132"/>
      <c r="H60" s="132"/>
      <c r="I60" s="574"/>
      <c r="J60" s="132"/>
      <c r="K60" s="132"/>
      <c r="L60" s="132"/>
    </row>
    <row r="61" spans="1:12" ht="14.25" customHeight="1">
      <c r="A61" s="110" t="s">
        <v>29</v>
      </c>
      <c r="B61" s="111" t="s">
        <v>232</v>
      </c>
      <c r="C61" s="575"/>
      <c r="D61" s="133"/>
      <c r="E61" s="133"/>
      <c r="F61" s="133"/>
      <c r="G61" s="133"/>
      <c r="H61" s="133"/>
      <c r="I61" s="575"/>
      <c r="J61" s="133"/>
      <c r="K61" s="133"/>
      <c r="L61" s="133"/>
    </row>
    <row r="62" spans="1:12" ht="14.25" customHeight="1">
      <c r="A62" s="110" t="s">
        <v>31</v>
      </c>
      <c r="B62" s="111" t="s">
        <v>451</v>
      </c>
      <c r="C62" s="575"/>
      <c r="D62" s="133"/>
      <c r="E62" s="133"/>
      <c r="F62" s="133"/>
      <c r="G62" s="133"/>
      <c r="H62" s="133"/>
      <c r="I62" s="575"/>
      <c r="J62" s="133"/>
      <c r="K62" s="133"/>
      <c r="L62" s="133"/>
    </row>
    <row r="63" spans="1:12" ht="14.25" customHeight="1" thickBot="1">
      <c r="A63" s="110" t="s">
        <v>33</v>
      </c>
      <c r="B63" s="111" t="s">
        <v>463</v>
      </c>
      <c r="C63" s="575"/>
      <c r="D63" s="133"/>
      <c r="E63" s="133"/>
      <c r="F63" s="133"/>
      <c r="G63" s="133"/>
      <c r="H63" s="133"/>
      <c r="I63" s="575"/>
      <c r="J63" s="133"/>
      <c r="K63" s="133"/>
      <c r="L63" s="133"/>
    </row>
    <row r="64" spans="1:12" ht="14.25" customHeight="1" thickBot="1">
      <c r="A64" s="113" t="s">
        <v>39</v>
      </c>
      <c r="B64" s="116" t="s">
        <v>464</v>
      </c>
      <c r="C64" s="526">
        <f>SUM(C60:C62)</f>
        <v>0</v>
      </c>
      <c r="D64" s="136">
        <f>SUM(D60:D62)</f>
        <v>0</v>
      </c>
      <c r="E64" s="136">
        <f>SUM(E60:E62)</f>
        <v>0</v>
      </c>
      <c r="F64" s="136">
        <f>SUM(F60:F62)</f>
        <v>0</v>
      </c>
      <c r="G64" s="136">
        <f aca="true" t="shared" si="8" ref="G64:L64">SUM(G60:G62)</f>
        <v>0</v>
      </c>
      <c r="H64" s="136">
        <f t="shared" si="8"/>
        <v>0</v>
      </c>
      <c r="I64" s="526">
        <f t="shared" si="8"/>
        <v>0</v>
      </c>
      <c r="J64" s="136">
        <f t="shared" si="8"/>
        <v>0</v>
      </c>
      <c r="K64" s="136">
        <f t="shared" si="8"/>
        <v>0</v>
      </c>
      <c r="L64" s="136">
        <f t="shared" si="8"/>
        <v>0</v>
      </c>
    </row>
    <row r="65" spans="1:12" ht="14.25" customHeight="1" thickBot="1">
      <c r="A65" s="113" t="s">
        <v>54</v>
      </c>
      <c r="B65" s="116" t="s">
        <v>453</v>
      </c>
      <c r="C65" s="579"/>
      <c r="D65" s="137"/>
      <c r="E65" s="137"/>
      <c r="F65" s="137"/>
      <c r="G65" s="137"/>
      <c r="H65" s="137"/>
      <c r="I65" s="579"/>
      <c r="J65" s="137"/>
      <c r="K65" s="137"/>
      <c r="L65" s="137"/>
    </row>
    <row r="66" spans="1:12" ht="14.25" customHeight="1" thickBot="1">
      <c r="A66" s="113" t="s">
        <v>71</v>
      </c>
      <c r="B66" s="114" t="s">
        <v>454</v>
      </c>
      <c r="C66" s="526">
        <f>+C58+C64+C65</f>
        <v>26095</v>
      </c>
      <c r="D66" s="136">
        <f>+D58+D64+D65</f>
        <v>26095</v>
      </c>
      <c r="E66" s="136">
        <f>+E58+E64+E65</f>
        <v>0</v>
      </c>
      <c r="F66" s="136">
        <f>+F58+F64+F65</f>
        <v>0</v>
      </c>
      <c r="G66" s="136">
        <f aca="true" t="shared" si="9" ref="G66:L66">+G58+G64+G65</f>
        <v>115</v>
      </c>
      <c r="H66" s="136">
        <f t="shared" si="9"/>
        <v>0</v>
      </c>
      <c r="I66" s="526">
        <f t="shared" si="9"/>
        <v>26210</v>
      </c>
      <c r="J66" s="136">
        <f t="shared" si="9"/>
        <v>26210</v>
      </c>
      <c r="K66" s="136">
        <f t="shared" si="9"/>
        <v>0</v>
      </c>
      <c r="L66" s="136">
        <f t="shared" si="9"/>
        <v>0</v>
      </c>
    </row>
    <row r="67" spans="1:12" ht="14.25" customHeight="1" thickBot="1">
      <c r="A67" s="127"/>
      <c r="B67" s="128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4.25" customHeight="1" thickBot="1">
      <c r="A68" s="129" t="s">
        <v>425</v>
      </c>
      <c r="B68" s="130"/>
      <c r="C68" s="562">
        <v>7</v>
      </c>
      <c r="D68" s="141">
        <v>7</v>
      </c>
      <c r="E68" s="141"/>
      <c r="F68" s="141"/>
      <c r="G68" s="141"/>
      <c r="H68" s="141"/>
      <c r="I68" s="562">
        <v>7</v>
      </c>
      <c r="J68" s="141">
        <v>7</v>
      </c>
      <c r="K68" s="141"/>
      <c r="L68" s="141"/>
    </row>
    <row r="69" spans="1:12" ht="14.25" customHeight="1" thickBot="1">
      <c r="A69" s="129" t="s">
        <v>426</v>
      </c>
      <c r="B69" s="130"/>
      <c r="C69" s="562"/>
      <c r="D69" s="141"/>
      <c r="E69" s="141"/>
      <c r="F69" s="141"/>
      <c r="G69" s="141"/>
      <c r="H69" s="141"/>
      <c r="I69" s="562"/>
      <c r="J69" s="141"/>
      <c r="K69" s="141"/>
      <c r="L69" s="141"/>
    </row>
  </sheetData>
  <sheetProtection selectLockedCells="1" selectUnlockedCells="1"/>
  <mergeCells count="18">
    <mergeCell ref="A51:L51"/>
    <mergeCell ref="A7:L7"/>
    <mergeCell ref="G4:H4"/>
    <mergeCell ref="I4:I5"/>
    <mergeCell ref="J4:L4"/>
    <mergeCell ref="B3:L3"/>
    <mergeCell ref="C4:C5"/>
    <mergeCell ref="D4:F4"/>
    <mergeCell ref="B2:L2"/>
    <mergeCell ref="G48:H48"/>
    <mergeCell ref="I48:I49"/>
    <mergeCell ref="J48:L48"/>
    <mergeCell ref="A48:A49"/>
    <mergeCell ref="B48:B49"/>
    <mergeCell ref="C48:C49"/>
    <mergeCell ref="D48:F48"/>
    <mergeCell ref="A4:A5"/>
    <mergeCell ref="B4:B5"/>
  </mergeCells>
  <printOptions horizontalCentered="1"/>
  <pageMargins left="0.15748031496062992" right="0.15748031496062992" top="0.4330708661417323" bottom="0.44" header="0.5511811023622047" footer="0.47"/>
  <pageSetup horizontalDpi="300" verticalDpi="300" orientation="landscape" paperSize="9" scale="7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2016-05-17T06:01:42Z</cp:lastPrinted>
  <dcterms:modified xsi:type="dcterms:W3CDTF">2016-05-17T06:01:44Z</dcterms:modified>
  <cp:category/>
  <cp:version/>
  <cp:contentType/>
  <cp:contentStatus/>
</cp:coreProperties>
</file>