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205" activeTab="0"/>
  </bookViews>
  <sheets>
    <sheet name="Önkormányzat Mindösszesen" sheetId="1" r:id="rId1"/>
    <sheet name="Önkormányzat" sheetId="2" r:id="rId2"/>
    <sheet name="Könyvtár" sheetId="3" r:id="rId3"/>
    <sheet name="Humán" sheetId="4" r:id="rId4"/>
    <sheet name="Közös Hivatal" sheetId="5" r:id="rId5"/>
  </sheets>
  <definedNames>
    <definedName name="_xlnm.Print_Area" localSheetId="1">'Önkormányzat'!$A$1:$F$49</definedName>
    <definedName name="_xlnm.Print_Area" localSheetId="0">'Önkormányzat Mindösszesen'!$A$1:$F$49</definedName>
  </definedNames>
  <calcPr fullCalcOnLoad="1"/>
</workbook>
</file>

<file path=xl/sharedStrings.xml><?xml version="1.0" encoding="utf-8"?>
<sst xmlns="http://schemas.openxmlformats.org/spreadsheetml/2006/main" count="335" uniqueCount="98">
  <si>
    <t>(ezer Ft-ban)</t>
  </si>
  <si>
    <t>B E V É T E L E K</t>
  </si>
  <si>
    <t>K I A D Á S O K</t>
  </si>
  <si>
    <t>Megnevezés</t>
  </si>
  <si>
    <t>M Ű K Ö D T E T É S</t>
  </si>
  <si>
    <t xml:space="preserve">Intézmények működési bevétele                                               </t>
  </si>
  <si>
    <t>Helyi adók</t>
  </si>
  <si>
    <t xml:space="preserve">   iparűzési adó</t>
  </si>
  <si>
    <t>Helyi adók összesen</t>
  </si>
  <si>
    <t>Átengedett központi adók</t>
  </si>
  <si>
    <t>Tartalék</t>
  </si>
  <si>
    <t xml:space="preserve">   Gépjárműadó</t>
  </si>
  <si>
    <t>Normatív állami támogatás</t>
  </si>
  <si>
    <t>MŰKÖDÉSI CÉLÚ BEVÉTELEK ÖSSZESEN</t>
  </si>
  <si>
    <t>MŰKÖDÉSI CÉLÚ KIADÁSOK ÖSSZESEN</t>
  </si>
  <si>
    <t>F E L H A L M O Z Á S</t>
  </si>
  <si>
    <t>FELHALMOZÁSI CÉLÚ BEVÉTELEK ÖSSZESEN</t>
  </si>
  <si>
    <t>FELHALMOZÁSI CÉLÚ KIADÁSOK ÖSSZESEN</t>
  </si>
  <si>
    <t>BEVÉTELEK MINDÖSSZESEN</t>
  </si>
  <si>
    <t>KIADÁSOK MINDÖSSZESEN</t>
  </si>
  <si>
    <t xml:space="preserve">   Termőföld bérbeadásából származó jöv.adó</t>
  </si>
  <si>
    <t xml:space="preserve">KASZAPER KÖZSÉG ÖNKORMÁNYZATA </t>
  </si>
  <si>
    <t xml:space="preserve">   pótlék  bevétel</t>
  </si>
  <si>
    <t xml:space="preserve">   SZJA kiegészítés jövedelmkülönb.   mérséklésre</t>
  </si>
  <si>
    <t>Normatív kötött felhasználású támogatás</t>
  </si>
  <si>
    <t>Átengedett központi adók összesen</t>
  </si>
  <si>
    <t xml:space="preserve">Eegyéb sajátos működési bevételek </t>
  </si>
  <si>
    <t xml:space="preserve">   Bírságok, szabálysértések</t>
  </si>
  <si>
    <t xml:space="preserve">   Egyéb saját.műk.bev.  bérlakások lakbére)</t>
  </si>
  <si>
    <t>Egyéb sajátos működési bevételek összesen</t>
  </si>
  <si>
    <t>Költségvetési támogatás</t>
  </si>
  <si>
    <t xml:space="preserve">  Általános tartalék</t>
  </si>
  <si>
    <t>Egyéb kiadások</t>
  </si>
  <si>
    <t>Működési kiadások összesen</t>
  </si>
  <si>
    <t>Egyéb kiadások összesen</t>
  </si>
  <si>
    <t>Tartalékok összesen</t>
  </si>
  <si>
    <t>Kiegyenlítő, függő, átfutó kiadások</t>
  </si>
  <si>
    <t>Kiegyenlítő, függő, átfutó bevételek</t>
  </si>
  <si>
    <t>Központosított előirányzatok</t>
  </si>
  <si>
    <t>Egyéb központosított előirányzat</t>
  </si>
  <si>
    <t xml:space="preserve">   személyi jövedelemadó 8 %</t>
  </si>
  <si>
    <t xml:space="preserve">  Pénzügyi befektetés</t>
  </si>
  <si>
    <t xml:space="preserve">  Nyújtott kölcsönök</t>
  </si>
  <si>
    <t xml:space="preserve">  Finanszírozási kiadások</t>
  </si>
  <si>
    <t>Önk. és intézményeinek működési kiadásai</t>
  </si>
  <si>
    <t xml:space="preserve">  Személyi juttatások</t>
  </si>
  <si>
    <t xml:space="preserve">  Munkaadókat terhelő járulékok</t>
  </si>
  <si>
    <t xml:space="preserve">  Dologi kiadások</t>
  </si>
  <si>
    <t xml:space="preserve">  Pénzeszköz átadás egyéb támogatás</t>
  </si>
  <si>
    <t>lakossági közműfejl. hozzáj. (út,ivóvíz,szennyvíz)</t>
  </si>
  <si>
    <t>Hosszú lejáratú hiel törlesztés  (konyha)</t>
  </si>
  <si>
    <t>Ügy.számtech.eszk.vásárlás</t>
  </si>
  <si>
    <t>Egészségház tetőszerkezetének</t>
  </si>
  <si>
    <t>Iskola felújítás</t>
  </si>
  <si>
    <t xml:space="preserve">    Felhalmozási és tőkejellegű bevételek</t>
  </si>
  <si>
    <t xml:space="preserve">    Felhalmozási , felújítási kiadások épületek</t>
  </si>
  <si>
    <t>Műk.cél.tám.ért.bev (OEP, Prémium program)</t>
  </si>
  <si>
    <t>Hitel visszafizetés</t>
  </si>
  <si>
    <t xml:space="preserve">  Rövid lejáratú hitel(hitel visszafizetés)</t>
  </si>
  <si>
    <t>Intézmény finanszírozás</t>
  </si>
  <si>
    <t xml:space="preserve">Egyéb sajátos működési bevételek </t>
  </si>
  <si>
    <t>Normatív kötött felhaszn.tám.(külter.)</t>
  </si>
  <si>
    <t>Műk.cél.tám.ért.bev (közmunka prg.)</t>
  </si>
  <si>
    <t>Műk.cél.tám.ért.bev Önkormányzatoktól</t>
  </si>
  <si>
    <t>Intézmény finanszírozásra átvett pénzeszköz</t>
  </si>
  <si>
    <t xml:space="preserve">Kaszaperi Közösségi Közművelődési Színtér és Könyvtár </t>
  </si>
  <si>
    <t>Kaszaperi Humán Szolgáltató És Gondozási Központ</t>
  </si>
  <si>
    <t>KASZAPERI KÖZÖS ÖNKORMÁNYZATI HIVATALA</t>
  </si>
  <si>
    <t>Műk.célú tám.ért bev elkül áll.palap (területalapú tám.)</t>
  </si>
  <si>
    <t>Pénzmaradvány</t>
  </si>
  <si>
    <t>Műk.cél.tám.ért.bev (OEP)</t>
  </si>
  <si>
    <t>Ügyviteli,számítástechn gép</t>
  </si>
  <si>
    <t>Fejezeti tartalék</t>
  </si>
  <si>
    <t xml:space="preserve">KASZAPER KÖZSÉG ÖNKORMÁNYZATA  (MINDÖSSZESEN) </t>
  </si>
  <si>
    <t>Beruházás ÁFA</t>
  </si>
  <si>
    <t xml:space="preserve">2017. évi   KÖLTSÉGVETÉS   PÉNZFORGALMI MÉRLEGE </t>
  </si>
  <si>
    <t>Állami támogatás</t>
  </si>
  <si>
    <t>Petőfi u 27 értékesítés</t>
  </si>
  <si>
    <t>Műk.cél.tám.ért.bev (családsegítő szolg.)</t>
  </si>
  <si>
    <t>Belterületi járdaépítés</t>
  </si>
  <si>
    <t>2017.évi megelőlegzés</t>
  </si>
  <si>
    <t>Széchenyi u 7. értékesítés</t>
  </si>
  <si>
    <t>2017- évi eredeti előirányzat</t>
  </si>
  <si>
    <t>2017. évi módosított előirányzat</t>
  </si>
  <si>
    <t>K2</t>
  </si>
  <si>
    <t>K1</t>
  </si>
  <si>
    <t>helyi</t>
  </si>
  <si>
    <t>bér</t>
  </si>
  <si>
    <t>járulék</t>
  </si>
  <si>
    <t>dologi</t>
  </si>
  <si>
    <t>beruházás</t>
  </si>
  <si>
    <t>mg</t>
  </si>
  <si>
    <t>magas</t>
  </si>
  <si>
    <t>START közfoglalkoztatás beruházás</t>
  </si>
  <si>
    <t>Start közfoglalkoztatás beruházási támogatás</t>
  </si>
  <si>
    <t>TOP pályázatok felhalmozási bevétel</t>
  </si>
  <si>
    <t>TOP pályázatok beruházás</t>
  </si>
  <si>
    <t xml:space="preserve">Műk.célú tám.ért bev elkül áll.palap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</si>
</sst>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33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ck"/>
      <right/>
      <top style="thick"/>
      <bottom style="thick"/>
    </border>
    <border>
      <left style="medium"/>
      <right style="medium"/>
      <top/>
      <bottom/>
    </border>
    <border>
      <left style="medium"/>
      <right/>
      <top/>
      <bottom style="thick"/>
    </border>
    <border>
      <left style="medium"/>
      <right style="medium"/>
      <top style="medium"/>
      <bottom/>
    </border>
    <border>
      <left style="medium"/>
      <right style="thin"/>
      <top style="thick"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/>
      <top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6" fillId="7" borderId="1" applyNumberFormat="0" applyAlignment="0" applyProtection="0"/>
    <xf numFmtId="0" fontId="30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4" borderId="0" applyNumberFormat="0" applyBorder="0" applyAlignment="0" applyProtection="0"/>
    <xf numFmtId="0" fontId="29" fillId="22" borderId="8" applyNumberFormat="0" applyAlignment="0" applyProtection="0"/>
    <xf numFmtId="0" fontId="21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3" fontId="8" fillId="0" borderId="15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3" fontId="9" fillId="0" borderId="19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 wrapText="1"/>
    </xf>
    <xf numFmtId="3" fontId="8" fillId="0" borderId="26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/>
    </xf>
    <xf numFmtId="0" fontId="4" fillId="0" borderId="3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2" fillId="0" borderId="17" xfId="0" applyFont="1" applyFill="1" applyBorder="1" applyAlignment="1">
      <alignment wrapText="1"/>
    </xf>
    <xf numFmtId="3" fontId="9" fillId="0" borderId="17" xfId="0" applyNumberFormat="1" applyFont="1" applyBorder="1" applyAlignment="1">
      <alignment horizontal="right" vertical="center" wrapText="1"/>
    </xf>
    <xf numFmtId="41" fontId="2" fillId="0" borderId="19" xfId="41" applyFont="1" applyFill="1" applyBorder="1" applyAlignment="1" applyProtection="1">
      <alignment horizontal="left"/>
      <protection/>
    </xf>
    <xf numFmtId="41" fontId="2" fillId="0" borderId="17" xfId="41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center" wrapText="1"/>
    </xf>
    <xf numFmtId="4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8" fillId="0" borderId="19" xfId="0" applyNumberFormat="1" applyFont="1" applyFill="1" applyBorder="1" applyAlignment="1">
      <alignment vertical="center" wrapText="1"/>
    </xf>
    <xf numFmtId="3" fontId="8" fillId="0" borderId="23" xfId="0" applyNumberFormat="1" applyFont="1" applyFill="1" applyBorder="1" applyAlignment="1">
      <alignment vertical="center" wrapText="1"/>
    </xf>
    <xf numFmtId="3" fontId="9" fillId="0" borderId="23" xfId="0" applyNumberFormat="1" applyFont="1" applyFill="1" applyBorder="1" applyAlignment="1">
      <alignment vertical="center" wrapText="1"/>
    </xf>
    <xf numFmtId="41" fontId="2" fillId="0" borderId="14" xfId="41" applyFont="1" applyFill="1" applyBorder="1" applyAlignment="1" applyProtection="1">
      <alignment horizontal="center" vertical="center"/>
      <protection/>
    </xf>
    <xf numFmtId="41" fontId="2" fillId="0" borderId="10" xfId="4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>
      <alignment horizontal="center" vertical="center"/>
    </xf>
    <xf numFmtId="41" fontId="2" fillId="0" borderId="10" xfId="41" applyFont="1" applyFill="1" applyBorder="1" applyAlignment="1" applyProtection="1">
      <alignment horizontal="left"/>
      <protection/>
    </xf>
    <xf numFmtId="3" fontId="9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9" fillId="0" borderId="18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41" fontId="2" fillId="0" borderId="19" xfId="41" applyFont="1" applyFill="1" applyBorder="1" applyAlignment="1" applyProtection="1">
      <alignment horizontal="center" vertical="center"/>
      <protection/>
    </xf>
    <xf numFmtId="41" fontId="2" fillId="0" borderId="17" xfId="4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5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6774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G58"/>
  <sheetViews>
    <sheetView tabSelected="1" view="pageBreakPreview" zoomScaleSheetLayoutView="100" workbookViewId="0" topLeftCell="A1">
      <selection activeCell="A57" sqref="A57"/>
    </sheetView>
  </sheetViews>
  <sheetFormatPr defaultColWidth="9.00390625" defaultRowHeight="12.75"/>
  <cols>
    <col min="1" max="1" width="42.75390625" style="1" customWidth="1"/>
    <col min="2" max="3" width="20.75390625" style="2" customWidth="1"/>
    <col min="4" max="4" width="42.75390625" style="1" customWidth="1"/>
    <col min="5" max="6" width="20.75390625" style="1" customWidth="1"/>
    <col min="7" max="16384" width="9.125" style="1" customWidth="1"/>
  </cols>
  <sheetData>
    <row r="1" spans="1:6" ht="27" customHeight="1">
      <c r="A1" s="102"/>
      <c r="B1" s="103"/>
      <c r="C1" s="103"/>
      <c r="D1" s="103"/>
      <c r="E1" s="103"/>
      <c r="F1" s="69"/>
    </row>
    <row r="2" spans="1:6" s="3" customFormat="1" ht="30" customHeight="1">
      <c r="A2" s="104" t="s">
        <v>73</v>
      </c>
      <c r="B2" s="104"/>
      <c r="C2" s="104"/>
      <c r="D2" s="104"/>
      <c r="E2" s="104"/>
      <c r="F2" s="70"/>
    </row>
    <row r="3" spans="1:6" s="3" customFormat="1" ht="30" customHeight="1">
      <c r="A3" s="104" t="s">
        <v>75</v>
      </c>
      <c r="B3" s="104"/>
      <c r="C3" s="104"/>
      <c r="D3" s="104"/>
      <c r="E3" s="104"/>
      <c r="F3" s="70"/>
    </row>
    <row r="4" spans="4:7" ht="21.75" customHeight="1" thickBot="1">
      <c r="D4" s="105" t="s">
        <v>0</v>
      </c>
      <c r="E4" s="105"/>
      <c r="F4" s="72"/>
      <c r="G4" s="11"/>
    </row>
    <row r="5" spans="1:6" s="23" customFormat="1" ht="45" customHeight="1" thickBot="1">
      <c r="A5" s="106" t="s">
        <v>1</v>
      </c>
      <c r="B5" s="107"/>
      <c r="C5" s="107"/>
      <c r="D5" s="106" t="s">
        <v>2</v>
      </c>
      <c r="E5" s="107"/>
      <c r="F5" s="108"/>
    </row>
    <row r="6" spans="1:6" s="19" customFormat="1" ht="30" customHeight="1" thickBot="1">
      <c r="A6" s="24" t="s">
        <v>3</v>
      </c>
      <c r="B6" s="27" t="s">
        <v>82</v>
      </c>
      <c r="C6" s="27" t="s">
        <v>83</v>
      </c>
      <c r="D6" s="33" t="s">
        <v>3</v>
      </c>
      <c r="E6" s="27" t="s">
        <v>82</v>
      </c>
      <c r="F6" s="27" t="s">
        <v>83</v>
      </c>
    </row>
    <row r="7" spans="1:6" ht="60" customHeight="1" thickBot="1">
      <c r="A7" s="97" t="s">
        <v>4</v>
      </c>
      <c r="B7" s="98"/>
      <c r="C7" s="98"/>
      <c r="D7" s="98"/>
      <c r="E7" s="98"/>
      <c r="F7" s="98"/>
    </row>
    <row r="8" spans="1:6" s="4" customFormat="1" ht="21.75" customHeight="1" thickBot="1">
      <c r="A8" s="12" t="s">
        <v>5</v>
      </c>
      <c r="B8" s="25">
        <f>Önkormányzat!B8+Könyvtár!B8+Humán!B8+'Közös Hivatal'!B8</f>
        <v>75765</v>
      </c>
      <c r="C8" s="25">
        <f>Önkormányzat!C8+Könyvtár!C8+Humán!C8+'Közös Hivatal'!C8</f>
        <v>75765</v>
      </c>
      <c r="D8" s="61" t="s">
        <v>44</v>
      </c>
      <c r="E8" s="56"/>
      <c r="F8" s="56"/>
    </row>
    <row r="9" spans="1:6" s="4" customFormat="1" ht="18" customHeight="1">
      <c r="A9" s="6" t="s">
        <v>6</v>
      </c>
      <c r="B9" s="26"/>
      <c r="C9" s="26"/>
      <c r="D9" s="5" t="s">
        <v>45</v>
      </c>
      <c r="E9" s="37">
        <f>Önkormányzat!E9+Könyvtár!E9+Humán!E9+'Közös Hivatal'!E9</f>
        <v>124703</v>
      </c>
      <c r="F9" s="37">
        <f>Önkormányzat!F9+Könyvtár!F9+Humán!F9+'Közös Hivatal'!F9</f>
        <v>166883</v>
      </c>
    </row>
    <row r="10" spans="1:6" s="4" customFormat="1" ht="18" customHeight="1">
      <c r="A10" s="6" t="s">
        <v>7</v>
      </c>
      <c r="B10" s="26">
        <v>20000</v>
      </c>
      <c r="C10" s="26">
        <f>Önkormányzat!C10</f>
        <v>20000</v>
      </c>
      <c r="D10" s="7" t="s">
        <v>46</v>
      </c>
      <c r="E10" s="37">
        <f>Önkormányzat!E10+Könyvtár!E10+Humán!E10+'Közös Hivatal'!E10</f>
        <v>27068</v>
      </c>
      <c r="F10" s="37">
        <f>Önkormányzat!F10+Könyvtár!F10+Humán!F10+'Közös Hivatal'!F10</f>
        <v>32448</v>
      </c>
    </row>
    <row r="11" spans="1:6" s="4" customFormat="1" ht="18" customHeight="1">
      <c r="A11" s="6" t="s">
        <v>22</v>
      </c>
      <c r="B11" s="26">
        <v>85</v>
      </c>
      <c r="C11" s="26">
        <f>Önkormányzat!C11</f>
        <v>85</v>
      </c>
      <c r="D11" s="7" t="s">
        <v>47</v>
      </c>
      <c r="E11" s="37">
        <f>Önkormányzat!E11+Könyvtár!E11+Humán!E11+'Közös Hivatal'!E11</f>
        <v>127123</v>
      </c>
      <c r="F11" s="37">
        <f>Önkormányzat!F11+Könyvtár!F11+Humán!F11+'Közös Hivatal'!F11</f>
        <v>142641</v>
      </c>
    </row>
    <row r="12" spans="1:6" s="4" customFormat="1" ht="18" customHeight="1" thickBot="1">
      <c r="A12" s="6"/>
      <c r="B12" s="26"/>
      <c r="C12" s="26"/>
      <c r="D12" s="7" t="s">
        <v>48</v>
      </c>
      <c r="E12" s="37">
        <f>Önkormányzat!E12+Könyvtár!E12+Humán!E12+'Közös Hivatal'!E12</f>
        <v>33886</v>
      </c>
      <c r="F12" s="37">
        <f>Önkormányzat!F12+Könyvtár!F12+Humán!F12+'Közös Hivatal'!F12</f>
        <v>33886</v>
      </c>
    </row>
    <row r="13" spans="1:6" s="4" customFormat="1" ht="18" customHeight="1" thickBot="1">
      <c r="A13" s="13" t="s">
        <v>8</v>
      </c>
      <c r="B13" s="18">
        <f>SUM(B10:B12)</f>
        <v>20085</v>
      </c>
      <c r="C13" s="18">
        <f>SUM(C10:C12)</f>
        <v>20085</v>
      </c>
      <c r="D13" s="34" t="s">
        <v>33</v>
      </c>
      <c r="E13" s="39">
        <f>SUM(E9:E12)</f>
        <v>312780</v>
      </c>
      <c r="F13" s="39">
        <f>SUM(F9:F12)</f>
        <v>375858</v>
      </c>
    </row>
    <row r="14" spans="1:6" s="4" customFormat="1" ht="18" customHeight="1">
      <c r="A14" s="6" t="s">
        <v>9</v>
      </c>
      <c r="B14" s="29"/>
      <c r="C14" s="29"/>
      <c r="D14" s="8"/>
      <c r="E14" s="36"/>
      <c r="F14" s="36"/>
    </row>
    <row r="15" spans="1:6" s="4" customFormat="1" ht="18" customHeight="1">
      <c r="A15" s="6" t="s">
        <v>11</v>
      </c>
      <c r="B15" s="26">
        <v>3500</v>
      </c>
      <c r="C15" s="26">
        <f>Önkormányzat!C15</f>
        <v>3500</v>
      </c>
      <c r="D15" s="8" t="s">
        <v>32</v>
      </c>
      <c r="E15" s="37"/>
      <c r="F15" s="37"/>
    </row>
    <row r="16" spans="1:6" s="4" customFormat="1" ht="14.25">
      <c r="A16" s="6" t="s">
        <v>20</v>
      </c>
      <c r="B16" s="26">
        <v>20</v>
      </c>
      <c r="C16" s="26">
        <f>Önkormányzat!C16</f>
        <v>20</v>
      </c>
      <c r="D16" s="7"/>
      <c r="E16" s="37"/>
      <c r="F16" s="37"/>
    </row>
    <row r="17" spans="1:6" s="4" customFormat="1" ht="18" customHeight="1">
      <c r="A17" s="6"/>
      <c r="B17" s="26"/>
      <c r="C17" s="26"/>
      <c r="D17" s="9" t="s">
        <v>80</v>
      </c>
      <c r="E17" s="37">
        <v>6210</v>
      </c>
      <c r="F17" s="37">
        <v>6210</v>
      </c>
    </row>
    <row r="18" spans="1:6" s="4" customFormat="1" ht="18" customHeight="1">
      <c r="A18" s="6"/>
      <c r="B18" s="26"/>
      <c r="C18" s="26"/>
      <c r="D18" s="7"/>
      <c r="E18" s="37"/>
      <c r="F18" s="37"/>
    </row>
    <row r="19" spans="1:6" s="4" customFormat="1" ht="18" customHeight="1" thickBot="1">
      <c r="A19" s="6"/>
      <c r="B19" s="26"/>
      <c r="C19" s="26"/>
      <c r="D19" s="17"/>
      <c r="E19" s="37"/>
      <c r="F19" s="37"/>
    </row>
    <row r="20" spans="1:6" s="4" customFormat="1" ht="18" customHeight="1" thickBot="1">
      <c r="A20" s="12" t="s">
        <v>25</v>
      </c>
      <c r="B20" s="25">
        <f>SUM(B15:B19)</f>
        <v>3520</v>
      </c>
      <c r="C20" s="25">
        <f>SUM(C15:C19)</f>
        <v>3520</v>
      </c>
      <c r="D20" s="8"/>
      <c r="E20" s="38"/>
      <c r="F20" s="38"/>
    </row>
    <row r="21" spans="1:6" s="4" customFormat="1" ht="18" customHeight="1" thickBot="1">
      <c r="A21" s="15" t="s">
        <v>60</v>
      </c>
      <c r="B21" s="30"/>
      <c r="C21" s="30"/>
      <c r="D21" s="35" t="s">
        <v>34</v>
      </c>
      <c r="E21" s="21">
        <f>SUM(E16:E20)</f>
        <v>6210</v>
      </c>
      <c r="F21" s="21">
        <f>SUM(F16:F20)</f>
        <v>6210</v>
      </c>
    </row>
    <row r="22" spans="1:6" s="4" customFormat="1" ht="18" customHeight="1">
      <c r="A22" s="6" t="s">
        <v>27</v>
      </c>
      <c r="B22" s="26">
        <v>0</v>
      </c>
      <c r="C22" s="26">
        <v>0</v>
      </c>
      <c r="D22" s="7"/>
      <c r="E22" s="36"/>
      <c r="F22" s="36"/>
    </row>
    <row r="23" spans="1:6" s="4" customFormat="1" ht="18" customHeight="1" thickBot="1">
      <c r="A23" s="6"/>
      <c r="B23" s="26"/>
      <c r="C23" s="26"/>
      <c r="D23" s="8" t="s">
        <v>10</v>
      </c>
      <c r="E23" s="37"/>
      <c r="F23" s="37"/>
    </row>
    <row r="24" spans="1:6" s="4" customFormat="1" ht="18" customHeight="1" thickBot="1">
      <c r="A24" s="12" t="s">
        <v>29</v>
      </c>
      <c r="B24" s="25">
        <f>SUM(B21:B23)</f>
        <v>0</v>
      </c>
      <c r="C24" s="84">
        <f>SUM(C21:C23)</f>
        <v>0</v>
      </c>
      <c r="D24" s="7" t="s">
        <v>31</v>
      </c>
      <c r="E24" s="37">
        <v>8000</v>
      </c>
      <c r="F24" s="37">
        <v>8000</v>
      </c>
    </row>
    <row r="25" spans="1:6" s="4" customFormat="1" ht="18" customHeight="1" thickBot="1">
      <c r="A25" s="16" t="s">
        <v>76</v>
      </c>
      <c r="B25" s="82">
        <f>88612+35270+2210+10261+22532</f>
        <v>158885</v>
      </c>
      <c r="C25" s="29">
        <f>Önkormányzat!C25</f>
        <v>166439</v>
      </c>
      <c r="D25" s="7"/>
      <c r="E25" s="38"/>
      <c r="F25" s="38"/>
    </row>
    <row r="26" spans="1:6" s="4" customFormat="1" ht="18" customHeight="1" thickBot="1">
      <c r="A26" s="6" t="s">
        <v>61</v>
      </c>
      <c r="B26" s="83">
        <v>46</v>
      </c>
      <c r="C26" s="26">
        <f>Önkormányzat!C26</f>
        <v>46</v>
      </c>
      <c r="D26" s="35" t="s">
        <v>35</v>
      </c>
      <c r="E26" s="22">
        <f>SUM(E24:E25)</f>
        <v>8000</v>
      </c>
      <c r="F26" s="22">
        <f>SUM(F24:F25)</f>
        <v>8000</v>
      </c>
    </row>
    <row r="27" spans="1:6" s="4" customFormat="1" ht="18" customHeight="1">
      <c r="A27" s="6" t="s">
        <v>72</v>
      </c>
      <c r="B27" s="83">
        <v>39179</v>
      </c>
      <c r="C27" s="26">
        <f>Önkormányzat!C27</f>
        <v>39179</v>
      </c>
      <c r="D27" s="17"/>
      <c r="E27" s="36"/>
      <c r="F27" s="36"/>
    </row>
    <row r="28" spans="1:6" s="4" customFormat="1" ht="18" customHeight="1" thickBot="1">
      <c r="A28" s="6" t="s">
        <v>38</v>
      </c>
      <c r="B28" s="83"/>
      <c r="C28" s="86"/>
      <c r="D28" s="17"/>
      <c r="E28" s="37"/>
      <c r="F28" s="37"/>
    </row>
    <row r="29" spans="1:6" s="4" customFormat="1" ht="18" customHeight="1" thickBot="1">
      <c r="A29" s="12" t="s">
        <v>30</v>
      </c>
      <c r="B29" s="25">
        <f>SUM(B25:B28)</f>
        <v>198110</v>
      </c>
      <c r="C29" s="85">
        <f>SUM(C25:C28)</f>
        <v>205664</v>
      </c>
      <c r="D29" s="7"/>
      <c r="E29" s="37"/>
      <c r="F29" s="37"/>
    </row>
    <row r="30" spans="1:6" s="4" customFormat="1" ht="14.25">
      <c r="A30" s="6" t="s">
        <v>70</v>
      </c>
      <c r="B30" s="26">
        <f>3628+4370</f>
        <v>7998</v>
      </c>
      <c r="C30" s="26">
        <f>Önkormányzat!C30</f>
        <v>7998</v>
      </c>
      <c r="D30" s="7" t="s">
        <v>36</v>
      </c>
      <c r="E30" s="37">
        <v>0</v>
      </c>
      <c r="F30" s="37">
        <v>0</v>
      </c>
    </row>
    <row r="31" spans="1:6" s="4" customFormat="1" ht="18" customHeight="1">
      <c r="A31" s="6" t="s">
        <v>62</v>
      </c>
      <c r="B31" s="31">
        <v>18843</v>
      </c>
      <c r="C31" s="26">
        <f>Önkormányzat!C31</f>
        <v>73712</v>
      </c>
      <c r="D31" s="9"/>
      <c r="E31" s="37"/>
      <c r="F31" s="37"/>
    </row>
    <row r="32" spans="1:6" s="4" customFormat="1" ht="18" customHeight="1">
      <c r="A32" s="6" t="s">
        <v>78</v>
      </c>
      <c r="B32" s="31">
        <v>202</v>
      </c>
      <c r="C32" s="26">
        <f>Önkormányzat!C32</f>
        <v>202</v>
      </c>
      <c r="D32" s="9"/>
      <c r="E32" s="37"/>
      <c r="F32" s="37"/>
    </row>
    <row r="33" spans="1:6" s="4" customFormat="1" ht="22.5" customHeight="1">
      <c r="A33" s="15" t="s">
        <v>68</v>
      </c>
      <c r="B33" s="31">
        <v>1450</v>
      </c>
      <c r="C33" s="26">
        <f>Önkormányzat!C33</f>
        <v>1450</v>
      </c>
      <c r="D33" s="9"/>
      <c r="E33" s="37"/>
      <c r="F33" s="37"/>
    </row>
    <row r="34" spans="1:6" s="4" customFormat="1" ht="15.75" customHeight="1">
      <c r="A34" s="15" t="s">
        <v>69</v>
      </c>
      <c r="B34" s="31">
        <v>1017</v>
      </c>
      <c r="C34" s="26">
        <f>Önkormányzat!C34</f>
        <v>1017</v>
      </c>
      <c r="D34" s="9"/>
      <c r="E34" s="37"/>
      <c r="F34" s="37"/>
    </row>
    <row r="35" spans="1:6" s="4" customFormat="1" ht="29.25" customHeight="1">
      <c r="A35" s="49" t="s">
        <v>97</v>
      </c>
      <c r="B35" s="31"/>
      <c r="C35" s="31">
        <f>'Közös Hivatal'!C28</f>
        <v>655</v>
      </c>
      <c r="D35" s="9"/>
      <c r="E35" s="37"/>
      <c r="F35" s="37"/>
    </row>
    <row r="36" spans="1:6" s="4" customFormat="1" ht="20.25" customHeight="1" thickBot="1">
      <c r="A36" s="28" t="s">
        <v>37</v>
      </c>
      <c r="B36" s="31">
        <v>0</v>
      </c>
      <c r="C36" s="31">
        <v>0</v>
      </c>
      <c r="D36" s="9"/>
      <c r="E36" s="37"/>
      <c r="F36" s="37"/>
    </row>
    <row r="37" spans="1:6" s="4" customFormat="1" ht="60" customHeight="1" thickBot="1" thickTop="1">
      <c r="A37" s="47" t="s">
        <v>13</v>
      </c>
      <c r="B37" s="32">
        <f>B8+B13+B20+B24+B29+B30+B31+B32+B33+B34</f>
        <v>326990</v>
      </c>
      <c r="C37" s="32">
        <f>C8+C13+C20+C24+C29+C30+C31+C32+C33+C34+C35</f>
        <v>390068</v>
      </c>
      <c r="D37" s="14" t="s">
        <v>14</v>
      </c>
      <c r="E37" s="41">
        <f>E13+E21+E26+E30</f>
        <v>326990</v>
      </c>
      <c r="F37" s="41">
        <f>F13+F21+F26+F30</f>
        <v>390068</v>
      </c>
    </row>
    <row r="38" spans="1:6" s="9" customFormat="1" ht="27.75" customHeight="1" thickBot="1" thickTop="1">
      <c r="A38" s="99" t="s">
        <v>15</v>
      </c>
      <c r="B38" s="100"/>
      <c r="C38" s="100"/>
      <c r="D38" s="100"/>
      <c r="E38" s="101"/>
      <c r="F38" s="73"/>
    </row>
    <row r="39" spans="1:6" s="9" customFormat="1" ht="18" customHeight="1" thickBot="1">
      <c r="A39" s="55" t="s">
        <v>54</v>
      </c>
      <c r="B39" s="56"/>
      <c r="C39" s="56"/>
      <c r="D39" s="57" t="s">
        <v>55</v>
      </c>
      <c r="E39" s="56"/>
      <c r="F39" s="36"/>
    </row>
    <row r="40" spans="1:6" s="10" customFormat="1" ht="18" customHeight="1">
      <c r="A40" s="67"/>
      <c r="B40" s="49"/>
      <c r="C40" s="49"/>
      <c r="D40" s="10" t="str">
        <f>Önkormányzat!D40</f>
        <v>Ügyviteli,számítástechn gép</v>
      </c>
      <c r="E40" s="87">
        <v>2500</v>
      </c>
      <c r="F40" s="95">
        <f>Önkormányzat!F40</f>
        <v>2500</v>
      </c>
    </row>
    <row r="41" spans="1:6" s="10" customFormat="1" ht="18" customHeight="1">
      <c r="A41" s="49" t="str">
        <f>Önkormányzat!A41</f>
        <v>Petőfi u 27 értékesítés</v>
      </c>
      <c r="B41" s="37">
        <v>225</v>
      </c>
      <c r="C41" s="37">
        <f>Önkormányzat!C41</f>
        <v>225</v>
      </c>
      <c r="D41" s="10" t="str">
        <f>Önkormányzat!D41</f>
        <v>Belterületi járdaépítés</v>
      </c>
      <c r="E41" s="88">
        <v>18130</v>
      </c>
      <c r="F41" s="96">
        <f>Önkormányzat!F41</f>
        <v>18130</v>
      </c>
    </row>
    <row r="42" spans="1:6" s="10" customFormat="1" ht="24" customHeight="1">
      <c r="A42" s="49" t="str">
        <f>Önkormányzat!A42</f>
        <v>Széchenyi u 7. értékesítés</v>
      </c>
      <c r="B42" s="42">
        <v>4000</v>
      </c>
      <c r="C42" s="37">
        <f>Önkormányzat!C42</f>
        <v>4000</v>
      </c>
      <c r="D42" s="10" t="str">
        <f>Önkormányzat!D42</f>
        <v>START közfoglalkoztatás beruházás</v>
      </c>
      <c r="E42" s="89">
        <v>5570</v>
      </c>
      <c r="F42" s="96">
        <f>Önkormányzat!F42</f>
        <v>89181</v>
      </c>
    </row>
    <row r="43" spans="1:6" s="10" customFormat="1" ht="24" customHeight="1">
      <c r="A43" s="49" t="str">
        <f>Önkormányzat!A43</f>
        <v>Start közfoglalkoztatás beruházási támogatás</v>
      </c>
      <c r="B43" s="42"/>
      <c r="C43" s="37">
        <f>Önkormányzat!C43</f>
        <v>89181</v>
      </c>
      <c r="D43" s="10">
        <f>Önkormányzat!D43</f>
        <v>0</v>
      </c>
      <c r="E43" s="90"/>
      <c r="F43" s="96">
        <f>Önkormányzat!F43</f>
        <v>0</v>
      </c>
    </row>
    <row r="44" spans="1:6" s="10" customFormat="1" ht="28.5" customHeight="1">
      <c r="A44" s="49" t="str">
        <f>Önkormányzat!A44</f>
        <v>Pénzmaradvány</v>
      </c>
      <c r="B44" s="42">
        <v>21975</v>
      </c>
      <c r="C44" s="37">
        <f>Önkormányzat!C44</f>
        <v>21975</v>
      </c>
      <c r="D44" s="10">
        <f>Önkormányzat!D44</f>
        <v>0</v>
      </c>
      <c r="E44" s="91"/>
      <c r="F44" s="96">
        <f>Önkormányzat!F44</f>
        <v>0</v>
      </c>
    </row>
    <row r="45" spans="1:6" s="10" customFormat="1" ht="28.5" customHeight="1">
      <c r="A45" s="49" t="str">
        <f>Önkormányzat!A45</f>
        <v>TOP pályázatok felhalmozási bevétel</v>
      </c>
      <c r="B45" s="42"/>
      <c r="C45" s="37">
        <f>Önkormányzat!C45</f>
        <v>108559</v>
      </c>
      <c r="D45" s="10" t="str">
        <f>Önkormányzat!D45</f>
        <v>TOP pályázatok beruházás</v>
      </c>
      <c r="E45" s="92"/>
      <c r="F45" s="96">
        <f>Önkormányzat!F45</f>
        <v>108559</v>
      </c>
    </row>
    <row r="46" spans="1:6" s="10" customFormat="1" ht="28.5" customHeight="1">
      <c r="A46" s="6"/>
      <c r="B46" s="42"/>
      <c r="C46" s="42"/>
      <c r="D46" s="10" t="str">
        <f>Önkormányzat!D46</f>
        <v>Beruházás ÁFA</v>
      </c>
      <c r="E46" s="92"/>
      <c r="F46" s="96">
        <f>Önkormányzat!F46</f>
        <v>5570</v>
      </c>
    </row>
    <row r="47" spans="1:6" s="4" customFormat="1" ht="15" thickBot="1">
      <c r="A47" s="15"/>
      <c r="B47" s="42"/>
      <c r="C47" s="42"/>
      <c r="D47" s="10"/>
      <c r="E47" s="93"/>
      <c r="F47" s="38"/>
    </row>
    <row r="48" spans="1:6" ht="21.75" customHeight="1" thickBot="1" thickTop="1">
      <c r="A48" s="58" t="s">
        <v>16</v>
      </c>
      <c r="B48" s="43">
        <f>SUM(B39:B47)</f>
        <v>26200</v>
      </c>
      <c r="C48" s="43">
        <f>SUM(C39:C47)</f>
        <v>223940</v>
      </c>
      <c r="D48" s="14" t="s">
        <v>17</v>
      </c>
      <c r="E48" s="41">
        <f>SUM(E40:E47)</f>
        <v>26200</v>
      </c>
      <c r="F48" s="94">
        <f>SUM(F40:F47)</f>
        <v>223940</v>
      </c>
    </row>
    <row r="49" spans="1:6" ht="16.5" thickBot="1" thickTop="1">
      <c r="A49" s="20" t="s">
        <v>18</v>
      </c>
      <c r="B49" s="44">
        <f>B37+B48</f>
        <v>353190</v>
      </c>
      <c r="C49" s="44">
        <f>C37+C48</f>
        <v>614008</v>
      </c>
      <c r="D49" s="45" t="s">
        <v>19</v>
      </c>
      <c r="E49" s="46">
        <f>E37+E48</f>
        <v>353190</v>
      </c>
      <c r="F49" s="46">
        <f>F37+F48</f>
        <v>614008</v>
      </c>
    </row>
    <row r="50" ht="13.5" thickTop="1">
      <c r="F50" s="2"/>
    </row>
    <row r="52" spans="2:3" ht="12.75">
      <c r="B52" s="2">
        <v>69708</v>
      </c>
      <c r="C52" s="2">
        <v>70363</v>
      </c>
    </row>
    <row r="53" spans="2:3" ht="12.75">
      <c r="B53" s="2">
        <v>116675</v>
      </c>
      <c r="C53" s="2">
        <v>116675</v>
      </c>
    </row>
    <row r="54" spans="2:3" ht="12.75">
      <c r="B54" s="2">
        <v>11202</v>
      </c>
      <c r="C54" s="2">
        <v>11202</v>
      </c>
    </row>
    <row r="55" spans="2:4" ht="12.75">
      <c r="B55" s="2">
        <v>303339</v>
      </c>
      <c r="C55" s="2">
        <v>563502</v>
      </c>
      <c r="D55" s="2"/>
    </row>
    <row r="56" spans="2:3" ht="12.75">
      <c r="B56" s="2">
        <f>SUM(B52:B55)</f>
        <v>500924</v>
      </c>
      <c r="C56" s="2">
        <f>SUM(C52:C55)</f>
        <v>761742</v>
      </c>
    </row>
    <row r="57" spans="2:3" ht="12.75">
      <c r="B57" s="2">
        <f>Könyvtár!B31+Humán!B31+'Közös Hivatal'!B30</f>
        <v>147734</v>
      </c>
      <c r="C57" s="2">
        <f>Könyvtár!C31+Humán!C31+'Közös Hivatal'!C30</f>
        <v>147734</v>
      </c>
    </row>
    <row r="58" spans="2:3" ht="12.75">
      <c r="B58" s="2">
        <f>B56-B57</f>
        <v>353190</v>
      </c>
      <c r="C58" s="2">
        <f>C56-C57</f>
        <v>614008</v>
      </c>
    </row>
  </sheetData>
  <sheetProtection/>
  <mergeCells count="8">
    <mergeCell ref="A7:F7"/>
    <mergeCell ref="A38:E38"/>
    <mergeCell ref="A1:E1"/>
    <mergeCell ref="A2:E2"/>
    <mergeCell ref="A3:E3"/>
    <mergeCell ref="D4:E4"/>
    <mergeCell ref="A5:C5"/>
    <mergeCell ref="D5:F5"/>
  </mergeCells>
  <printOptions gridLines="1" headings="1" horizontalCentered="1"/>
  <pageMargins left="0.1968503937007874" right="0.1968503937007874" top="0.5905511811023623" bottom="0.5905511811023623" header="0.31496062992125984" footer="0.5118110236220472"/>
  <pageSetup horizontalDpi="600" verticalDpi="600" orientation="portrait" paperSize="9" scale="59" r:id="rId2"/>
  <headerFooter alignWithMargins="0">
    <oddHeader>&amp;R 1.  melléklet az   1/2017. (II. 24. ) Ör. rendelethez.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65"/>
  <sheetViews>
    <sheetView view="pageBreakPreview" zoomScaleSheetLayoutView="100" workbookViewId="0" topLeftCell="A1">
      <selection activeCell="A43" sqref="A43"/>
    </sheetView>
  </sheetViews>
  <sheetFormatPr defaultColWidth="9.00390625" defaultRowHeight="12.75"/>
  <cols>
    <col min="1" max="1" width="42.75390625" style="1" customWidth="1"/>
    <col min="2" max="3" width="20.75390625" style="2" customWidth="1"/>
    <col min="4" max="4" width="42.75390625" style="1" customWidth="1"/>
    <col min="5" max="6" width="20.75390625" style="1" customWidth="1"/>
    <col min="7" max="7" width="12.00390625" style="74" bestFit="1" customWidth="1"/>
    <col min="8" max="8" width="10.375" style="1" bestFit="1" customWidth="1"/>
    <col min="9" max="16384" width="9.125" style="1" customWidth="1"/>
  </cols>
  <sheetData>
    <row r="1" spans="1:6" ht="27" customHeight="1">
      <c r="A1" s="102"/>
      <c r="B1" s="103"/>
      <c r="C1" s="103"/>
      <c r="D1" s="103"/>
      <c r="E1" s="103"/>
      <c r="F1" s="69"/>
    </row>
    <row r="2" spans="1:7" s="3" customFormat="1" ht="30" customHeight="1">
      <c r="A2" s="104" t="s">
        <v>21</v>
      </c>
      <c r="B2" s="104"/>
      <c r="C2" s="104"/>
      <c r="D2" s="104"/>
      <c r="E2" s="104"/>
      <c r="F2" s="70"/>
      <c r="G2" s="75"/>
    </row>
    <row r="3" spans="1:7" s="3" customFormat="1" ht="30" customHeight="1">
      <c r="A3" s="104" t="s">
        <v>75</v>
      </c>
      <c r="B3" s="104"/>
      <c r="C3" s="104"/>
      <c r="D3" s="104"/>
      <c r="E3" s="104"/>
      <c r="F3" s="70"/>
      <c r="G3" s="75"/>
    </row>
    <row r="4" spans="4:7" ht="21.75" customHeight="1" thickBot="1">
      <c r="D4" s="105" t="s">
        <v>0</v>
      </c>
      <c r="E4" s="105"/>
      <c r="F4" s="72"/>
      <c r="G4" s="76"/>
    </row>
    <row r="5" spans="1:7" s="23" customFormat="1" ht="45" customHeight="1" thickBot="1">
      <c r="A5" s="106" t="s">
        <v>1</v>
      </c>
      <c r="B5" s="107"/>
      <c r="C5" s="107"/>
      <c r="D5" s="106" t="s">
        <v>2</v>
      </c>
      <c r="E5" s="107"/>
      <c r="F5" s="108"/>
      <c r="G5" s="77"/>
    </row>
    <row r="6" spans="1:7" s="19" customFormat="1" ht="30" customHeight="1" thickBot="1">
      <c r="A6" s="24" t="s">
        <v>3</v>
      </c>
      <c r="B6" s="27" t="s">
        <v>82</v>
      </c>
      <c r="C6" s="27" t="s">
        <v>83</v>
      </c>
      <c r="D6" s="33" t="s">
        <v>3</v>
      </c>
      <c r="E6" s="27" t="s">
        <v>82</v>
      </c>
      <c r="F6" s="27" t="s">
        <v>83</v>
      </c>
      <c r="G6" s="78"/>
    </row>
    <row r="7" spans="1:6" ht="60" customHeight="1" thickBot="1">
      <c r="A7" s="97" t="s">
        <v>4</v>
      </c>
      <c r="B7" s="98"/>
      <c r="C7" s="98"/>
      <c r="D7" s="98"/>
      <c r="E7" s="98"/>
      <c r="F7" s="98"/>
    </row>
    <row r="8" spans="1:7" s="4" customFormat="1" ht="21.75" customHeight="1" thickBot="1">
      <c r="A8" s="12" t="s">
        <v>5</v>
      </c>
      <c r="B8" s="25">
        <v>25914</v>
      </c>
      <c r="C8" s="25">
        <v>25914</v>
      </c>
      <c r="D8" s="59" t="s">
        <v>44</v>
      </c>
      <c r="E8" s="56"/>
      <c r="F8" s="56"/>
      <c r="G8" s="79">
        <v>4042947</v>
      </c>
    </row>
    <row r="9" spans="1:7" s="4" customFormat="1" ht="18" customHeight="1">
      <c r="A9" s="6" t="s">
        <v>6</v>
      </c>
      <c r="B9" s="26"/>
      <c r="C9" s="26"/>
      <c r="D9" s="5" t="s">
        <v>45</v>
      </c>
      <c r="E9" s="37">
        <v>29090</v>
      </c>
      <c r="F9" s="37">
        <f>29090+6192+35451</f>
        <v>70733</v>
      </c>
      <c r="G9" s="79">
        <v>421836</v>
      </c>
    </row>
    <row r="10" spans="1:7" s="4" customFormat="1" ht="18" customHeight="1">
      <c r="A10" s="6" t="s">
        <v>7</v>
      </c>
      <c r="B10" s="26">
        <v>20000</v>
      </c>
      <c r="C10" s="26">
        <v>20000</v>
      </c>
      <c r="D10" s="7" t="s">
        <v>46</v>
      </c>
      <c r="E10" s="37">
        <v>5125</v>
      </c>
      <c r="F10" s="37">
        <f>5125+3900+1362</f>
        <v>10387</v>
      </c>
      <c r="G10" s="79">
        <v>31720</v>
      </c>
    </row>
    <row r="11" spans="1:7" s="4" customFormat="1" ht="18" customHeight="1">
      <c r="A11" s="6" t="s">
        <v>22</v>
      </c>
      <c r="B11" s="26">
        <v>85</v>
      </c>
      <c r="C11" s="26">
        <v>85</v>
      </c>
      <c r="D11" s="7" t="s">
        <v>47</v>
      </c>
      <c r="E11" s="37">
        <v>47115</v>
      </c>
      <c r="F11" s="37">
        <f>47115+15518</f>
        <v>62633</v>
      </c>
      <c r="G11" s="79">
        <v>31720</v>
      </c>
    </row>
    <row r="12" spans="1:8" s="4" customFormat="1" ht="18" customHeight="1" thickBot="1">
      <c r="A12" s="6"/>
      <c r="B12" s="26"/>
      <c r="C12" s="26"/>
      <c r="D12" s="7" t="s">
        <v>48</v>
      </c>
      <c r="E12" s="37">
        <v>33865</v>
      </c>
      <c r="F12" s="37">
        <v>33865</v>
      </c>
      <c r="G12" s="79">
        <v>31720</v>
      </c>
      <c r="H12" s="79">
        <f>SUM(G10:G12)</f>
        <v>95160</v>
      </c>
    </row>
    <row r="13" spans="1:7" s="4" customFormat="1" ht="18" customHeight="1" thickBot="1">
      <c r="A13" s="13" t="s">
        <v>8</v>
      </c>
      <c r="B13" s="18">
        <f>SUM(B10:B12)</f>
        <v>20085</v>
      </c>
      <c r="C13" s="18">
        <f>SUM(C10:C12)</f>
        <v>20085</v>
      </c>
      <c r="D13" s="34" t="s">
        <v>33</v>
      </c>
      <c r="E13" s="39">
        <f>SUM(E9:E12)</f>
        <v>115195</v>
      </c>
      <c r="F13" s="39">
        <f>SUM(F9:F12)</f>
        <v>177618</v>
      </c>
      <c r="G13" s="79">
        <v>57993</v>
      </c>
    </row>
    <row r="14" spans="1:7" s="4" customFormat="1" ht="18" customHeight="1">
      <c r="A14" s="6" t="s">
        <v>9</v>
      </c>
      <c r="B14" s="29"/>
      <c r="C14" s="29"/>
      <c r="D14" s="8"/>
      <c r="E14" s="36"/>
      <c r="F14" s="36"/>
      <c r="G14" s="79">
        <v>90402</v>
      </c>
    </row>
    <row r="15" spans="1:7" s="4" customFormat="1" ht="18" customHeight="1">
      <c r="A15" s="6" t="s">
        <v>11</v>
      </c>
      <c r="B15" s="26">
        <v>3500</v>
      </c>
      <c r="C15" s="26">
        <v>3500</v>
      </c>
      <c r="D15" s="8" t="s">
        <v>32</v>
      </c>
      <c r="E15" s="37"/>
      <c r="F15" s="37"/>
      <c r="G15" s="79">
        <v>90402</v>
      </c>
    </row>
    <row r="16" spans="1:8" s="4" customFormat="1" ht="14.25">
      <c r="A16" s="6" t="s">
        <v>20</v>
      </c>
      <c r="B16" s="26">
        <v>20</v>
      </c>
      <c r="C16" s="26">
        <v>20</v>
      </c>
      <c r="D16" s="7" t="s">
        <v>58</v>
      </c>
      <c r="E16" s="37">
        <v>0</v>
      </c>
      <c r="F16" s="37">
        <v>0</v>
      </c>
      <c r="G16" s="79">
        <v>90402</v>
      </c>
      <c r="H16" s="79">
        <f>SUM(G13:G16)</f>
        <v>329199</v>
      </c>
    </row>
    <row r="17" spans="1:7" s="4" customFormat="1" ht="18" customHeight="1">
      <c r="A17" s="6"/>
      <c r="B17" s="26"/>
      <c r="C17" s="26"/>
      <c r="D17" s="7" t="s">
        <v>41</v>
      </c>
      <c r="E17" s="37">
        <v>0</v>
      </c>
      <c r="F17" s="37">
        <v>0</v>
      </c>
      <c r="G17" s="79">
        <v>193850</v>
      </c>
    </row>
    <row r="18" spans="1:7" s="4" customFormat="1" ht="18" customHeight="1">
      <c r="A18" s="6"/>
      <c r="B18" s="26"/>
      <c r="C18" s="26"/>
      <c r="D18" s="7" t="s">
        <v>42</v>
      </c>
      <c r="E18" s="37">
        <v>0</v>
      </c>
      <c r="F18" s="37">
        <v>0</v>
      </c>
      <c r="G18" s="79">
        <v>2470787</v>
      </c>
    </row>
    <row r="19" spans="1:7" s="4" customFormat="1" ht="18" customHeight="1" thickBot="1">
      <c r="A19" s="6"/>
      <c r="B19" s="26"/>
      <c r="C19" s="26"/>
      <c r="D19" s="17" t="s">
        <v>59</v>
      </c>
      <c r="E19" s="37">
        <v>147734</v>
      </c>
      <c r="F19" s="37">
        <v>147734</v>
      </c>
      <c r="G19" s="79">
        <f>SUM(G8:G18)</f>
        <v>7553779</v>
      </c>
    </row>
    <row r="20" spans="1:8" s="4" customFormat="1" ht="18" customHeight="1" thickBot="1">
      <c r="A20" s="12" t="s">
        <v>25</v>
      </c>
      <c r="B20" s="25">
        <f>SUM(B15:B19)</f>
        <v>3520</v>
      </c>
      <c r="C20" s="25">
        <f>SUM(C15:C19)</f>
        <v>3520</v>
      </c>
      <c r="D20" s="60"/>
      <c r="E20" s="56"/>
      <c r="F20" s="56"/>
      <c r="G20" s="79">
        <f>G19/1.22</f>
        <v>6191622.131147541</v>
      </c>
      <c r="H20" s="4" t="s">
        <v>85</v>
      </c>
    </row>
    <row r="21" spans="1:8" s="4" customFormat="1" ht="18" customHeight="1" thickBot="1">
      <c r="A21" s="15" t="s">
        <v>60</v>
      </c>
      <c r="B21" s="30"/>
      <c r="C21" s="30"/>
      <c r="D21" s="35" t="s">
        <v>34</v>
      </c>
      <c r="E21" s="21">
        <f>SUM(E16:E20)</f>
        <v>147734</v>
      </c>
      <c r="F21" s="21">
        <f>SUM(F16:F20)</f>
        <v>147734</v>
      </c>
      <c r="G21" s="79">
        <f>G19-G20</f>
        <v>1362156.868852459</v>
      </c>
      <c r="H21" s="4" t="s">
        <v>84</v>
      </c>
    </row>
    <row r="22" spans="1:7" s="4" customFormat="1" ht="18" customHeight="1">
      <c r="A22" s="6" t="s">
        <v>27</v>
      </c>
      <c r="B22" s="26">
        <v>0</v>
      </c>
      <c r="C22" s="26">
        <v>0</v>
      </c>
      <c r="D22" s="7"/>
      <c r="E22" s="36"/>
      <c r="F22" s="36"/>
      <c r="G22" s="79"/>
    </row>
    <row r="23" spans="1:7" s="4" customFormat="1" ht="18" customHeight="1" thickBot="1">
      <c r="A23" s="6"/>
      <c r="B23" s="26"/>
      <c r="C23" s="26"/>
      <c r="D23" s="8" t="s">
        <v>10</v>
      </c>
      <c r="E23" s="37"/>
      <c r="F23" s="37"/>
      <c r="G23" s="79"/>
    </row>
    <row r="24" spans="1:7" s="4" customFormat="1" ht="18" customHeight="1" thickBot="1">
      <c r="A24" s="12" t="s">
        <v>29</v>
      </c>
      <c r="B24" s="25">
        <f>SUM(B21:B23)</f>
        <v>0</v>
      </c>
      <c r="C24" s="25">
        <f>SUM(C21:C23)</f>
        <v>0</v>
      </c>
      <c r="D24" s="7" t="s">
        <v>31</v>
      </c>
      <c r="E24" s="37">
        <v>8000</v>
      </c>
      <c r="F24" s="37">
        <v>8000</v>
      </c>
      <c r="G24" s="79"/>
    </row>
    <row r="25" spans="1:7" s="4" customFormat="1" ht="18" customHeight="1" thickBot="1">
      <c r="A25" s="16" t="s">
        <v>76</v>
      </c>
      <c r="B25" s="29">
        <f>88612+35270+2210+10261+22532</f>
        <v>158885</v>
      </c>
      <c r="C25" s="29">
        <f>88612+35270+2210+10261+22532+7554</f>
        <v>166439</v>
      </c>
      <c r="D25" s="7"/>
      <c r="E25" s="38"/>
      <c r="F25" s="38"/>
      <c r="G25" s="79"/>
    </row>
    <row r="26" spans="1:7" s="4" customFormat="1" ht="18" customHeight="1" thickBot="1">
      <c r="A26" s="6" t="s">
        <v>61</v>
      </c>
      <c r="B26" s="26">
        <v>46</v>
      </c>
      <c r="C26" s="26">
        <v>46</v>
      </c>
      <c r="D26" s="35" t="s">
        <v>35</v>
      </c>
      <c r="E26" s="22">
        <f>SUM(E24:E25)</f>
        <v>8000</v>
      </c>
      <c r="F26" s="22">
        <f>SUM(F24:F25)</f>
        <v>8000</v>
      </c>
      <c r="G26" s="79"/>
    </row>
    <row r="27" spans="1:7" s="4" customFormat="1" ht="18" customHeight="1" thickBot="1">
      <c r="A27" s="6" t="s">
        <v>72</v>
      </c>
      <c r="B27" s="26">
        <v>39179</v>
      </c>
      <c r="C27" s="26">
        <v>39179</v>
      </c>
      <c r="D27" s="17"/>
      <c r="E27" s="37"/>
      <c r="F27" s="37"/>
      <c r="G27" s="79"/>
    </row>
    <row r="28" spans="1:7" s="4" customFormat="1" ht="18" customHeight="1" thickBot="1">
      <c r="A28" s="6" t="s">
        <v>38</v>
      </c>
      <c r="B28" s="26"/>
      <c r="C28" s="26"/>
      <c r="D28" s="17"/>
      <c r="E28" s="36"/>
      <c r="F28" s="36"/>
      <c r="G28" s="79"/>
    </row>
    <row r="29" spans="1:7" s="4" customFormat="1" ht="18" customHeight="1" thickBot="1">
      <c r="A29" s="12" t="s">
        <v>30</v>
      </c>
      <c r="B29" s="25">
        <f>SUM(B25:B28)</f>
        <v>198110</v>
      </c>
      <c r="C29" s="25">
        <f>SUM(C25:C28)</f>
        <v>205664</v>
      </c>
      <c r="D29" s="7"/>
      <c r="E29" s="37"/>
      <c r="F29" s="37"/>
      <c r="G29" s="79"/>
    </row>
    <row r="30" spans="1:7" s="4" customFormat="1" ht="14.25">
      <c r="A30" s="6" t="s">
        <v>70</v>
      </c>
      <c r="B30" s="26">
        <f>3628+4370</f>
        <v>7998</v>
      </c>
      <c r="C30" s="26">
        <f>3628+4370</f>
        <v>7998</v>
      </c>
      <c r="D30" s="7" t="s">
        <v>36</v>
      </c>
      <c r="E30" s="37">
        <v>0</v>
      </c>
      <c r="F30" s="37">
        <v>0</v>
      </c>
      <c r="G30" s="79"/>
    </row>
    <row r="31" spans="1:7" s="4" customFormat="1" ht="18" customHeight="1">
      <c r="A31" s="6" t="s">
        <v>62</v>
      </c>
      <c r="B31" s="31">
        <v>18843</v>
      </c>
      <c r="C31" s="31">
        <f>18843+35451+3900+15518</f>
        <v>73712</v>
      </c>
      <c r="D31" s="9"/>
      <c r="E31" s="37"/>
      <c r="F31" s="37"/>
      <c r="G31" s="79"/>
    </row>
    <row r="32" spans="1:7" s="4" customFormat="1" ht="18" customHeight="1">
      <c r="A32" s="6" t="s">
        <v>78</v>
      </c>
      <c r="B32" s="31">
        <v>202</v>
      </c>
      <c r="C32" s="31">
        <v>202</v>
      </c>
      <c r="D32" s="9" t="s">
        <v>80</v>
      </c>
      <c r="E32" s="37">
        <v>6210</v>
      </c>
      <c r="F32" s="37">
        <v>6210</v>
      </c>
      <c r="G32" s="79"/>
    </row>
    <row r="33" spans="1:7" s="4" customFormat="1" ht="27" customHeight="1">
      <c r="A33" s="15" t="s">
        <v>68</v>
      </c>
      <c r="B33" s="31">
        <v>1450</v>
      </c>
      <c r="C33" s="31">
        <v>1450</v>
      </c>
      <c r="D33" s="9"/>
      <c r="E33" s="37"/>
      <c r="F33" s="37"/>
      <c r="G33" s="79"/>
    </row>
    <row r="34" spans="1:7" s="4" customFormat="1" ht="18" customHeight="1">
      <c r="A34" s="15" t="s">
        <v>69</v>
      </c>
      <c r="B34" s="31">
        <v>1017</v>
      </c>
      <c r="C34" s="31">
        <v>1017</v>
      </c>
      <c r="D34" s="9"/>
      <c r="E34" s="37"/>
      <c r="F34" s="37"/>
      <c r="G34" s="79"/>
    </row>
    <row r="35" spans="1:7" s="4" customFormat="1" ht="18" customHeight="1">
      <c r="A35" s="49"/>
      <c r="B35" s="31"/>
      <c r="C35" s="31"/>
      <c r="D35" s="9"/>
      <c r="E35" s="37"/>
      <c r="F35" s="37"/>
      <c r="G35" s="79"/>
    </row>
    <row r="36" spans="1:7" s="4" customFormat="1" ht="18" customHeight="1" thickBot="1">
      <c r="A36" s="28" t="s">
        <v>37</v>
      </c>
      <c r="B36" s="31"/>
      <c r="C36" s="31"/>
      <c r="D36" s="9"/>
      <c r="E36" s="40"/>
      <c r="F36" s="40"/>
      <c r="G36" s="79"/>
    </row>
    <row r="37" spans="1:7" s="4" customFormat="1" ht="21.75" customHeight="1" thickBot="1" thickTop="1">
      <c r="A37" s="47" t="s">
        <v>13</v>
      </c>
      <c r="B37" s="32">
        <f>B8+B13+B20+B24+B29+B30+B31+B36+B33+B35+B34+B32</f>
        <v>277139</v>
      </c>
      <c r="C37" s="32">
        <f>C8+C13+C20+C24+C29+C30+C31+C36+C33+C35+C34+C32</f>
        <v>339562</v>
      </c>
      <c r="D37" s="14" t="s">
        <v>14</v>
      </c>
      <c r="E37" s="41">
        <f>E13+E21+E26+E30+E32</f>
        <v>277139</v>
      </c>
      <c r="F37" s="41">
        <f>F13+F21+F26+F30+F32</f>
        <v>339562</v>
      </c>
      <c r="G37" s="79"/>
    </row>
    <row r="38" spans="1:7" s="4" customFormat="1" ht="39.75" customHeight="1" thickBot="1" thickTop="1">
      <c r="A38" s="109" t="s">
        <v>15</v>
      </c>
      <c r="B38" s="110"/>
      <c r="C38" s="110"/>
      <c r="D38" s="110"/>
      <c r="E38" s="111"/>
      <c r="F38" s="73"/>
      <c r="G38" s="79"/>
    </row>
    <row r="39" spans="1:7" s="9" customFormat="1" ht="27.75" customHeight="1" thickBot="1">
      <c r="A39" s="55" t="s">
        <v>54</v>
      </c>
      <c r="B39" s="56"/>
      <c r="C39" s="56"/>
      <c r="D39" s="57" t="s">
        <v>55</v>
      </c>
      <c r="E39" s="56"/>
      <c r="F39" s="56"/>
      <c r="G39" s="80"/>
    </row>
    <row r="40" spans="1:7" s="9" customFormat="1" ht="24.75" customHeight="1">
      <c r="A40" s="67"/>
      <c r="B40" s="49"/>
      <c r="C40" s="49"/>
      <c r="D40" s="10" t="s">
        <v>71</v>
      </c>
      <c r="E40" s="65">
        <v>2500</v>
      </c>
      <c r="F40" s="65">
        <v>2500</v>
      </c>
      <c r="G40" s="80"/>
    </row>
    <row r="41" spans="1:7" s="10" customFormat="1" ht="30" customHeight="1">
      <c r="A41" s="49" t="s">
        <v>77</v>
      </c>
      <c r="B41" s="37">
        <v>225</v>
      </c>
      <c r="C41" s="37">
        <v>225</v>
      </c>
      <c r="D41" s="67" t="s">
        <v>79</v>
      </c>
      <c r="E41" s="66">
        <v>18130</v>
      </c>
      <c r="F41" s="66">
        <v>18130</v>
      </c>
      <c r="G41" s="76"/>
    </row>
    <row r="42" spans="1:7" s="10" customFormat="1" ht="30" customHeight="1">
      <c r="A42" s="49" t="s">
        <v>81</v>
      </c>
      <c r="B42" s="42">
        <v>4000</v>
      </c>
      <c r="C42" s="42">
        <v>4000</v>
      </c>
      <c r="D42" s="63" t="s">
        <v>93</v>
      </c>
      <c r="E42" s="66"/>
      <c r="F42" s="66">
        <v>89181</v>
      </c>
      <c r="G42" s="76"/>
    </row>
    <row r="43" spans="1:7" s="10" customFormat="1" ht="30" customHeight="1">
      <c r="A43" s="15" t="s">
        <v>94</v>
      </c>
      <c r="B43" s="42"/>
      <c r="C43" s="42">
        <v>89181</v>
      </c>
      <c r="D43" s="67"/>
      <c r="E43" s="66"/>
      <c r="F43" s="66"/>
      <c r="G43" s="76"/>
    </row>
    <row r="44" spans="1:7" s="10" customFormat="1" ht="28.5" customHeight="1">
      <c r="A44" s="15" t="s">
        <v>69</v>
      </c>
      <c r="B44" s="42">
        <v>21975</v>
      </c>
      <c r="C44" s="42">
        <v>21975</v>
      </c>
      <c r="D44" s="49"/>
      <c r="E44" s="64"/>
      <c r="F44" s="64"/>
      <c r="G44" s="76"/>
    </row>
    <row r="45" spans="1:7" s="10" customFormat="1" ht="28.5" customHeight="1">
      <c r="A45" s="15" t="s">
        <v>95</v>
      </c>
      <c r="B45" s="42"/>
      <c r="C45" s="42">
        <v>108559</v>
      </c>
      <c r="D45" s="68" t="s">
        <v>96</v>
      </c>
      <c r="E45" s="62"/>
      <c r="F45" s="62">
        <v>108559</v>
      </c>
      <c r="G45" s="76"/>
    </row>
    <row r="46" spans="1:7" s="10" customFormat="1" ht="28.5" customHeight="1">
      <c r="A46" s="6"/>
      <c r="B46" s="42"/>
      <c r="C46" s="42"/>
      <c r="D46" s="68" t="s">
        <v>74</v>
      </c>
      <c r="E46" s="62">
        <v>5570</v>
      </c>
      <c r="F46" s="62">
        <v>5570</v>
      </c>
      <c r="G46" s="76"/>
    </row>
    <row r="47" spans="1:7" s="10" customFormat="1" ht="18" customHeight="1" thickBot="1">
      <c r="A47" s="15"/>
      <c r="B47" s="42"/>
      <c r="C47" s="42"/>
      <c r="E47" s="40"/>
      <c r="F47" s="40"/>
      <c r="G47" s="76"/>
    </row>
    <row r="48" spans="1:7" s="4" customFormat="1" ht="27" thickBot="1" thickTop="1">
      <c r="A48" s="58" t="s">
        <v>16</v>
      </c>
      <c r="B48" s="43">
        <f>SUM(B39:B47)</f>
        <v>26200</v>
      </c>
      <c r="C48" s="43">
        <f>SUM(C39:C47)</f>
        <v>223940</v>
      </c>
      <c r="D48" s="14" t="s">
        <v>17</v>
      </c>
      <c r="E48" s="41">
        <f>SUM(E40:E47)</f>
        <v>26200</v>
      </c>
      <c r="F48" s="41">
        <f>SUM(F40:F47)</f>
        <v>223940</v>
      </c>
      <c r="G48" s="79"/>
    </row>
    <row r="49" spans="1:6" ht="21.75" customHeight="1" thickBot="1" thickTop="1">
      <c r="A49" s="20" t="s">
        <v>18</v>
      </c>
      <c r="B49" s="44">
        <f>B37+B48</f>
        <v>303339</v>
      </c>
      <c r="C49" s="44">
        <f>C37+C48</f>
        <v>563502</v>
      </c>
      <c r="D49" s="45" t="s">
        <v>19</v>
      </c>
      <c r="E49" s="46">
        <f>E37+E48</f>
        <v>303339</v>
      </c>
      <c r="F49" s="46">
        <f>F37+F48</f>
        <v>563502</v>
      </c>
    </row>
    <row r="50" ht="13.5" thickTop="1"/>
    <row r="53" spans="2:4" ht="12.75">
      <c r="B53" s="2" t="s">
        <v>86</v>
      </c>
      <c r="C53" s="2" t="s">
        <v>91</v>
      </c>
      <c r="D53" s="1" t="s">
        <v>92</v>
      </c>
    </row>
    <row r="54" spans="1:6" ht="12.75">
      <c r="A54" s="1" t="s">
        <v>87</v>
      </c>
      <c r="B54" s="74">
        <v>12469168</v>
      </c>
      <c r="C54" s="74">
        <v>12469168</v>
      </c>
      <c r="D54" s="74">
        <v>10512480</v>
      </c>
      <c r="E54" s="74">
        <f>SUM(B54:D54)</f>
        <v>35450816</v>
      </c>
      <c r="F54" s="1">
        <v>35451</v>
      </c>
    </row>
    <row r="55" spans="1:6" ht="12.75">
      <c r="A55" s="1" t="s">
        <v>88</v>
      </c>
      <c r="B55" s="74">
        <v>1371608</v>
      </c>
      <c r="C55" s="74">
        <v>1371608</v>
      </c>
      <c r="D55" s="74">
        <v>1156344</v>
      </c>
      <c r="E55" s="74">
        <f>SUM(B55:D55)</f>
        <v>3899560</v>
      </c>
      <c r="F55" s="1">
        <v>3900</v>
      </c>
    </row>
    <row r="56" spans="1:6" ht="12.75">
      <c r="A56" s="1" t="s">
        <v>89</v>
      </c>
      <c r="B56" s="74">
        <v>7759223</v>
      </c>
      <c r="C56" s="74">
        <v>7759030</v>
      </c>
      <c r="D56" s="74"/>
      <c r="E56" s="74">
        <f>SUM(B56:D56)</f>
        <v>15518253</v>
      </c>
      <c r="F56" s="1">
        <v>15518</v>
      </c>
    </row>
    <row r="57" spans="1:6" ht="12.75">
      <c r="A57" s="1" t="s">
        <v>90</v>
      </c>
      <c r="B57" s="74"/>
      <c r="C57" s="74"/>
      <c r="D57" s="74">
        <v>89181324</v>
      </c>
      <c r="E57" s="74">
        <f>SUM(B57:D57)</f>
        <v>89181324</v>
      </c>
      <c r="F57" s="1">
        <v>89181</v>
      </c>
    </row>
    <row r="58" spans="2:6" ht="12.75">
      <c r="B58" s="74">
        <f>SUM(B54:B57)</f>
        <v>21599999</v>
      </c>
      <c r="C58" s="74">
        <f>SUM(C54:C57)</f>
        <v>21599806</v>
      </c>
      <c r="D58" s="74">
        <f>SUM(D54:D57)</f>
        <v>100850148</v>
      </c>
      <c r="E58" s="74">
        <f>SUM(E54:E57)</f>
        <v>144049953</v>
      </c>
      <c r="F58" s="1">
        <f>SUM(F54:F57)</f>
        <v>144050</v>
      </c>
    </row>
    <row r="59" ht="12.75">
      <c r="E59" s="74">
        <f>SUM(B58:D58)</f>
        <v>144049953</v>
      </c>
    </row>
    <row r="60" spans="3:4" ht="12.75">
      <c r="C60" s="2">
        <v>303339</v>
      </c>
      <c r="D60" s="2">
        <v>35451</v>
      </c>
    </row>
    <row r="61" spans="3:4" ht="12.75">
      <c r="C61" s="2">
        <v>7554</v>
      </c>
      <c r="D61" s="2">
        <v>3890</v>
      </c>
    </row>
    <row r="62" spans="3:4" ht="12.75">
      <c r="C62" s="2">
        <v>144050</v>
      </c>
      <c r="D62" s="2">
        <v>15518</v>
      </c>
    </row>
    <row r="63" spans="3:4" ht="12.75">
      <c r="C63" s="2">
        <v>108559</v>
      </c>
      <c r="D63" s="2">
        <v>89181</v>
      </c>
    </row>
    <row r="64" spans="3:4" ht="12.75">
      <c r="C64" s="2">
        <f>SUM(C60:C63)</f>
        <v>563502</v>
      </c>
      <c r="D64" s="2">
        <f>SUM(D60:D63)</f>
        <v>144040</v>
      </c>
    </row>
    <row r="65" ht="12.75">
      <c r="C65" s="2">
        <f>C64-C49</f>
        <v>0</v>
      </c>
    </row>
  </sheetData>
  <sheetProtection/>
  <mergeCells count="8">
    <mergeCell ref="A38:E38"/>
    <mergeCell ref="D4:E4"/>
    <mergeCell ref="A5:C5"/>
    <mergeCell ref="D5:F5"/>
    <mergeCell ref="A7:F7"/>
    <mergeCell ref="A1:E1"/>
    <mergeCell ref="A2:E2"/>
    <mergeCell ref="A3:E3"/>
  </mergeCells>
  <printOptions gridLines="1" headings="1" horizontalCentered="1"/>
  <pageMargins left="0.1968503937007874" right="0.1968503937007874" top="0.5905511811023623" bottom="0.5905511811023623" header="0.31496062992125984" footer="0.5118110236220472"/>
  <pageSetup horizontalDpi="300" verticalDpi="300" orientation="portrait" paperSize="9" scale="59" r:id="rId2"/>
  <headerFooter alignWithMargins="0">
    <oddHeader>&amp;R1. melléklet az  1 /2017. (II. 24.) Ör. rendelethez.</oddHeader>
  </headerFooter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G47"/>
  <sheetViews>
    <sheetView view="pageBreakPreview" zoomScaleSheetLayoutView="100" workbookViewId="0" topLeftCell="A1">
      <selection activeCell="A5" sqref="A5:F7"/>
    </sheetView>
  </sheetViews>
  <sheetFormatPr defaultColWidth="9.00390625" defaultRowHeight="12.75"/>
  <cols>
    <col min="1" max="1" width="42.75390625" style="1" customWidth="1"/>
    <col min="2" max="3" width="20.75390625" style="2" customWidth="1"/>
    <col min="4" max="4" width="42.75390625" style="1" customWidth="1"/>
    <col min="5" max="6" width="20.75390625" style="1" customWidth="1"/>
    <col min="7" max="16384" width="9.125" style="1" customWidth="1"/>
  </cols>
  <sheetData>
    <row r="1" spans="1:6" ht="27" customHeight="1">
      <c r="A1" s="102"/>
      <c r="B1" s="103"/>
      <c r="C1" s="103"/>
      <c r="D1" s="103"/>
      <c r="E1" s="103"/>
      <c r="F1" s="69"/>
    </row>
    <row r="2" spans="1:6" s="3" customFormat="1" ht="30" customHeight="1">
      <c r="A2" s="104" t="s">
        <v>65</v>
      </c>
      <c r="B2" s="104"/>
      <c r="C2" s="104"/>
      <c r="D2" s="104"/>
      <c r="E2" s="104"/>
      <c r="F2" s="70"/>
    </row>
    <row r="3" spans="1:6" s="3" customFormat="1" ht="30" customHeight="1">
      <c r="A3" s="104" t="s">
        <v>75</v>
      </c>
      <c r="B3" s="104"/>
      <c r="C3" s="104"/>
      <c r="D3" s="104"/>
      <c r="E3" s="104"/>
      <c r="F3" s="70"/>
    </row>
    <row r="4" spans="4:7" ht="21.75" customHeight="1" thickBot="1">
      <c r="D4" s="105" t="s">
        <v>0</v>
      </c>
      <c r="E4" s="105"/>
      <c r="F4" s="72"/>
      <c r="G4" s="11"/>
    </row>
    <row r="5" spans="1:6" s="23" customFormat="1" ht="45" customHeight="1" thickBot="1">
      <c r="A5" s="106" t="s">
        <v>1</v>
      </c>
      <c r="B5" s="107"/>
      <c r="C5" s="107"/>
      <c r="D5" s="106" t="s">
        <v>2</v>
      </c>
      <c r="E5" s="107"/>
      <c r="F5" s="108"/>
    </row>
    <row r="6" spans="1:6" s="19" customFormat="1" ht="30" customHeight="1" thickBot="1">
      <c r="A6" s="24" t="s">
        <v>3</v>
      </c>
      <c r="B6" s="27" t="s">
        <v>82</v>
      </c>
      <c r="C6" s="27" t="s">
        <v>83</v>
      </c>
      <c r="D6" s="33" t="s">
        <v>3</v>
      </c>
      <c r="E6" s="27" t="s">
        <v>82</v>
      </c>
      <c r="F6" s="27" t="s">
        <v>83</v>
      </c>
    </row>
    <row r="7" spans="1:6" ht="60" customHeight="1" thickBot="1">
      <c r="A7" s="97" t="s">
        <v>4</v>
      </c>
      <c r="B7" s="98"/>
      <c r="C7" s="98"/>
      <c r="D7" s="98"/>
      <c r="E7" s="98"/>
      <c r="F7" s="98"/>
    </row>
    <row r="8" spans="1:6" s="4" customFormat="1" ht="21.75" customHeight="1" thickBot="1">
      <c r="A8" s="12" t="s">
        <v>5</v>
      </c>
      <c r="B8" s="25">
        <v>0</v>
      </c>
      <c r="C8" s="25">
        <v>0</v>
      </c>
      <c r="D8" s="59" t="s">
        <v>44</v>
      </c>
      <c r="E8" s="56"/>
      <c r="F8" s="56"/>
    </row>
    <row r="9" spans="1:6" s="4" customFormat="1" ht="18" customHeight="1">
      <c r="A9" s="6" t="s">
        <v>6</v>
      </c>
      <c r="B9" s="26"/>
      <c r="C9" s="26"/>
      <c r="D9" s="5" t="s">
        <v>45</v>
      </c>
      <c r="E9" s="37">
        <v>5767</v>
      </c>
      <c r="F9" s="37">
        <v>5767</v>
      </c>
    </row>
    <row r="10" spans="1:6" s="4" customFormat="1" ht="18" customHeight="1">
      <c r="A10" s="6" t="s">
        <v>7</v>
      </c>
      <c r="B10" s="26">
        <v>0</v>
      </c>
      <c r="C10" s="26">
        <v>0</v>
      </c>
      <c r="D10" s="7" t="s">
        <v>46</v>
      </c>
      <c r="E10" s="37">
        <v>1240</v>
      </c>
      <c r="F10" s="37">
        <v>1240</v>
      </c>
    </row>
    <row r="11" spans="1:6" s="4" customFormat="1" ht="18" customHeight="1">
      <c r="A11" s="6" t="s">
        <v>22</v>
      </c>
      <c r="B11" s="26">
        <v>0</v>
      </c>
      <c r="C11" s="26">
        <v>0</v>
      </c>
      <c r="D11" s="7" t="s">
        <v>47</v>
      </c>
      <c r="E11" s="37">
        <v>4195</v>
      </c>
      <c r="F11" s="37">
        <v>4195</v>
      </c>
    </row>
    <row r="12" spans="1:6" s="4" customFormat="1" ht="18" customHeight="1" thickBot="1">
      <c r="A12" s="6"/>
      <c r="B12" s="26"/>
      <c r="C12" s="26"/>
      <c r="D12" s="7" t="s">
        <v>48</v>
      </c>
      <c r="E12" s="37"/>
      <c r="F12" s="37"/>
    </row>
    <row r="13" spans="1:6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34" t="s">
        <v>33</v>
      </c>
      <c r="E13" s="39">
        <f>SUM(E9:E12)</f>
        <v>11202</v>
      </c>
      <c r="F13" s="39">
        <f>SUM(F9:F12)</f>
        <v>11202</v>
      </c>
    </row>
    <row r="14" spans="1:6" s="4" customFormat="1" ht="18" customHeight="1">
      <c r="A14" s="6" t="s">
        <v>9</v>
      </c>
      <c r="B14" s="29"/>
      <c r="C14" s="29"/>
      <c r="D14" s="8"/>
      <c r="E14" s="36"/>
      <c r="F14" s="36"/>
    </row>
    <row r="15" spans="1:6" s="4" customFormat="1" ht="18" customHeight="1">
      <c r="A15" s="6" t="s">
        <v>40</v>
      </c>
      <c r="B15" s="26">
        <v>0</v>
      </c>
      <c r="C15" s="26">
        <v>0</v>
      </c>
      <c r="D15" s="8" t="s">
        <v>32</v>
      </c>
      <c r="E15" s="37"/>
      <c r="F15" s="37"/>
    </row>
    <row r="16" spans="1:6" s="4" customFormat="1" ht="25.5">
      <c r="A16" s="6" t="s">
        <v>23</v>
      </c>
      <c r="B16" s="26">
        <v>0</v>
      </c>
      <c r="C16" s="26">
        <v>0</v>
      </c>
      <c r="D16" s="7" t="s">
        <v>58</v>
      </c>
      <c r="E16" s="37"/>
      <c r="F16" s="37"/>
    </row>
    <row r="17" spans="1:6" s="4" customFormat="1" ht="18" customHeight="1">
      <c r="A17" s="6"/>
      <c r="B17" s="26"/>
      <c r="C17" s="26"/>
      <c r="D17" s="7" t="s">
        <v>41</v>
      </c>
      <c r="E17" s="37"/>
      <c r="F17" s="37"/>
    </row>
    <row r="18" spans="1:6" s="4" customFormat="1" ht="18" customHeight="1">
      <c r="A18" s="6" t="s">
        <v>11</v>
      </c>
      <c r="B18" s="26">
        <v>0</v>
      </c>
      <c r="C18" s="26">
        <v>0</v>
      </c>
      <c r="D18" s="7" t="s">
        <v>42</v>
      </c>
      <c r="E18" s="37"/>
      <c r="F18" s="37"/>
    </row>
    <row r="19" spans="1:6" s="4" customFormat="1" ht="18" customHeight="1" thickBot="1">
      <c r="A19" s="6" t="s">
        <v>20</v>
      </c>
      <c r="B19" s="26">
        <v>0</v>
      </c>
      <c r="C19" s="26">
        <v>0</v>
      </c>
      <c r="D19" s="8" t="s">
        <v>43</v>
      </c>
      <c r="E19" s="37"/>
      <c r="F19" s="37"/>
    </row>
    <row r="20" spans="1:6" s="4" customFormat="1" ht="18" customHeight="1" thickBot="1">
      <c r="A20" s="12" t="s">
        <v>25</v>
      </c>
      <c r="B20" s="25">
        <f>SUM(B15:B19)</f>
        <v>0</v>
      </c>
      <c r="C20" s="25">
        <f>SUM(C15:C19)</f>
        <v>0</v>
      </c>
      <c r="D20" s="8"/>
      <c r="E20" s="38"/>
      <c r="F20" s="38"/>
    </row>
    <row r="21" spans="1:6" s="4" customFormat="1" ht="18" customHeight="1" thickBot="1">
      <c r="A21" s="15" t="s">
        <v>26</v>
      </c>
      <c r="B21" s="30"/>
      <c r="C21" s="30"/>
      <c r="D21" s="35" t="s">
        <v>34</v>
      </c>
      <c r="E21" s="21">
        <f>SUM(E16:E20)</f>
        <v>0</v>
      </c>
      <c r="F21" s="21">
        <f>SUM(F16:F20)</f>
        <v>0</v>
      </c>
    </row>
    <row r="22" spans="1:6" s="4" customFormat="1" ht="18" customHeight="1">
      <c r="A22" s="6" t="s">
        <v>27</v>
      </c>
      <c r="B22" s="26">
        <v>0</v>
      </c>
      <c r="C22" s="26">
        <v>0</v>
      </c>
      <c r="D22" s="7"/>
      <c r="E22" s="36"/>
      <c r="F22" s="36"/>
    </row>
    <row r="23" spans="1:6" s="4" customFormat="1" ht="18" customHeight="1" thickBot="1">
      <c r="A23" s="6" t="s">
        <v>28</v>
      </c>
      <c r="B23" s="26">
        <v>0</v>
      </c>
      <c r="C23" s="26">
        <v>0</v>
      </c>
      <c r="D23" s="8" t="s">
        <v>10</v>
      </c>
      <c r="E23" s="37"/>
      <c r="F23" s="37"/>
    </row>
    <row r="24" spans="1:6" s="4" customFormat="1" ht="18" customHeight="1" thickBot="1">
      <c r="A24" s="12" t="s">
        <v>29</v>
      </c>
      <c r="B24" s="25">
        <f>SUM(B22:B23)</f>
        <v>0</v>
      </c>
      <c r="C24" s="25">
        <f>SUM(C22:C23)</f>
        <v>0</v>
      </c>
      <c r="D24" s="7" t="s">
        <v>31</v>
      </c>
      <c r="E24" s="37"/>
      <c r="F24" s="37"/>
    </row>
    <row r="25" spans="1:6" s="4" customFormat="1" ht="18" customHeight="1" thickBot="1">
      <c r="A25" s="16" t="s">
        <v>12</v>
      </c>
      <c r="B25" s="29">
        <v>0</v>
      </c>
      <c r="C25" s="29">
        <v>0</v>
      </c>
      <c r="D25" s="7"/>
      <c r="E25" s="38"/>
      <c r="F25" s="38"/>
    </row>
    <row r="26" spans="1:6" s="4" customFormat="1" ht="18" customHeight="1" thickBot="1">
      <c r="A26" s="6" t="s">
        <v>24</v>
      </c>
      <c r="B26" s="26">
        <v>0</v>
      </c>
      <c r="C26" s="26">
        <v>0</v>
      </c>
      <c r="D26" s="35" t="s">
        <v>35</v>
      </c>
      <c r="E26" s="22">
        <f>SUM(E24:E25)</f>
        <v>0</v>
      </c>
      <c r="F26" s="22">
        <f>SUM(F24:F25)</f>
        <v>0</v>
      </c>
    </row>
    <row r="27" spans="1:6" s="4" customFormat="1" ht="18" customHeight="1">
      <c r="A27" s="6" t="s">
        <v>38</v>
      </c>
      <c r="B27" s="26"/>
      <c r="C27" s="26"/>
      <c r="D27" s="17"/>
      <c r="E27" s="36"/>
      <c r="F27" s="36"/>
    </row>
    <row r="28" spans="1:6" s="4" customFormat="1" ht="18" customHeight="1" thickBot="1">
      <c r="A28" s="6" t="s">
        <v>39</v>
      </c>
      <c r="B28" s="26"/>
      <c r="C28" s="26"/>
      <c r="D28" s="17"/>
      <c r="E28" s="37"/>
      <c r="F28" s="37"/>
    </row>
    <row r="29" spans="1:6" s="4" customFormat="1" ht="18" customHeight="1" thickBot="1">
      <c r="A29" s="12" t="s">
        <v>30</v>
      </c>
      <c r="B29" s="25">
        <f>SUM(B25:B28)</f>
        <v>0</v>
      </c>
      <c r="C29" s="25">
        <f>SUM(C25:C28)</f>
        <v>0</v>
      </c>
      <c r="D29" s="7"/>
      <c r="E29" s="37"/>
      <c r="F29" s="37"/>
    </row>
    <row r="30" spans="1:6" s="4" customFormat="1" ht="14.25">
      <c r="A30" s="6" t="s">
        <v>56</v>
      </c>
      <c r="B30" s="26">
        <v>0</v>
      </c>
      <c r="C30" s="26">
        <v>0</v>
      </c>
      <c r="D30" s="7" t="s">
        <v>36</v>
      </c>
      <c r="E30" s="37">
        <v>0</v>
      </c>
      <c r="F30" s="37">
        <v>0</v>
      </c>
    </row>
    <row r="31" spans="1:6" s="4" customFormat="1" ht="18" customHeight="1">
      <c r="A31" s="6" t="s">
        <v>64</v>
      </c>
      <c r="B31" s="31">
        <v>11202</v>
      </c>
      <c r="C31" s="31">
        <v>11202</v>
      </c>
      <c r="D31" s="9"/>
      <c r="E31" s="37"/>
      <c r="F31" s="37"/>
    </row>
    <row r="32" spans="1:6" s="4" customFormat="1" ht="18" customHeight="1" thickBot="1">
      <c r="A32" s="28" t="s">
        <v>37</v>
      </c>
      <c r="B32" s="31"/>
      <c r="C32" s="31"/>
      <c r="D32" s="9"/>
      <c r="E32" s="40"/>
      <c r="F32" s="40"/>
    </row>
    <row r="33" spans="1:6" s="4" customFormat="1" ht="21.75" customHeight="1" thickBot="1" thickTop="1">
      <c r="A33" s="47" t="s">
        <v>13</v>
      </c>
      <c r="B33" s="32">
        <f>B8+B13+B20+B24+B29+B30+B31+B32</f>
        <v>11202</v>
      </c>
      <c r="C33" s="32">
        <f>C8+C13+C20+C24+C29+C30+C31+C32</f>
        <v>11202</v>
      </c>
      <c r="D33" s="14" t="s">
        <v>14</v>
      </c>
      <c r="E33" s="41">
        <f>E13+E21+E26+E30</f>
        <v>11202</v>
      </c>
      <c r="F33" s="41">
        <f>F13+F21+F26+F30</f>
        <v>11202</v>
      </c>
    </row>
    <row r="34" spans="1:6" s="4" customFormat="1" ht="60" customHeight="1" thickBot="1" thickTop="1">
      <c r="A34" s="109" t="s">
        <v>15</v>
      </c>
      <c r="B34" s="110"/>
      <c r="C34" s="110"/>
      <c r="D34" s="110"/>
      <c r="E34" s="111"/>
      <c r="F34" s="73"/>
    </row>
    <row r="35" spans="1:6" s="9" customFormat="1" ht="27.75" customHeight="1">
      <c r="A35" s="48" t="s">
        <v>54</v>
      </c>
      <c r="B35" s="36"/>
      <c r="C35" s="36"/>
      <c r="D35" s="5" t="s">
        <v>55</v>
      </c>
      <c r="E35" s="36"/>
      <c r="F35" s="36"/>
    </row>
    <row r="36" spans="1:6" s="9" customFormat="1" ht="18" customHeight="1">
      <c r="A36" s="49"/>
      <c r="B36" s="49"/>
      <c r="C36" s="49"/>
      <c r="E36" s="37"/>
      <c r="F36" s="37"/>
    </row>
    <row r="37" spans="1:6" s="10" customFormat="1" ht="18" customHeight="1">
      <c r="A37" s="49" t="s">
        <v>52</v>
      </c>
      <c r="B37" s="37">
        <v>0</v>
      </c>
      <c r="C37" s="37">
        <v>0</v>
      </c>
      <c r="D37" s="6" t="s">
        <v>57</v>
      </c>
      <c r="E37" s="37"/>
      <c r="F37" s="37"/>
    </row>
    <row r="38" spans="1:6" s="10" customFormat="1" ht="18" customHeight="1">
      <c r="A38" s="50" t="s">
        <v>53</v>
      </c>
      <c r="B38" s="42">
        <v>0</v>
      </c>
      <c r="C38" s="42">
        <v>0</v>
      </c>
      <c r="D38" s="7" t="s">
        <v>50</v>
      </c>
      <c r="E38" s="37"/>
      <c r="F38" s="37"/>
    </row>
    <row r="39" spans="1:6" s="10" customFormat="1" ht="18" customHeight="1" thickBot="1">
      <c r="A39" s="54" t="s">
        <v>49</v>
      </c>
      <c r="B39" s="42">
        <v>0</v>
      </c>
      <c r="C39" s="42">
        <v>0</v>
      </c>
      <c r="D39" s="10" t="s">
        <v>51</v>
      </c>
      <c r="E39" s="40"/>
      <c r="F39" s="40"/>
    </row>
    <row r="40" spans="1:6" s="4" customFormat="1" ht="27" thickBot="1" thickTop="1">
      <c r="A40" s="53" t="s">
        <v>16</v>
      </c>
      <c r="B40" s="43">
        <f>SUM(B35:B39)</f>
        <v>0</v>
      </c>
      <c r="C40" s="43">
        <f>SUM(C35:C39)</f>
        <v>0</v>
      </c>
      <c r="D40" s="14" t="s">
        <v>17</v>
      </c>
      <c r="E40" s="41">
        <f>SUM(E36:E39)</f>
        <v>0</v>
      </c>
      <c r="F40" s="41">
        <f>SUM(F36:F39)</f>
        <v>0</v>
      </c>
    </row>
    <row r="41" spans="1:6" ht="21.75" customHeight="1" thickBot="1" thickTop="1">
      <c r="A41" s="20" t="s">
        <v>18</v>
      </c>
      <c r="B41" s="44">
        <f>B33+B40</f>
        <v>11202</v>
      </c>
      <c r="C41" s="44">
        <f>C33+C40</f>
        <v>11202</v>
      </c>
      <c r="D41" s="45" t="s">
        <v>19</v>
      </c>
      <c r="E41" s="46">
        <f>E33+E40</f>
        <v>11202</v>
      </c>
      <c r="F41" s="46">
        <f>F33+F40</f>
        <v>11202</v>
      </c>
    </row>
    <row r="42" ht="13.5" thickTop="1"/>
    <row r="47" ht="12.75">
      <c r="D47" s="2"/>
    </row>
  </sheetData>
  <sheetProtection/>
  <mergeCells count="8">
    <mergeCell ref="A34:E34"/>
    <mergeCell ref="D4:E4"/>
    <mergeCell ref="A5:C5"/>
    <mergeCell ref="D5:F5"/>
    <mergeCell ref="A7:F7"/>
    <mergeCell ref="A1:E1"/>
    <mergeCell ref="A2:E2"/>
    <mergeCell ref="A3:E3"/>
  </mergeCells>
  <printOptions gridLines="1" headings="1" horizontalCentered="1"/>
  <pageMargins left="0.1968503937007874" right="0.1968503937007874" top="0.5905511811023623" bottom="0.5905511811023623" header="0.31496062992125984" footer="0.5118110236220472"/>
  <pageSetup horizontalDpi="300" verticalDpi="300" orientation="portrait" paperSize="9" scale="59" r:id="rId2"/>
  <headerFooter alignWithMargins="0">
    <oddHeader>&amp;R1. melléklet az  1 /2017. (II. 24.) Ör. rendelethez.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G47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42.75390625" style="1" customWidth="1"/>
    <col min="2" max="3" width="20.75390625" style="2" customWidth="1"/>
    <col min="4" max="4" width="42.75390625" style="1" customWidth="1"/>
    <col min="5" max="6" width="20.75390625" style="1" customWidth="1"/>
    <col min="7" max="7" width="11.625" style="1" bestFit="1" customWidth="1"/>
    <col min="8" max="16384" width="9.125" style="1" customWidth="1"/>
  </cols>
  <sheetData>
    <row r="1" spans="1:6" ht="27" customHeight="1">
      <c r="A1" s="102"/>
      <c r="B1" s="103"/>
      <c r="C1" s="103"/>
      <c r="D1" s="103"/>
      <c r="E1" s="103"/>
      <c r="F1" s="69"/>
    </row>
    <row r="2" spans="1:6" s="3" customFormat="1" ht="30" customHeight="1">
      <c r="A2" s="112" t="s">
        <v>66</v>
      </c>
      <c r="B2" s="112"/>
      <c r="C2" s="112"/>
      <c r="D2" s="112"/>
      <c r="E2" s="112"/>
      <c r="F2" s="71"/>
    </row>
    <row r="3" spans="1:6" s="3" customFormat="1" ht="30" customHeight="1">
      <c r="A3" s="104" t="s">
        <v>75</v>
      </c>
      <c r="B3" s="104"/>
      <c r="C3" s="104"/>
      <c r="D3" s="104"/>
      <c r="E3" s="104"/>
      <c r="F3" s="70"/>
    </row>
    <row r="4" spans="4:7" ht="21.75" customHeight="1" thickBot="1">
      <c r="D4" s="105" t="s">
        <v>0</v>
      </c>
      <c r="E4" s="105"/>
      <c r="F4" s="72"/>
      <c r="G4" s="11"/>
    </row>
    <row r="5" spans="1:6" s="23" customFormat="1" ht="45" customHeight="1" thickBot="1">
      <c r="A5" s="106" t="s">
        <v>1</v>
      </c>
      <c r="B5" s="107"/>
      <c r="C5" s="107"/>
      <c r="D5" s="106" t="s">
        <v>2</v>
      </c>
      <c r="E5" s="107"/>
      <c r="F5" s="108"/>
    </row>
    <row r="6" spans="1:6" s="19" customFormat="1" ht="30" customHeight="1" thickBot="1">
      <c r="A6" s="24" t="s">
        <v>3</v>
      </c>
      <c r="B6" s="27" t="s">
        <v>82</v>
      </c>
      <c r="C6" s="27" t="s">
        <v>83</v>
      </c>
      <c r="D6" s="33" t="s">
        <v>3</v>
      </c>
      <c r="E6" s="27" t="s">
        <v>82</v>
      </c>
      <c r="F6" s="27" t="s">
        <v>83</v>
      </c>
    </row>
    <row r="7" spans="1:6" ht="60" customHeight="1" thickBot="1">
      <c r="A7" s="97" t="s">
        <v>4</v>
      </c>
      <c r="B7" s="98"/>
      <c r="C7" s="98"/>
      <c r="D7" s="98"/>
      <c r="E7" s="98"/>
      <c r="F7" s="98"/>
    </row>
    <row r="8" spans="1:6" s="4" customFormat="1" ht="21.75" customHeight="1" thickBot="1">
      <c r="A8" s="12" t="s">
        <v>5</v>
      </c>
      <c r="B8" s="25">
        <v>49851</v>
      </c>
      <c r="C8" s="25">
        <v>49851</v>
      </c>
      <c r="D8" s="59" t="s">
        <v>44</v>
      </c>
      <c r="E8" s="56"/>
      <c r="F8" s="56"/>
    </row>
    <row r="9" spans="1:6" s="4" customFormat="1" ht="18" customHeight="1">
      <c r="A9" s="6" t="s">
        <v>6</v>
      </c>
      <c r="B9" s="26"/>
      <c r="C9" s="26"/>
      <c r="D9" s="5" t="s">
        <v>45</v>
      </c>
      <c r="E9" s="37">
        <f>45850</f>
        <v>45850</v>
      </c>
      <c r="F9" s="37">
        <f>45850</f>
        <v>45850</v>
      </c>
    </row>
    <row r="10" spans="1:7" s="4" customFormat="1" ht="18" customHeight="1">
      <c r="A10" s="6" t="s">
        <v>7</v>
      </c>
      <c r="B10" s="26">
        <v>0</v>
      </c>
      <c r="C10" s="26">
        <v>0</v>
      </c>
      <c r="D10" s="7" t="s">
        <v>46</v>
      </c>
      <c r="E10" s="37">
        <f>10160</f>
        <v>10160</v>
      </c>
      <c r="F10" s="37">
        <f>10160</f>
        <v>10160</v>
      </c>
      <c r="G10" s="81"/>
    </row>
    <row r="11" spans="1:7" s="4" customFormat="1" ht="18" customHeight="1">
      <c r="A11" s="6" t="s">
        <v>22</v>
      </c>
      <c r="B11" s="26">
        <v>0</v>
      </c>
      <c r="C11" s="26">
        <v>0</v>
      </c>
      <c r="D11" s="7" t="s">
        <v>47</v>
      </c>
      <c r="E11" s="37">
        <v>60644</v>
      </c>
      <c r="F11" s="37">
        <v>60644</v>
      </c>
      <c r="G11" s="81"/>
    </row>
    <row r="12" spans="1:6" s="4" customFormat="1" ht="18" customHeight="1" thickBot="1">
      <c r="A12" s="6"/>
      <c r="B12" s="26"/>
      <c r="C12" s="26"/>
      <c r="D12" s="7" t="s">
        <v>48</v>
      </c>
      <c r="E12" s="37">
        <v>21</v>
      </c>
      <c r="F12" s="37">
        <v>21</v>
      </c>
    </row>
    <row r="13" spans="1:6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34" t="s">
        <v>33</v>
      </c>
      <c r="E13" s="39">
        <f>SUM(E9:E12)</f>
        <v>116675</v>
      </c>
      <c r="F13" s="39">
        <f>SUM(F9:F12)</f>
        <v>116675</v>
      </c>
    </row>
    <row r="14" spans="1:6" s="4" customFormat="1" ht="18" customHeight="1">
      <c r="A14" s="6" t="s">
        <v>9</v>
      </c>
      <c r="B14" s="29"/>
      <c r="C14" s="29"/>
      <c r="D14" s="8"/>
      <c r="E14" s="36"/>
      <c r="F14" s="36"/>
    </row>
    <row r="15" spans="1:6" s="4" customFormat="1" ht="18" customHeight="1">
      <c r="A15" s="6" t="s">
        <v>40</v>
      </c>
      <c r="B15" s="26">
        <v>0</v>
      </c>
      <c r="C15" s="26">
        <v>0</v>
      </c>
      <c r="D15" s="8" t="s">
        <v>32</v>
      </c>
      <c r="E15" s="37"/>
      <c r="F15" s="37"/>
    </row>
    <row r="16" spans="1:6" s="4" customFormat="1" ht="25.5">
      <c r="A16" s="6" t="s">
        <v>23</v>
      </c>
      <c r="B16" s="26">
        <v>0</v>
      </c>
      <c r="C16" s="26">
        <v>0</v>
      </c>
      <c r="D16" s="7" t="s">
        <v>58</v>
      </c>
      <c r="E16" s="37">
        <v>0</v>
      </c>
      <c r="F16" s="37">
        <v>0</v>
      </c>
    </row>
    <row r="17" spans="1:6" s="4" customFormat="1" ht="18" customHeight="1">
      <c r="A17" s="6"/>
      <c r="B17" s="26"/>
      <c r="C17" s="26"/>
      <c r="D17" s="7" t="s">
        <v>41</v>
      </c>
      <c r="E17" s="37"/>
      <c r="F17" s="37"/>
    </row>
    <row r="18" spans="1:6" s="4" customFormat="1" ht="18" customHeight="1">
      <c r="A18" s="6" t="s">
        <v>11</v>
      </c>
      <c r="B18" s="26">
        <v>0</v>
      </c>
      <c r="C18" s="26">
        <v>0</v>
      </c>
      <c r="D18" s="7" t="s">
        <v>42</v>
      </c>
      <c r="E18" s="37"/>
      <c r="F18" s="37"/>
    </row>
    <row r="19" spans="1:6" s="4" customFormat="1" ht="18" customHeight="1" thickBot="1">
      <c r="A19" s="6" t="s">
        <v>20</v>
      </c>
      <c r="B19" s="26">
        <v>0</v>
      </c>
      <c r="C19" s="26">
        <v>0</v>
      </c>
      <c r="D19" s="8" t="s">
        <v>43</v>
      </c>
      <c r="E19" s="37"/>
      <c r="F19" s="37"/>
    </row>
    <row r="20" spans="1:6" s="4" customFormat="1" ht="18" customHeight="1" thickBot="1">
      <c r="A20" s="12" t="s">
        <v>25</v>
      </c>
      <c r="B20" s="25">
        <f>SUM(B15:B19)</f>
        <v>0</v>
      </c>
      <c r="C20" s="25">
        <f>SUM(C15:C19)</f>
        <v>0</v>
      </c>
      <c r="D20" s="8"/>
      <c r="E20" s="38"/>
      <c r="F20" s="38"/>
    </row>
    <row r="21" spans="1:6" s="4" customFormat="1" ht="18" customHeight="1" thickBot="1">
      <c r="A21" s="15" t="s">
        <v>26</v>
      </c>
      <c r="B21" s="30"/>
      <c r="C21" s="30"/>
      <c r="D21" s="35" t="s">
        <v>34</v>
      </c>
      <c r="E21" s="21">
        <f>SUM(E16:E20)</f>
        <v>0</v>
      </c>
      <c r="F21" s="21">
        <f>SUM(F16:F20)</f>
        <v>0</v>
      </c>
    </row>
    <row r="22" spans="1:6" s="4" customFormat="1" ht="18" customHeight="1">
      <c r="A22" s="6" t="s">
        <v>27</v>
      </c>
      <c r="B22" s="26">
        <v>0</v>
      </c>
      <c r="C22" s="26">
        <v>0</v>
      </c>
      <c r="D22" s="7"/>
      <c r="E22" s="36"/>
      <c r="F22" s="36"/>
    </row>
    <row r="23" spans="1:6" s="4" customFormat="1" ht="18" customHeight="1" thickBot="1">
      <c r="A23" s="6" t="s">
        <v>28</v>
      </c>
      <c r="B23" s="26">
        <v>0</v>
      </c>
      <c r="C23" s="26">
        <v>0</v>
      </c>
      <c r="D23" s="8" t="s">
        <v>10</v>
      </c>
      <c r="E23" s="37"/>
      <c r="F23" s="37"/>
    </row>
    <row r="24" spans="1:6" s="4" customFormat="1" ht="18" customHeight="1" thickBot="1">
      <c r="A24" s="12" t="s">
        <v>29</v>
      </c>
      <c r="B24" s="25">
        <f>SUM(B22:B23)</f>
        <v>0</v>
      </c>
      <c r="C24" s="25">
        <f>SUM(C22:C23)</f>
        <v>0</v>
      </c>
      <c r="D24" s="7" t="s">
        <v>31</v>
      </c>
      <c r="E24" s="37">
        <v>0</v>
      </c>
      <c r="F24" s="37">
        <v>0</v>
      </c>
    </row>
    <row r="25" spans="1:6" s="4" customFormat="1" ht="18" customHeight="1" thickBot="1">
      <c r="A25" s="16" t="s">
        <v>12</v>
      </c>
      <c r="B25" s="29">
        <v>0</v>
      </c>
      <c r="C25" s="29">
        <v>0</v>
      </c>
      <c r="D25" s="7"/>
      <c r="E25" s="38"/>
      <c r="F25" s="38"/>
    </row>
    <row r="26" spans="1:6" s="4" customFormat="1" ht="18" customHeight="1" thickBot="1">
      <c r="A26" s="6" t="s">
        <v>24</v>
      </c>
      <c r="B26" s="26">
        <v>0</v>
      </c>
      <c r="C26" s="26">
        <v>0</v>
      </c>
      <c r="D26" s="35" t="s">
        <v>35</v>
      </c>
      <c r="E26" s="22">
        <f>SUM(E24:E25)</f>
        <v>0</v>
      </c>
      <c r="F26" s="22">
        <f>SUM(F24:F25)</f>
        <v>0</v>
      </c>
    </row>
    <row r="27" spans="1:6" s="4" customFormat="1" ht="18" customHeight="1">
      <c r="A27" s="6" t="s">
        <v>38</v>
      </c>
      <c r="B27" s="26"/>
      <c r="C27" s="26"/>
      <c r="D27" s="17"/>
      <c r="E27" s="36"/>
      <c r="F27" s="36"/>
    </row>
    <row r="28" spans="1:6" s="4" customFormat="1" ht="18" customHeight="1" thickBot="1">
      <c r="A28" s="6" t="s">
        <v>39</v>
      </c>
      <c r="B28" s="26"/>
      <c r="C28" s="26"/>
      <c r="D28" s="17"/>
      <c r="E28" s="37"/>
      <c r="F28" s="37"/>
    </row>
    <row r="29" spans="1:6" s="4" customFormat="1" ht="18" customHeight="1" thickBot="1">
      <c r="A29" s="12" t="s">
        <v>30</v>
      </c>
      <c r="B29" s="25">
        <f>SUM(B25:B28)</f>
        <v>0</v>
      </c>
      <c r="C29" s="25">
        <f>SUM(C25:C28)</f>
        <v>0</v>
      </c>
      <c r="D29" s="7"/>
      <c r="E29" s="37"/>
      <c r="F29" s="37"/>
    </row>
    <row r="30" spans="1:6" s="4" customFormat="1" ht="14.25">
      <c r="A30" s="6" t="s">
        <v>56</v>
      </c>
      <c r="B30" s="26">
        <v>0</v>
      </c>
      <c r="C30" s="26">
        <v>0</v>
      </c>
      <c r="D30" s="7" t="s">
        <v>36</v>
      </c>
      <c r="E30" s="37">
        <v>0</v>
      </c>
      <c r="F30" s="37">
        <v>0</v>
      </c>
    </row>
    <row r="31" spans="1:6" s="4" customFormat="1" ht="18" customHeight="1">
      <c r="A31" s="6" t="s">
        <v>64</v>
      </c>
      <c r="B31" s="31">
        <f>66824</f>
        <v>66824</v>
      </c>
      <c r="C31" s="31">
        <f>66824</f>
        <v>66824</v>
      </c>
      <c r="D31" s="9"/>
      <c r="E31" s="37"/>
      <c r="F31" s="37"/>
    </row>
    <row r="32" spans="1:6" s="4" customFormat="1" ht="18" customHeight="1" thickBot="1">
      <c r="A32" s="28" t="s">
        <v>37</v>
      </c>
      <c r="B32" s="31"/>
      <c r="C32" s="31"/>
      <c r="D32" s="9"/>
      <c r="E32" s="40"/>
      <c r="F32" s="40"/>
    </row>
    <row r="33" spans="1:6" s="4" customFormat="1" ht="21.75" customHeight="1" thickBot="1" thickTop="1">
      <c r="A33" s="47" t="s">
        <v>13</v>
      </c>
      <c r="B33" s="32">
        <f>B8+B13+B20+B24+B29+B30+B31+B32</f>
        <v>116675</v>
      </c>
      <c r="C33" s="32">
        <f>C8+C13+C20+C24+C29+C30+C31+C32</f>
        <v>116675</v>
      </c>
      <c r="D33" s="14" t="s">
        <v>14</v>
      </c>
      <c r="E33" s="41">
        <f>E13+E21+E26+E30</f>
        <v>116675</v>
      </c>
      <c r="F33" s="41">
        <f>F13+F21+F26+F30</f>
        <v>116675</v>
      </c>
    </row>
    <row r="34" spans="1:6" s="4" customFormat="1" ht="60" customHeight="1" thickBot="1" thickTop="1">
      <c r="A34" s="109" t="s">
        <v>15</v>
      </c>
      <c r="B34" s="110"/>
      <c r="C34" s="110"/>
      <c r="D34" s="110"/>
      <c r="E34" s="111"/>
      <c r="F34" s="73"/>
    </row>
    <row r="35" spans="1:6" s="9" customFormat="1" ht="27.75" customHeight="1">
      <c r="A35" s="48" t="s">
        <v>54</v>
      </c>
      <c r="B35" s="36"/>
      <c r="C35" s="36"/>
      <c r="D35" s="5" t="s">
        <v>55</v>
      </c>
      <c r="E35" s="36"/>
      <c r="F35" s="36"/>
    </row>
    <row r="36" spans="1:6" s="9" customFormat="1" ht="18" customHeight="1">
      <c r="A36" s="49"/>
      <c r="B36" s="49"/>
      <c r="C36" s="49"/>
      <c r="E36" s="37"/>
      <c r="F36" s="37"/>
    </row>
    <row r="37" spans="1:6" s="10" customFormat="1" ht="18" customHeight="1">
      <c r="A37" s="49" t="s">
        <v>52</v>
      </c>
      <c r="B37" s="37">
        <v>0</v>
      </c>
      <c r="C37" s="37">
        <v>0</v>
      </c>
      <c r="D37" s="6" t="s">
        <v>57</v>
      </c>
      <c r="E37" s="37">
        <v>0</v>
      </c>
      <c r="F37" s="37">
        <v>0</v>
      </c>
    </row>
    <row r="38" spans="1:6" s="10" customFormat="1" ht="18" customHeight="1">
      <c r="A38" s="50" t="s">
        <v>53</v>
      </c>
      <c r="B38" s="42">
        <v>0</v>
      </c>
      <c r="C38" s="42">
        <v>0</v>
      </c>
      <c r="D38" s="7" t="s">
        <v>50</v>
      </c>
      <c r="E38" s="37">
        <v>0</v>
      </c>
      <c r="F38" s="37">
        <v>0</v>
      </c>
    </row>
    <row r="39" spans="1:6" s="10" customFormat="1" ht="18" customHeight="1" thickBot="1">
      <c r="A39" s="54" t="s">
        <v>49</v>
      </c>
      <c r="B39" s="42">
        <v>0</v>
      </c>
      <c r="C39" s="42">
        <v>0</v>
      </c>
      <c r="D39" s="10" t="s">
        <v>51</v>
      </c>
      <c r="E39" s="40">
        <v>0</v>
      </c>
      <c r="F39" s="40">
        <v>0</v>
      </c>
    </row>
    <row r="40" spans="1:6" s="4" customFormat="1" ht="27" thickBot="1" thickTop="1">
      <c r="A40" s="53" t="s">
        <v>16</v>
      </c>
      <c r="B40" s="43">
        <f>SUM(B35:B39)</f>
        <v>0</v>
      </c>
      <c r="C40" s="43">
        <f>SUM(C35:C39)</f>
        <v>0</v>
      </c>
      <c r="D40" s="14" t="s">
        <v>17</v>
      </c>
      <c r="E40" s="41">
        <f>SUM(E36:E39)</f>
        <v>0</v>
      </c>
      <c r="F40" s="41">
        <f>SUM(F36:F39)</f>
        <v>0</v>
      </c>
    </row>
    <row r="41" spans="1:6" ht="21.75" customHeight="1" thickBot="1" thickTop="1">
      <c r="A41" s="20" t="s">
        <v>18</v>
      </c>
      <c r="B41" s="44">
        <f>B33+B40</f>
        <v>116675</v>
      </c>
      <c r="C41" s="44">
        <f>C33+C40</f>
        <v>116675</v>
      </c>
      <c r="D41" s="45" t="s">
        <v>19</v>
      </c>
      <c r="E41" s="46">
        <f>E33+E40</f>
        <v>116675</v>
      </c>
      <c r="F41" s="46">
        <f>F33+F40</f>
        <v>116675</v>
      </c>
    </row>
    <row r="42" ht="13.5" thickTop="1"/>
    <row r="47" ht="12.75">
      <c r="D47" s="2"/>
    </row>
  </sheetData>
  <sheetProtection/>
  <mergeCells count="8">
    <mergeCell ref="A34:E34"/>
    <mergeCell ref="D4:E4"/>
    <mergeCell ref="A5:C5"/>
    <mergeCell ref="D5:F5"/>
    <mergeCell ref="A7:F7"/>
    <mergeCell ref="A1:E1"/>
    <mergeCell ref="A2:E2"/>
    <mergeCell ref="A3:E3"/>
  </mergeCells>
  <printOptions gridLines="1" headings="1" horizontalCentered="1"/>
  <pageMargins left="0.1968503937007874" right="0.1968503937007874" top="0.5905511811023623" bottom="0.5905511811023623" header="0.31496062992125984" footer="0.5118110236220472"/>
  <pageSetup horizontalDpi="300" verticalDpi="300" orientation="portrait" paperSize="9" scale="59" r:id="rId2"/>
  <headerFooter alignWithMargins="0">
    <oddHeader xml:space="preserve">&amp;R1. melléklet az  1/2017. (II. 24.) Ör. rendelethez.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G47"/>
  <sheetViews>
    <sheetView view="pageBreakPreview" zoomScaleSheetLayoutView="100" workbookViewId="0" topLeftCell="A1">
      <selection activeCell="G9" sqref="G9:G11"/>
    </sheetView>
  </sheetViews>
  <sheetFormatPr defaultColWidth="9.00390625" defaultRowHeight="12.75"/>
  <cols>
    <col min="1" max="1" width="42.75390625" style="1" customWidth="1"/>
    <col min="2" max="3" width="20.75390625" style="2" customWidth="1"/>
    <col min="4" max="4" width="42.75390625" style="1" customWidth="1"/>
    <col min="5" max="6" width="20.75390625" style="1" customWidth="1"/>
    <col min="7" max="7" width="11.625" style="1" bestFit="1" customWidth="1"/>
    <col min="8" max="16384" width="9.125" style="1" customWidth="1"/>
  </cols>
  <sheetData>
    <row r="1" spans="1:6" ht="27" customHeight="1">
      <c r="A1" s="102"/>
      <c r="B1" s="103"/>
      <c r="C1" s="103"/>
      <c r="D1" s="103"/>
      <c r="E1" s="103"/>
      <c r="F1" s="69"/>
    </row>
    <row r="2" spans="1:6" s="3" customFormat="1" ht="30" customHeight="1">
      <c r="A2" s="104" t="s">
        <v>67</v>
      </c>
      <c r="B2" s="104"/>
      <c r="C2" s="104"/>
      <c r="D2" s="104"/>
      <c r="E2" s="104"/>
      <c r="F2" s="70"/>
    </row>
    <row r="3" spans="1:6" s="3" customFormat="1" ht="30" customHeight="1">
      <c r="A3" s="104" t="s">
        <v>75</v>
      </c>
      <c r="B3" s="104"/>
      <c r="C3" s="104"/>
      <c r="D3" s="104"/>
      <c r="E3" s="104"/>
      <c r="F3" s="70"/>
    </row>
    <row r="4" spans="4:7" ht="21.75" customHeight="1" thickBot="1">
      <c r="D4" s="113" t="s">
        <v>0</v>
      </c>
      <c r="E4" s="113"/>
      <c r="F4" s="72"/>
      <c r="G4" s="11"/>
    </row>
    <row r="5" spans="1:6" s="23" customFormat="1" ht="45" customHeight="1" thickBot="1">
      <c r="A5" s="106" t="s">
        <v>1</v>
      </c>
      <c r="B5" s="107"/>
      <c r="C5" s="107"/>
      <c r="D5" s="106" t="s">
        <v>2</v>
      </c>
      <c r="E5" s="107"/>
      <c r="F5" s="108"/>
    </row>
    <row r="6" spans="1:6" s="19" customFormat="1" ht="30" customHeight="1" thickBot="1">
      <c r="A6" s="24" t="s">
        <v>3</v>
      </c>
      <c r="B6" s="27" t="s">
        <v>82</v>
      </c>
      <c r="C6" s="27" t="s">
        <v>83</v>
      </c>
      <c r="D6" s="33" t="s">
        <v>3</v>
      </c>
      <c r="E6" s="27" t="s">
        <v>82</v>
      </c>
      <c r="F6" s="27" t="s">
        <v>83</v>
      </c>
    </row>
    <row r="7" spans="1:6" ht="60" customHeight="1" thickBot="1">
      <c r="A7" s="97" t="s">
        <v>4</v>
      </c>
      <c r="B7" s="98"/>
      <c r="C7" s="98"/>
      <c r="D7" s="98"/>
      <c r="E7" s="98"/>
      <c r="F7" s="98"/>
    </row>
    <row r="8" spans="1:6" s="4" customFormat="1" ht="21.75" customHeight="1" thickBot="1">
      <c r="A8" s="12" t="s">
        <v>5</v>
      </c>
      <c r="B8" s="25">
        <v>0</v>
      </c>
      <c r="C8" s="25">
        <v>0</v>
      </c>
      <c r="D8" s="59" t="s">
        <v>44</v>
      </c>
      <c r="E8" s="56"/>
      <c r="F8" s="56"/>
    </row>
    <row r="9" spans="1:6" s="4" customFormat="1" ht="18" customHeight="1">
      <c r="A9" s="6" t="s">
        <v>6</v>
      </c>
      <c r="B9" s="26"/>
      <c r="C9" s="26"/>
      <c r="D9" s="5" t="s">
        <v>45</v>
      </c>
      <c r="E9" s="37">
        <v>43996</v>
      </c>
      <c r="F9" s="37">
        <f>43996+537</f>
        <v>44533</v>
      </c>
    </row>
    <row r="10" spans="1:7" s="4" customFormat="1" ht="18" customHeight="1">
      <c r="A10" s="6" t="s">
        <v>7</v>
      </c>
      <c r="B10" s="26">
        <v>0</v>
      </c>
      <c r="C10" s="26">
        <v>0</v>
      </c>
      <c r="D10" s="7" t="s">
        <v>46</v>
      </c>
      <c r="E10" s="37">
        <v>10543</v>
      </c>
      <c r="F10" s="37">
        <f>10543+118</f>
        <v>10661</v>
      </c>
      <c r="G10" s="81"/>
    </row>
    <row r="11" spans="1:7" s="4" customFormat="1" ht="18" customHeight="1">
      <c r="A11" s="6" t="s">
        <v>22</v>
      </c>
      <c r="B11" s="26">
        <v>0</v>
      </c>
      <c r="C11" s="26">
        <v>0</v>
      </c>
      <c r="D11" s="7" t="s">
        <v>47</v>
      </c>
      <c r="E11" s="37">
        <v>15169</v>
      </c>
      <c r="F11" s="37">
        <v>15169</v>
      </c>
      <c r="G11" s="81"/>
    </row>
    <row r="12" spans="1:6" s="4" customFormat="1" ht="18" customHeight="1" thickBot="1">
      <c r="A12" s="6"/>
      <c r="B12" s="26"/>
      <c r="C12" s="26"/>
      <c r="D12" s="7" t="s">
        <v>48</v>
      </c>
      <c r="E12" s="37">
        <v>0</v>
      </c>
      <c r="F12" s="37">
        <v>0</v>
      </c>
    </row>
    <row r="13" spans="1:6" s="4" customFormat="1" ht="18" customHeight="1" thickBot="1">
      <c r="A13" s="13" t="s">
        <v>8</v>
      </c>
      <c r="B13" s="18">
        <f>SUM(B10:B12)</f>
        <v>0</v>
      </c>
      <c r="C13" s="18">
        <f>SUM(C10:C12)</f>
        <v>0</v>
      </c>
      <c r="D13" s="34" t="s">
        <v>33</v>
      </c>
      <c r="E13" s="39">
        <f>SUM(E9:E12)</f>
        <v>69708</v>
      </c>
      <c r="F13" s="39">
        <f>SUM(F9:F12)</f>
        <v>70363</v>
      </c>
    </row>
    <row r="14" spans="1:6" s="4" customFormat="1" ht="18" customHeight="1">
      <c r="A14" s="6" t="s">
        <v>9</v>
      </c>
      <c r="B14" s="29"/>
      <c r="C14" s="29"/>
      <c r="D14" s="8"/>
      <c r="E14" s="36"/>
      <c r="F14" s="36"/>
    </row>
    <row r="15" spans="1:6" s="4" customFormat="1" ht="18" customHeight="1">
      <c r="A15" s="6" t="s">
        <v>40</v>
      </c>
      <c r="B15" s="26">
        <v>0</v>
      </c>
      <c r="C15" s="26">
        <v>0</v>
      </c>
      <c r="D15" s="8" t="s">
        <v>32</v>
      </c>
      <c r="E15" s="37"/>
      <c r="F15" s="37"/>
    </row>
    <row r="16" spans="1:6" s="4" customFormat="1" ht="25.5">
      <c r="A16" s="6" t="s">
        <v>23</v>
      </c>
      <c r="B16" s="26">
        <v>0</v>
      </c>
      <c r="C16" s="26">
        <v>0</v>
      </c>
      <c r="D16" s="7" t="s">
        <v>58</v>
      </c>
      <c r="E16" s="37">
        <v>0</v>
      </c>
      <c r="F16" s="37">
        <v>0</v>
      </c>
    </row>
    <row r="17" spans="1:6" s="4" customFormat="1" ht="18" customHeight="1">
      <c r="A17" s="6"/>
      <c r="B17" s="26"/>
      <c r="C17" s="26"/>
      <c r="D17" s="7" t="s">
        <v>41</v>
      </c>
      <c r="E17" s="37"/>
      <c r="F17" s="37"/>
    </row>
    <row r="18" spans="1:6" s="4" customFormat="1" ht="18" customHeight="1">
      <c r="A18" s="6" t="s">
        <v>11</v>
      </c>
      <c r="B18" s="26">
        <v>0</v>
      </c>
      <c r="C18" s="26">
        <v>0</v>
      </c>
      <c r="D18" s="7" t="s">
        <v>42</v>
      </c>
      <c r="E18" s="37"/>
      <c r="F18" s="37"/>
    </row>
    <row r="19" spans="1:6" s="4" customFormat="1" ht="18" customHeight="1" thickBot="1">
      <c r="A19" s="6" t="s">
        <v>20</v>
      </c>
      <c r="B19" s="26">
        <v>0</v>
      </c>
      <c r="C19" s="26">
        <v>0</v>
      </c>
      <c r="D19" s="8" t="s">
        <v>43</v>
      </c>
      <c r="E19" s="37"/>
      <c r="F19" s="37"/>
    </row>
    <row r="20" spans="1:6" s="4" customFormat="1" ht="18" customHeight="1" thickBot="1">
      <c r="A20" s="12" t="s">
        <v>25</v>
      </c>
      <c r="B20" s="25">
        <f>SUM(B15:B19)</f>
        <v>0</v>
      </c>
      <c r="C20" s="25">
        <f>SUM(C15:C19)</f>
        <v>0</v>
      </c>
      <c r="D20" s="8"/>
      <c r="E20" s="38"/>
      <c r="F20" s="38"/>
    </row>
    <row r="21" spans="1:6" s="4" customFormat="1" ht="18" customHeight="1" thickBot="1">
      <c r="A21" s="15" t="s">
        <v>26</v>
      </c>
      <c r="B21" s="30"/>
      <c r="C21" s="30"/>
      <c r="D21" s="35" t="s">
        <v>34</v>
      </c>
      <c r="E21" s="21">
        <f>SUM(E16:E20)</f>
        <v>0</v>
      </c>
      <c r="F21" s="21">
        <f>SUM(F16:F20)</f>
        <v>0</v>
      </c>
    </row>
    <row r="22" spans="1:6" s="4" customFormat="1" ht="18" customHeight="1">
      <c r="A22" s="6" t="s">
        <v>27</v>
      </c>
      <c r="B22" s="26">
        <v>0</v>
      </c>
      <c r="C22" s="26">
        <v>0</v>
      </c>
      <c r="D22" s="7"/>
      <c r="E22" s="36"/>
      <c r="F22" s="36"/>
    </row>
    <row r="23" spans="1:6" s="4" customFormat="1" ht="18" customHeight="1" thickBot="1">
      <c r="A23" s="6" t="s">
        <v>28</v>
      </c>
      <c r="B23" s="26">
        <v>0</v>
      </c>
      <c r="C23" s="26">
        <v>0</v>
      </c>
      <c r="D23" s="8" t="s">
        <v>10</v>
      </c>
      <c r="E23" s="37"/>
      <c r="F23" s="37"/>
    </row>
    <row r="24" spans="1:6" s="4" customFormat="1" ht="18" customHeight="1" thickBot="1">
      <c r="A24" s="12" t="s">
        <v>29</v>
      </c>
      <c r="B24" s="25">
        <f>SUM(B22:B23)</f>
        <v>0</v>
      </c>
      <c r="C24" s="25">
        <f>SUM(C22:C23)</f>
        <v>0</v>
      </c>
      <c r="D24" s="7" t="s">
        <v>31</v>
      </c>
      <c r="E24" s="37">
        <v>0</v>
      </c>
      <c r="F24" s="37">
        <v>0</v>
      </c>
    </row>
    <row r="25" spans="1:6" s="4" customFormat="1" ht="18" customHeight="1" thickBot="1">
      <c r="A25" s="16" t="s">
        <v>12</v>
      </c>
      <c r="B25" s="29">
        <v>0</v>
      </c>
      <c r="C25" s="29">
        <v>0</v>
      </c>
      <c r="D25" s="7"/>
      <c r="E25" s="38"/>
      <c r="F25" s="38"/>
    </row>
    <row r="26" spans="1:6" s="4" customFormat="1" ht="18" customHeight="1" thickBot="1">
      <c r="A26" s="6" t="s">
        <v>24</v>
      </c>
      <c r="B26" s="26">
        <v>0</v>
      </c>
      <c r="C26" s="26">
        <v>0</v>
      </c>
      <c r="D26" s="35" t="s">
        <v>35</v>
      </c>
      <c r="E26" s="22">
        <f>SUM(E24:E25)</f>
        <v>0</v>
      </c>
      <c r="F26" s="22">
        <f>SUM(F24:F25)</f>
        <v>0</v>
      </c>
    </row>
    <row r="27" spans="1:6" s="4" customFormat="1" ht="18" customHeight="1">
      <c r="A27" s="6" t="s">
        <v>38</v>
      </c>
      <c r="B27" s="26"/>
      <c r="C27" s="26"/>
      <c r="D27" s="17"/>
      <c r="E27" s="36"/>
      <c r="F27" s="36"/>
    </row>
    <row r="28" spans="1:6" s="4" customFormat="1" ht="18" customHeight="1" thickBot="1">
      <c r="A28" s="6" t="s">
        <v>39</v>
      </c>
      <c r="B28" s="26"/>
      <c r="C28" s="26">
        <v>655</v>
      </c>
      <c r="D28" s="17"/>
      <c r="E28" s="37"/>
      <c r="F28" s="37"/>
    </row>
    <row r="29" spans="1:6" s="4" customFormat="1" ht="18" customHeight="1" thickBot="1">
      <c r="A29" s="12" t="s">
        <v>30</v>
      </c>
      <c r="B29" s="25">
        <f>SUM(B25:B28)</f>
        <v>0</v>
      </c>
      <c r="C29" s="25">
        <f>SUM(C25:C28)</f>
        <v>655</v>
      </c>
      <c r="D29" s="7"/>
      <c r="E29" s="37"/>
      <c r="F29" s="37"/>
    </row>
    <row r="30" spans="1:6" s="4" customFormat="1" ht="14.25">
      <c r="A30" s="6" t="s">
        <v>63</v>
      </c>
      <c r="B30" s="26">
        <v>69708</v>
      </c>
      <c r="C30" s="26">
        <v>69708</v>
      </c>
      <c r="D30" s="7" t="s">
        <v>36</v>
      </c>
      <c r="E30" s="37">
        <v>0</v>
      </c>
      <c r="F30" s="37">
        <v>0</v>
      </c>
    </row>
    <row r="31" spans="1:6" s="4" customFormat="1" ht="18" customHeight="1">
      <c r="A31" s="6"/>
      <c r="B31" s="31"/>
      <c r="C31" s="31"/>
      <c r="D31" s="9"/>
      <c r="E31" s="37"/>
      <c r="F31" s="37"/>
    </row>
    <row r="32" spans="1:6" s="4" customFormat="1" ht="18" customHeight="1" thickBot="1">
      <c r="A32" s="28" t="s">
        <v>37</v>
      </c>
      <c r="B32" s="31"/>
      <c r="C32" s="31"/>
      <c r="D32" s="9"/>
      <c r="E32" s="40"/>
      <c r="F32" s="40"/>
    </row>
    <row r="33" spans="1:6" s="4" customFormat="1" ht="21.75" customHeight="1" thickBot="1" thickTop="1">
      <c r="A33" s="47" t="s">
        <v>13</v>
      </c>
      <c r="B33" s="32">
        <f>B8+B13+B20+B24+B29+B30+B31+B32</f>
        <v>69708</v>
      </c>
      <c r="C33" s="32">
        <f>C8+C13+C20+C24+C29+C30+C31+C32</f>
        <v>70363</v>
      </c>
      <c r="D33" s="14" t="s">
        <v>14</v>
      </c>
      <c r="E33" s="41">
        <f>E13+E21+E26+E30</f>
        <v>69708</v>
      </c>
      <c r="F33" s="41">
        <f>F13+F21+F26+F30</f>
        <v>70363</v>
      </c>
    </row>
    <row r="34" spans="1:6" s="4" customFormat="1" ht="60" customHeight="1" thickBot="1" thickTop="1">
      <c r="A34" s="109" t="s">
        <v>15</v>
      </c>
      <c r="B34" s="110"/>
      <c r="C34" s="110"/>
      <c r="D34" s="110"/>
      <c r="E34" s="111"/>
      <c r="F34" s="73"/>
    </row>
    <row r="35" spans="1:6" s="9" customFormat="1" ht="27.75" customHeight="1">
      <c r="A35" s="48" t="s">
        <v>54</v>
      </c>
      <c r="B35" s="36"/>
      <c r="C35" s="36"/>
      <c r="D35" s="5" t="s">
        <v>55</v>
      </c>
      <c r="E35" s="36"/>
      <c r="F35" s="36"/>
    </row>
    <row r="36" spans="1:6" s="9" customFormat="1" ht="18" customHeight="1">
      <c r="A36" s="49"/>
      <c r="B36" s="49"/>
      <c r="C36" s="49"/>
      <c r="E36" s="37"/>
      <c r="F36" s="37"/>
    </row>
    <row r="37" spans="1:6" s="10" customFormat="1" ht="18" customHeight="1">
      <c r="A37" s="49" t="s">
        <v>52</v>
      </c>
      <c r="B37" s="37">
        <v>0</v>
      </c>
      <c r="C37" s="37">
        <v>0</v>
      </c>
      <c r="D37" s="6" t="s">
        <v>57</v>
      </c>
      <c r="E37" s="37">
        <v>0</v>
      </c>
      <c r="F37" s="37">
        <v>0</v>
      </c>
    </row>
    <row r="38" spans="1:6" s="10" customFormat="1" ht="18" customHeight="1">
      <c r="A38" s="50" t="s">
        <v>53</v>
      </c>
      <c r="B38" s="42">
        <v>0</v>
      </c>
      <c r="C38" s="42">
        <v>0</v>
      </c>
      <c r="D38" s="7" t="s">
        <v>50</v>
      </c>
      <c r="E38" s="37">
        <v>0</v>
      </c>
      <c r="F38" s="37">
        <v>0</v>
      </c>
    </row>
    <row r="39" spans="1:6" s="10" customFormat="1" ht="18" customHeight="1" thickBot="1">
      <c r="A39" s="49" t="s">
        <v>49</v>
      </c>
      <c r="B39" s="42">
        <v>0</v>
      </c>
      <c r="C39" s="42">
        <v>0</v>
      </c>
      <c r="D39" s="10" t="s">
        <v>51</v>
      </c>
      <c r="E39" s="40">
        <v>0</v>
      </c>
      <c r="F39" s="40">
        <v>0</v>
      </c>
    </row>
    <row r="40" spans="1:6" s="4" customFormat="1" ht="27" thickBot="1" thickTop="1">
      <c r="A40" s="52" t="s">
        <v>16</v>
      </c>
      <c r="B40" s="43">
        <f>SUM(B35:B39)</f>
        <v>0</v>
      </c>
      <c r="C40" s="43">
        <f>SUM(C35:C39)</f>
        <v>0</v>
      </c>
      <c r="D40" s="14" t="s">
        <v>17</v>
      </c>
      <c r="E40" s="41">
        <f>SUM(E36:E39)</f>
        <v>0</v>
      </c>
      <c r="F40" s="41">
        <f>SUM(F36:F39)</f>
        <v>0</v>
      </c>
    </row>
    <row r="41" spans="1:6" ht="21.75" customHeight="1" thickBot="1" thickTop="1">
      <c r="A41" s="51" t="s">
        <v>18</v>
      </c>
      <c r="B41" s="44">
        <v>69708</v>
      </c>
      <c r="C41" s="44">
        <f>C33+C40</f>
        <v>70363</v>
      </c>
      <c r="D41" s="45" t="s">
        <v>19</v>
      </c>
      <c r="E41" s="46">
        <f>E33+E40</f>
        <v>69708</v>
      </c>
      <c r="F41" s="46">
        <f>F33+F40</f>
        <v>70363</v>
      </c>
    </row>
    <row r="42" ht="13.5" thickTop="1"/>
    <row r="47" ht="12.75">
      <c r="D47" s="2"/>
    </row>
  </sheetData>
  <sheetProtection/>
  <mergeCells count="8">
    <mergeCell ref="A34:E34"/>
    <mergeCell ref="D4:E4"/>
    <mergeCell ref="A5:C5"/>
    <mergeCell ref="D5:F5"/>
    <mergeCell ref="A7:F7"/>
    <mergeCell ref="A1:E1"/>
    <mergeCell ref="A2:E2"/>
    <mergeCell ref="A3:E3"/>
  </mergeCells>
  <printOptions gridLines="1" headings="1" horizontalCentered="1"/>
  <pageMargins left="0.1968503937007874" right="0.1968503937007874" top="0.5905511811023623" bottom="0.5905511811023623" header="0.31496062992125984" footer="0.5118110236220472"/>
  <pageSetup horizontalDpi="300" verticalDpi="300" orientation="portrait" paperSize="9" scale="59" r:id="rId2"/>
  <headerFooter alignWithMargins="0">
    <oddHeader xml:space="preserve">&amp;R1. melléklet az  1/2017. (II. 24.) Ör. rendelethez.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Qty4</dc:creator>
  <cp:keywords/>
  <dc:description/>
  <cp:lastModifiedBy>User</cp:lastModifiedBy>
  <cp:lastPrinted>2017-11-20T14:25:17Z</cp:lastPrinted>
  <dcterms:created xsi:type="dcterms:W3CDTF">2006-02-10T07:44:02Z</dcterms:created>
  <dcterms:modified xsi:type="dcterms:W3CDTF">2017-11-20T18:56:40Z</dcterms:modified>
  <cp:category/>
  <cp:version/>
  <cp:contentType/>
  <cp:contentStatus/>
</cp:coreProperties>
</file>