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9270"/>
  </bookViews>
  <sheets>
    <sheet name="RM_1.1.sz.mell." sheetId="1" r:id="rId1"/>
  </sheets>
  <externalReferences>
    <externalReference r:id="rId2"/>
  </externalReferences>
  <definedNames>
    <definedName name="_xlnm.Print_Area" localSheetId="0">RM_1.1.sz.mell.!$A$1:$K$166</definedName>
  </definedNames>
  <calcPr calcId="125725"/>
</workbook>
</file>

<file path=xl/calcChain.xml><?xml version="1.0" encoding="utf-8"?>
<calcChain xmlns="http://schemas.openxmlformats.org/spreadsheetml/2006/main">
  <c r="C162" i="1"/>
  <c r="C161"/>
  <c r="C160"/>
  <c r="J159"/>
  <c r="C159"/>
  <c r="K159" s="1"/>
  <c r="K158"/>
  <c r="J158"/>
  <c r="C158"/>
  <c r="J157"/>
  <c r="K157" s="1"/>
  <c r="C157"/>
  <c r="J156"/>
  <c r="C156"/>
  <c r="K156" s="1"/>
  <c r="J155"/>
  <c r="C155"/>
  <c r="K155" s="1"/>
  <c r="K154"/>
  <c r="J154"/>
  <c r="J153"/>
  <c r="J152" s="1"/>
  <c r="C153"/>
  <c r="K153" s="1"/>
  <c r="K152" s="1"/>
  <c r="I152"/>
  <c r="H152"/>
  <c r="G152"/>
  <c r="F152"/>
  <c r="E152"/>
  <c r="D152"/>
  <c r="C152"/>
  <c r="J151"/>
  <c r="C151"/>
  <c r="K151" s="1"/>
  <c r="J150"/>
  <c r="C150"/>
  <c r="K150" s="1"/>
  <c r="K149"/>
  <c r="J149"/>
  <c r="C149"/>
  <c r="J148"/>
  <c r="K148" s="1"/>
  <c r="C148"/>
  <c r="I147"/>
  <c r="H147"/>
  <c r="G147"/>
  <c r="F147"/>
  <c r="E147"/>
  <c r="D147"/>
  <c r="C147"/>
  <c r="J146"/>
  <c r="K146" s="1"/>
  <c r="C146"/>
  <c r="J145"/>
  <c r="C145"/>
  <c r="K145" s="1"/>
  <c r="J144"/>
  <c r="C144"/>
  <c r="K144" s="1"/>
  <c r="K143"/>
  <c r="J143"/>
  <c r="C143"/>
  <c r="J142"/>
  <c r="K142" s="1"/>
  <c r="C142"/>
  <c r="J141"/>
  <c r="J140" s="1"/>
  <c r="C141"/>
  <c r="K141" s="1"/>
  <c r="K140" s="1"/>
  <c r="I140"/>
  <c r="H140"/>
  <c r="H160" s="1"/>
  <c r="G140"/>
  <c r="F140"/>
  <c r="E140"/>
  <c r="D140"/>
  <c r="D160" s="1"/>
  <c r="C140"/>
  <c r="J139"/>
  <c r="C139"/>
  <c r="K139" s="1"/>
  <c r="J138"/>
  <c r="C138"/>
  <c r="K138" s="1"/>
  <c r="K137"/>
  <c r="K136" s="1"/>
  <c r="J137"/>
  <c r="C137"/>
  <c r="J136"/>
  <c r="I136"/>
  <c r="I160" s="1"/>
  <c r="H136"/>
  <c r="G136"/>
  <c r="G160" s="1"/>
  <c r="F136"/>
  <c r="F160" s="1"/>
  <c r="E136"/>
  <c r="E160" s="1"/>
  <c r="D136"/>
  <c r="C136"/>
  <c r="C135"/>
  <c r="J134"/>
  <c r="C134"/>
  <c r="K134" s="1"/>
  <c r="K133"/>
  <c r="J133"/>
  <c r="C133"/>
  <c r="J132"/>
  <c r="K132" s="1"/>
  <c r="C132"/>
  <c r="J131"/>
  <c r="C131"/>
  <c r="K131" s="1"/>
  <c r="J130"/>
  <c r="C130"/>
  <c r="K130" s="1"/>
  <c r="K129"/>
  <c r="J129"/>
  <c r="C129"/>
  <c r="J128"/>
  <c r="K128" s="1"/>
  <c r="C128"/>
  <c r="J127"/>
  <c r="C127"/>
  <c r="K127" s="1"/>
  <c r="J126"/>
  <c r="C126"/>
  <c r="K126" s="1"/>
  <c r="K125"/>
  <c r="J125"/>
  <c r="C125"/>
  <c r="J124"/>
  <c r="K124" s="1"/>
  <c r="C124"/>
  <c r="J123"/>
  <c r="C123"/>
  <c r="K123" s="1"/>
  <c r="J122"/>
  <c r="J121" s="1"/>
  <c r="C122"/>
  <c r="K122" s="1"/>
  <c r="K121" s="1"/>
  <c r="I121"/>
  <c r="H121"/>
  <c r="H135" s="1"/>
  <c r="H161" s="1"/>
  <c r="G121"/>
  <c r="G135" s="1"/>
  <c r="G161" s="1"/>
  <c r="F121"/>
  <c r="E121"/>
  <c r="D121"/>
  <c r="C121"/>
  <c r="J120"/>
  <c r="C120"/>
  <c r="K120" s="1"/>
  <c r="C119"/>
  <c r="J118"/>
  <c r="C118"/>
  <c r="K118" s="1"/>
  <c r="K117"/>
  <c r="J117"/>
  <c r="C117"/>
  <c r="J116"/>
  <c r="K116" s="1"/>
  <c r="C116"/>
  <c r="J115"/>
  <c r="C115"/>
  <c r="K115" s="1"/>
  <c r="J114"/>
  <c r="C114"/>
  <c r="K114" s="1"/>
  <c r="K113"/>
  <c r="J113"/>
  <c r="C113"/>
  <c r="J112"/>
  <c r="K112" s="1"/>
  <c r="C112"/>
  <c r="J111"/>
  <c r="C111"/>
  <c r="K111" s="1"/>
  <c r="J110"/>
  <c r="C110"/>
  <c r="K110" s="1"/>
  <c r="K109"/>
  <c r="J109"/>
  <c r="C109"/>
  <c r="J108"/>
  <c r="K108" s="1"/>
  <c r="C108"/>
  <c r="J107"/>
  <c r="C107"/>
  <c r="K107" s="1"/>
  <c r="J106"/>
  <c r="C106"/>
  <c r="K106" s="1"/>
  <c r="F105"/>
  <c r="E105"/>
  <c r="D105"/>
  <c r="J105" s="1"/>
  <c r="K105" s="1"/>
  <c r="C105"/>
  <c r="J104"/>
  <c r="C104"/>
  <c r="K104" s="1"/>
  <c r="J103"/>
  <c r="C103"/>
  <c r="K103" s="1"/>
  <c r="K102"/>
  <c r="J102"/>
  <c r="C102"/>
  <c r="J101"/>
  <c r="K101" s="1"/>
  <c r="C101"/>
  <c r="I100"/>
  <c r="I135" s="1"/>
  <c r="H100"/>
  <c r="G100"/>
  <c r="F100"/>
  <c r="F135" s="1"/>
  <c r="F161" s="1"/>
  <c r="E100"/>
  <c r="E135" s="1"/>
  <c r="C100"/>
  <c r="K98"/>
  <c r="J98"/>
  <c r="I98"/>
  <c r="H98"/>
  <c r="G98"/>
  <c r="F98"/>
  <c r="E98"/>
  <c r="D98"/>
  <c r="C97"/>
  <c r="K96"/>
  <c r="K164" s="1"/>
  <c r="C93"/>
  <c r="C92"/>
  <c r="C166" s="1"/>
  <c r="K91"/>
  <c r="J91"/>
  <c r="C91"/>
  <c r="K90"/>
  <c r="J90"/>
  <c r="C90"/>
  <c r="J89"/>
  <c r="C89"/>
  <c r="K89" s="1"/>
  <c r="J88"/>
  <c r="C88"/>
  <c r="K88" s="1"/>
  <c r="K87"/>
  <c r="J87"/>
  <c r="C87"/>
  <c r="K86"/>
  <c r="K85" s="1"/>
  <c r="J86"/>
  <c r="C86"/>
  <c r="J85"/>
  <c r="I85"/>
  <c r="H85"/>
  <c r="G85"/>
  <c r="F85"/>
  <c r="E85"/>
  <c r="D85"/>
  <c r="C85"/>
  <c r="K84"/>
  <c r="J84"/>
  <c r="C84"/>
  <c r="J83"/>
  <c r="J81" s="1"/>
  <c r="C83"/>
  <c r="K83" s="1"/>
  <c r="J82"/>
  <c r="C82"/>
  <c r="K82" s="1"/>
  <c r="K81" s="1"/>
  <c r="I81"/>
  <c r="H81"/>
  <c r="G81"/>
  <c r="F81"/>
  <c r="E81"/>
  <c r="D81"/>
  <c r="C81"/>
  <c r="J80"/>
  <c r="C80"/>
  <c r="K80" s="1"/>
  <c r="K78" s="1"/>
  <c r="K79"/>
  <c r="J79"/>
  <c r="C79"/>
  <c r="J78"/>
  <c r="I78"/>
  <c r="H78"/>
  <c r="G78"/>
  <c r="G92" s="1"/>
  <c r="G166" s="1"/>
  <c r="F78"/>
  <c r="E78"/>
  <c r="D78"/>
  <c r="C78"/>
  <c r="K77"/>
  <c r="J77"/>
  <c r="C77"/>
  <c r="K76"/>
  <c r="J76"/>
  <c r="C76"/>
  <c r="J75"/>
  <c r="J73" s="1"/>
  <c r="C75"/>
  <c r="K75" s="1"/>
  <c r="J74"/>
  <c r="C74"/>
  <c r="K74" s="1"/>
  <c r="I73"/>
  <c r="H73"/>
  <c r="G73"/>
  <c r="F73"/>
  <c r="E73"/>
  <c r="D73"/>
  <c r="C73"/>
  <c r="J72"/>
  <c r="C72"/>
  <c r="K72" s="1"/>
  <c r="K71"/>
  <c r="J71"/>
  <c r="C71"/>
  <c r="K70"/>
  <c r="K69" s="1"/>
  <c r="J70"/>
  <c r="C70"/>
  <c r="J69"/>
  <c r="I69"/>
  <c r="I92" s="1"/>
  <c r="I166" s="1"/>
  <c r="H69"/>
  <c r="H92" s="1"/>
  <c r="H166" s="1"/>
  <c r="G69"/>
  <c r="F69"/>
  <c r="F92" s="1"/>
  <c r="F166" s="1"/>
  <c r="E69"/>
  <c r="E92" s="1"/>
  <c r="E166" s="1"/>
  <c r="D69"/>
  <c r="D92" s="1"/>
  <c r="D166" s="1"/>
  <c r="C69"/>
  <c r="C68"/>
  <c r="C165" s="1"/>
  <c r="K67"/>
  <c r="J67"/>
  <c r="C67"/>
  <c r="K66"/>
  <c r="J66"/>
  <c r="C66"/>
  <c r="J65"/>
  <c r="C65"/>
  <c r="K65" s="1"/>
  <c r="J64"/>
  <c r="J63" s="1"/>
  <c r="C64"/>
  <c r="K64" s="1"/>
  <c r="K63" s="1"/>
  <c r="I63"/>
  <c r="H63"/>
  <c r="G63"/>
  <c r="F63"/>
  <c r="E63"/>
  <c r="D63"/>
  <c r="C63"/>
  <c r="J62"/>
  <c r="C62"/>
  <c r="K62" s="1"/>
  <c r="K61"/>
  <c r="J61"/>
  <c r="C61"/>
  <c r="K60"/>
  <c r="J60"/>
  <c r="C60"/>
  <c r="J59"/>
  <c r="J58" s="1"/>
  <c r="C59"/>
  <c r="K59" s="1"/>
  <c r="K58" s="1"/>
  <c r="I58"/>
  <c r="H58"/>
  <c r="G58"/>
  <c r="F58"/>
  <c r="E58"/>
  <c r="D58"/>
  <c r="C58"/>
  <c r="J57"/>
  <c r="C57"/>
  <c r="K57" s="1"/>
  <c r="J56"/>
  <c r="C56"/>
  <c r="K56" s="1"/>
  <c r="K55"/>
  <c r="J55"/>
  <c r="C55"/>
  <c r="K54"/>
  <c r="J54"/>
  <c r="C54"/>
  <c r="J53"/>
  <c r="J52" s="1"/>
  <c r="C53"/>
  <c r="K53" s="1"/>
  <c r="K52" s="1"/>
  <c r="I52"/>
  <c r="H52"/>
  <c r="G52"/>
  <c r="F52"/>
  <c r="E52"/>
  <c r="D52"/>
  <c r="C52"/>
  <c r="J51"/>
  <c r="C51"/>
  <c r="K51" s="1"/>
  <c r="J50"/>
  <c r="C50"/>
  <c r="K50" s="1"/>
  <c r="K49"/>
  <c r="J49"/>
  <c r="C49"/>
  <c r="K48"/>
  <c r="J48"/>
  <c r="C48"/>
  <c r="J47"/>
  <c r="C47"/>
  <c r="K47" s="1"/>
  <c r="J46"/>
  <c r="C46"/>
  <c r="K46" s="1"/>
  <c r="K45"/>
  <c r="J45"/>
  <c r="C45"/>
  <c r="K44"/>
  <c r="J44"/>
  <c r="C44"/>
  <c r="J43"/>
  <c r="J40" s="1"/>
  <c r="C43"/>
  <c r="K43" s="1"/>
  <c r="J42"/>
  <c r="C42"/>
  <c r="K42" s="1"/>
  <c r="K40" s="1"/>
  <c r="K41"/>
  <c r="J41"/>
  <c r="C41"/>
  <c r="I40"/>
  <c r="H40"/>
  <c r="G40"/>
  <c r="F40"/>
  <c r="E40"/>
  <c r="D40"/>
  <c r="C40"/>
  <c r="K39"/>
  <c r="J39"/>
  <c r="C39"/>
  <c r="K38"/>
  <c r="J38"/>
  <c r="C38"/>
  <c r="J37"/>
  <c r="C37"/>
  <c r="K37" s="1"/>
  <c r="J36"/>
  <c r="C36"/>
  <c r="K36" s="1"/>
  <c r="K35"/>
  <c r="J35"/>
  <c r="C35"/>
  <c r="K34"/>
  <c r="J34"/>
  <c r="C34"/>
  <c r="J33"/>
  <c r="J32" s="1"/>
  <c r="C33"/>
  <c r="K33" s="1"/>
  <c r="K32" s="1"/>
  <c r="I32"/>
  <c r="H32"/>
  <c r="G32"/>
  <c r="F32"/>
  <c r="E32"/>
  <c r="D32"/>
  <c r="C32"/>
  <c r="J31"/>
  <c r="C31"/>
  <c r="K31" s="1"/>
  <c r="J30"/>
  <c r="C30"/>
  <c r="K30" s="1"/>
  <c r="K29"/>
  <c r="J29"/>
  <c r="C29"/>
  <c r="K28"/>
  <c r="J28"/>
  <c r="C28"/>
  <c r="J27"/>
  <c r="C27"/>
  <c r="K27" s="1"/>
  <c r="J26"/>
  <c r="J25" s="1"/>
  <c r="C26"/>
  <c r="K26" s="1"/>
  <c r="K25" s="1"/>
  <c r="I25"/>
  <c r="H25"/>
  <c r="G25"/>
  <c r="F25"/>
  <c r="E25"/>
  <c r="D25"/>
  <c r="C25"/>
  <c r="J24"/>
  <c r="C24"/>
  <c r="K24" s="1"/>
  <c r="K23"/>
  <c r="J23"/>
  <c r="C23"/>
  <c r="K22"/>
  <c r="J22"/>
  <c r="C22"/>
  <c r="J21"/>
  <c r="J18" s="1"/>
  <c r="C21"/>
  <c r="K21" s="1"/>
  <c r="J20"/>
  <c r="C20"/>
  <c r="K20" s="1"/>
  <c r="K18" s="1"/>
  <c r="K19"/>
  <c r="J19"/>
  <c r="C19"/>
  <c r="I18"/>
  <c r="H18"/>
  <c r="G18"/>
  <c r="G68" s="1"/>
  <c r="F18"/>
  <c r="E18"/>
  <c r="D18"/>
  <c r="C18"/>
  <c r="K17"/>
  <c r="J17"/>
  <c r="C17"/>
  <c r="K16"/>
  <c r="J16"/>
  <c r="C16"/>
  <c r="J15"/>
  <c r="C15"/>
  <c r="K15" s="1"/>
  <c r="J14"/>
  <c r="C14"/>
  <c r="K14" s="1"/>
  <c r="K13"/>
  <c r="J13"/>
  <c r="C13"/>
  <c r="K12"/>
  <c r="K11" s="1"/>
  <c r="K68" s="1"/>
  <c r="J12"/>
  <c r="C12"/>
  <c r="J11"/>
  <c r="I11"/>
  <c r="I68" s="1"/>
  <c r="H11"/>
  <c r="H68" s="1"/>
  <c r="G11"/>
  <c r="F11"/>
  <c r="F68" s="1"/>
  <c r="E11"/>
  <c r="E68" s="1"/>
  <c r="D11"/>
  <c r="D68" s="1"/>
  <c r="C11"/>
  <c r="C8"/>
  <c r="A3"/>
  <c r="B1"/>
  <c r="K93" l="1"/>
  <c r="K165"/>
  <c r="D93"/>
  <c r="F165"/>
  <c r="F93"/>
  <c r="I161"/>
  <c r="J68"/>
  <c r="J92"/>
  <c r="K73"/>
  <c r="K100"/>
  <c r="K135" s="1"/>
  <c r="K147"/>
  <c r="K160" s="1"/>
  <c r="E165"/>
  <c r="E93"/>
  <c r="I165"/>
  <c r="I93"/>
  <c r="H93"/>
  <c r="H165"/>
  <c r="G93"/>
  <c r="G165"/>
  <c r="K92"/>
  <c r="E161"/>
  <c r="J100"/>
  <c r="J135" s="1"/>
  <c r="J147"/>
  <c r="J160" s="1"/>
  <c r="D100"/>
  <c r="D135" s="1"/>
  <c r="D161" s="1"/>
  <c r="J166" l="1"/>
  <c r="K161"/>
  <c r="J165"/>
  <c r="J93"/>
  <c r="J161"/>
  <c r="K162"/>
  <c r="K166"/>
  <c r="D165"/>
</calcChain>
</file>

<file path=xl/sharedStrings.xml><?xml version="1.0" encoding="utf-8"?>
<sst xmlns="http://schemas.openxmlformats.org/spreadsheetml/2006/main" count="337" uniqueCount="286">
  <si>
    <t>2019. ÉVI KÖLTSÉGVETÉSI RENDELET ÖSSZEVONT BEVÉTELEINEK KIADÁSAINAK MÓDOSÍTÁSA</t>
  </si>
  <si>
    <t>B E V É T E L E K</t>
  </si>
  <si>
    <t>1. sz. táblázat</t>
  </si>
  <si>
    <t>Forintban!</t>
  </si>
  <si>
    <t>Sor-
szám</t>
  </si>
  <si>
    <t>Bevételi jogcím</t>
  </si>
  <si>
    <t>Eredeti
előirányzat</t>
  </si>
  <si>
    <t xml:space="preserve">1 . sz. módosítás </t>
  </si>
  <si>
    <t xml:space="preserve">2. sz. módosítás </t>
  </si>
  <si>
    <t xml:space="preserve">3 . sz. módosítás </t>
  </si>
  <si>
    <t xml:space="preserve">4 . sz. módosítás </t>
  </si>
  <si>
    <t xml:space="preserve">… . sz. módosítás </t>
  </si>
  <si>
    <t>Módosítások összesen</t>
  </si>
  <si>
    <t>….számú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</si>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</sst>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1">
    <numFmt numFmtId="164" formatCode="#,###"/>
  </numFmts>
  <fonts count="2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0" fillId="0" borderId="0" xfId="0"/>
    <xf numFmtId="0" fontId="1" fillId="0" borderId="0" xfId="1"/>
    <xf numFmtId="0" fontId="1" fillId="0" borderId="0" xfId="1" applyAlignment="1" applyProtection="1">
      <alignment horizontal="right" vertical="center" indent="1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164" fontId="4" fillId="0" borderId="0" xfId="1" applyNumberFormat="1" applyFont="1" applyAlignment="1" applyProtection="1">
      <alignment horizontal="center" vertical="center"/>
      <protection locked="0"/>
    </xf>
    <xf numFmtId="164" fontId="5" fillId="0" borderId="1" xfId="1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0" fontId="12" fillId="0" borderId="0" xfId="1" applyFont="1"/>
    <xf numFmtId="0" fontId="10" fillId="0" borderId="15" xfId="1" applyFont="1" applyBorder="1" applyAlignment="1">
      <alignment horizontal="left" vertical="center" wrapText="1" indent="1"/>
    </xf>
    <xf numFmtId="0" fontId="10" fillId="0" borderId="16" xfId="1" applyFont="1" applyBorder="1" applyAlignment="1">
      <alignment horizontal="left" vertical="center" wrapText="1" indent="1"/>
    </xf>
    <xf numFmtId="164" fontId="10" fillId="0" borderId="16" xfId="1" applyNumberFormat="1" applyFont="1" applyBorder="1" applyAlignment="1">
      <alignment horizontal="right" vertical="center" wrapText="1" indent="1"/>
    </xf>
    <xf numFmtId="164" fontId="10" fillId="0" borderId="17" xfId="1" applyNumberFormat="1" applyFont="1" applyBorder="1" applyAlignment="1">
      <alignment horizontal="right" vertical="center" wrapText="1" indent="1"/>
    </xf>
    <xf numFmtId="0" fontId="13" fillId="0" borderId="0" xfId="1" applyFont="1"/>
    <xf numFmtId="49" fontId="12" fillId="0" borderId="18" xfId="1" applyNumberFormat="1" applyFont="1" applyBorder="1" applyAlignment="1">
      <alignment horizontal="left" vertical="center" wrapText="1" indent="1"/>
    </xf>
    <xf numFmtId="0" fontId="14" fillId="0" borderId="19" xfId="0" applyFont="1" applyBorder="1" applyAlignment="1">
      <alignment horizontal="left" wrapText="1" indent="1"/>
    </xf>
    <xf numFmtId="164" fontId="12" fillId="0" borderId="19" xfId="1" applyNumberFormat="1" applyFont="1" applyBorder="1" applyAlignment="1">
      <alignment horizontal="right" vertical="center" wrapText="1" indent="1"/>
    </xf>
    <xf numFmtId="164" fontId="12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Border="1" applyAlignment="1">
      <alignment horizontal="right" vertical="center" wrapText="1" indent="1"/>
    </xf>
    <xf numFmtId="49" fontId="12" fillId="0" borderId="22" xfId="1" applyNumberFormat="1" applyFont="1" applyBorder="1" applyAlignment="1">
      <alignment horizontal="left" vertical="center" wrapText="1" indent="1"/>
    </xf>
    <xf numFmtId="0" fontId="14" fillId="0" borderId="23" xfId="0" applyFont="1" applyBorder="1" applyAlignment="1">
      <alignment horizontal="left" wrapText="1" indent="1"/>
    </xf>
    <xf numFmtId="164" fontId="12" fillId="0" borderId="23" xfId="1" applyNumberFormat="1" applyFont="1" applyBorder="1" applyAlignment="1">
      <alignment horizontal="right" vertical="center" wrapText="1" indent="1"/>
    </xf>
    <xf numFmtId="164" fontId="12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4" xfId="1" applyNumberFormat="1" applyFont="1" applyBorder="1" applyAlignment="1" applyProtection="1">
      <alignment horizontal="right" vertical="center" wrapText="1" indent="1"/>
      <protection locked="0"/>
    </xf>
    <xf numFmtId="0" fontId="14" fillId="0" borderId="23" xfId="0" applyFont="1" applyBorder="1" applyAlignment="1">
      <alignment horizontal="left" vertical="center" wrapText="1" indent="1"/>
    </xf>
    <xf numFmtId="49" fontId="12" fillId="0" borderId="25" xfId="1" applyNumberFormat="1" applyFont="1" applyBorder="1" applyAlignment="1">
      <alignment horizontal="left" vertical="center" wrapText="1" indent="1"/>
    </xf>
    <xf numFmtId="0" fontId="14" fillId="0" borderId="26" xfId="0" applyFont="1" applyBorder="1" applyAlignment="1">
      <alignment horizontal="left" vertical="center" wrapText="1" indent="1"/>
    </xf>
    <xf numFmtId="0" fontId="15" fillId="0" borderId="16" xfId="0" applyFont="1" applyBorder="1" applyAlignment="1">
      <alignment horizontal="left" vertical="center" wrapText="1" indent="1"/>
    </xf>
    <xf numFmtId="164" fontId="12" fillId="0" borderId="26" xfId="1" applyNumberFormat="1" applyFont="1" applyBorder="1" applyAlignment="1">
      <alignment horizontal="right" vertical="center" wrapText="1" indent="1"/>
    </xf>
    <xf numFmtId="164" fontId="12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Border="1" applyAlignment="1" applyProtection="1">
      <alignment horizontal="right" vertical="center" wrapText="1" indent="1"/>
      <protection locked="0"/>
    </xf>
    <xf numFmtId="0" fontId="14" fillId="0" borderId="26" xfId="0" applyFont="1" applyBorder="1" applyAlignment="1">
      <alignment horizontal="left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164" fontId="16" fillId="0" borderId="16" xfId="1" applyNumberFormat="1" applyFont="1" applyBorder="1" applyAlignment="1">
      <alignment horizontal="right" vertical="center" wrapText="1" indent="1"/>
    </xf>
    <xf numFmtId="164" fontId="16" fillId="0" borderId="17" xfId="1" applyNumberFormat="1" applyFont="1" applyBorder="1" applyAlignment="1">
      <alignment horizontal="right" vertical="center" wrapText="1" indent="1"/>
    </xf>
    <xf numFmtId="164" fontId="17" fillId="0" borderId="23" xfId="1" applyNumberFormat="1" applyFont="1" applyBorder="1" applyAlignment="1">
      <alignment horizontal="right" vertical="center" wrapText="1" indent="1"/>
    </xf>
    <xf numFmtId="164" fontId="17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>
      <alignment horizontal="right" vertical="center" wrapText="1" indent="1"/>
    </xf>
    <xf numFmtId="164" fontId="17" fillId="0" borderId="26" xfId="1" applyNumberFormat="1" applyFont="1" applyBorder="1" applyAlignment="1">
      <alignment horizontal="right" vertical="center" wrapText="1" indent="1"/>
    </xf>
    <xf numFmtId="164" fontId="17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7" xfId="1" applyNumberFormat="1" applyFont="1" applyBorder="1" applyAlignment="1">
      <alignment horizontal="right" vertical="center" wrapText="1" indent="1"/>
    </xf>
    <xf numFmtId="49" fontId="12" fillId="0" borderId="28" xfId="1" applyNumberFormat="1" applyFont="1" applyBorder="1" applyAlignment="1">
      <alignment horizontal="left" vertical="center" wrapText="1" indent="1"/>
    </xf>
    <xf numFmtId="0" fontId="14" fillId="0" borderId="11" xfId="0" applyFont="1" applyBorder="1" applyAlignment="1">
      <alignment horizontal="left" vertical="center" wrapText="1" indent="1"/>
    </xf>
    <xf numFmtId="164" fontId="17" fillId="0" borderId="11" xfId="1" applyNumberFormat="1" applyFont="1" applyBorder="1" applyAlignment="1">
      <alignment horizontal="right" vertical="center" wrapText="1" indent="1"/>
    </xf>
    <xf numFmtId="164" fontId="17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Border="1" applyAlignment="1">
      <alignment horizontal="right" vertical="center" wrapText="1" indent="1"/>
    </xf>
    <xf numFmtId="164" fontId="17" fillId="0" borderId="21" xfId="1" applyNumberFormat="1" applyFont="1" applyBorder="1" applyAlignment="1">
      <alignment horizontal="right" vertical="center" wrapText="1" indent="1"/>
    </xf>
    <xf numFmtId="0" fontId="14" fillId="0" borderId="23" xfId="0" applyFont="1" applyBorder="1" applyAlignment="1">
      <alignment horizontal="left" vertical="top" wrapText="1" indent="1"/>
    </xf>
    <xf numFmtId="164" fontId="17" fillId="0" borderId="30" xfId="1" applyNumberFormat="1" applyFont="1" applyBorder="1" applyAlignment="1">
      <alignment horizontal="right" vertical="center" wrapText="1" indent="1"/>
    </xf>
    <xf numFmtId="0" fontId="10" fillId="0" borderId="15" xfId="1" applyFont="1" applyBorder="1" applyAlignment="1">
      <alignment horizontal="left" vertical="center" wrapText="1"/>
    </xf>
    <xf numFmtId="0" fontId="15" fillId="0" borderId="1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164" fontId="17" fillId="0" borderId="29" xfId="1" applyNumberFormat="1" applyFont="1" applyBorder="1" applyAlignment="1">
      <alignment horizontal="right" vertical="center" wrapText="1" indent="1"/>
    </xf>
    <xf numFmtId="0" fontId="14" fillId="0" borderId="27" xfId="0" applyFont="1" applyBorder="1" applyAlignment="1">
      <alignment horizontal="left" vertical="center" wrapText="1" indent="1"/>
    </xf>
    <xf numFmtId="0" fontId="14" fillId="0" borderId="18" xfId="0" applyFont="1" applyBorder="1" applyAlignment="1">
      <alignment wrapText="1"/>
    </xf>
    <xf numFmtId="0" fontId="14" fillId="0" borderId="22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164" fontId="10" fillId="0" borderId="16" xfId="1" applyNumberFormat="1" applyFont="1" applyBorder="1" applyAlignment="1" applyProtection="1">
      <alignment horizontal="right" vertical="center" wrapText="1" indent="1"/>
      <protection locked="0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 inden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center" wrapText="1" indent="1"/>
    </xf>
    <xf numFmtId="164" fontId="4" fillId="0" borderId="0" xfId="1" applyNumberFormat="1" applyFont="1" applyAlignment="1">
      <alignment horizontal="center" vertical="center"/>
    </xf>
    <xf numFmtId="164" fontId="5" fillId="0" borderId="1" xfId="1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8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 indent="1"/>
    </xf>
    <xf numFmtId="0" fontId="10" fillId="0" borderId="3" xfId="1" applyFont="1" applyBorder="1" applyAlignment="1">
      <alignment vertical="center" wrapText="1"/>
    </xf>
    <xf numFmtId="164" fontId="10" fillId="0" borderId="3" xfId="1" applyNumberFormat="1" applyFont="1" applyBorder="1" applyAlignment="1">
      <alignment horizontal="right" vertical="center" wrapText="1" indent="1"/>
    </xf>
    <xf numFmtId="164" fontId="10" fillId="0" borderId="31" xfId="1" applyNumberFormat="1" applyFont="1" applyBorder="1" applyAlignment="1">
      <alignment horizontal="right" vertical="center" wrapText="1" indent="1"/>
    </xf>
    <xf numFmtId="49" fontId="12" fillId="0" borderId="32" xfId="1" applyNumberFormat="1" applyFont="1" applyBorder="1" applyAlignment="1">
      <alignment horizontal="left" vertical="center" wrapText="1" indent="1"/>
    </xf>
    <xf numFmtId="0" fontId="12" fillId="0" borderId="5" xfId="1" applyFont="1" applyBorder="1" applyAlignment="1">
      <alignment horizontal="left" vertical="center" wrapText="1" indent="1"/>
    </xf>
    <xf numFmtId="164" fontId="12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5" xfId="1" applyNumberFormat="1" applyFont="1" applyBorder="1" applyAlignment="1">
      <alignment horizontal="right" vertical="center" wrapText="1" indent="1"/>
    </xf>
    <xf numFmtId="164" fontId="12" fillId="0" borderId="33" xfId="1" applyNumberFormat="1" applyFont="1" applyBorder="1" applyAlignment="1">
      <alignment horizontal="right" vertical="center" wrapText="1" indent="1"/>
    </xf>
    <xf numFmtId="0" fontId="12" fillId="0" borderId="23" xfId="1" applyFont="1" applyBorder="1" applyAlignment="1">
      <alignment horizontal="left" vertical="center" wrapText="1" indent="1"/>
    </xf>
    <xf numFmtId="164" fontId="12" fillId="0" borderId="30" xfId="1" applyNumberFormat="1" applyFont="1" applyBorder="1" applyAlignment="1">
      <alignment horizontal="right" vertical="center" wrapText="1" indent="1"/>
    </xf>
    <xf numFmtId="164" fontId="12" fillId="0" borderId="34" xfId="1" applyNumberFormat="1" applyFont="1" applyBorder="1" applyAlignment="1">
      <alignment horizontal="right" vertical="center" wrapText="1" indent="1"/>
    </xf>
    <xf numFmtId="0" fontId="12" fillId="0" borderId="24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0" fontId="12" fillId="0" borderId="26" xfId="1" applyFont="1" applyBorder="1" applyAlignment="1">
      <alignment horizontal="left" vertical="center" wrapText="1" indent="6"/>
    </xf>
    <xf numFmtId="0" fontId="12" fillId="0" borderId="23" xfId="1" applyFont="1" applyBorder="1" applyAlignment="1">
      <alignment horizontal="left" indent="6"/>
    </xf>
    <xf numFmtId="0" fontId="12" fillId="0" borderId="23" xfId="1" applyFont="1" applyBorder="1" applyAlignment="1">
      <alignment horizontal="left" vertical="center" wrapText="1" indent="6"/>
    </xf>
    <xf numFmtId="49" fontId="12" fillId="0" borderId="35" xfId="1" applyNumberFormat="1" applyFont="1" applyBorder="1" applyAlignment="1">
      <alignment horizontal="left" vertical="center" wrapText="1" indent="1"/>
    </xf>
    <xf numFmtId="0" fontId="12" fillId="0" borderId="11" xfId="1" applyFont="1" applyBorder="1" applyAlignment="1">
      <alignment horizontal="left" vertical="center" wrapText="1" indent="7"/>
    </xf>
    <xf numFmtId="164" fontId="12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Border="1" applyAlignment="1">
      <alignment horizontal="right" vertical="center" wrapText="1" indent="1"/>
    </xf>
    <xf numFmtId="0" fontId="10" fillId="0" borderId="8" xfId="1" applyFont="1" applyBorder="1" applyAlignment="1">
      <alignment horizontal="left" vertical="center" wrapText="1" indent="1"/>
    </xf>
    <xf numFmtId="0" fontId="10" fillId="0" borderId="9" xfId="1" applyFont="1" applyBorder="1" applyAlignment="1">
      <alignment vertical="center" wrapText="1"/>
    </xf>
    <xf numFmtId="164" fontId="10" fillId="0" borderId="9" xfId="1" applyNumberFormat="1" applyFont="1" applyBorder="1" applyAlignment="1">
      <alignment horizontal="right" vertical="center" wrapText="1" indent="1"/>
    </xf>
    <xf numFmtId="164" fontId="10" fillId="0" borderId="36" xfId="1" applyNumberFormat="1" applyFont="1" applyBorder="1" applyAlignment="1">
      <alignment horizontal="right" vertical="center" wrapText="1" indent="1"/>
    </xf>
    <xf numFmtId="0" fontId="12" fillId="0" borderId="26" xfId="1" applyFont="1" applyBorder="1" applyAlignment="1">
      <alignment horizontal="left" vertical="center" wrapText="1" indent="1"/>
    </xf>
    <xf numFmtId="0" fontId="12" fillId="0" borderId="19" xfId="1" applyFont="1" applyBorder="1" applyAlignment="1">
      <alignment horizontal="left" vertical="center" wrapText="1" indent="6"/>
    </xf>
    <xf numFmtId="164" fontId="12" fillId="0" borderId="37" xfId="1" applyNumberFormat="1" applyFont="1" applyBorder="1" applyAlignment="1" applyProtection="1">
      <alignment horizontal="right" vertical="center" wrapText="1" indent="1"/>
      <protection locked="0"/>
    </xf>
    <xf numFmtId="0" fontId="16" fillId="0" borderId="16" xfId="1" applyFont="1" applyBorder="1" applyAlignment="1">
      <alignment horizontal="left" vertical="center" wrapText="1" indent="1"/>
    </xf>
    <xf numFmtId="164" fontId="10" fillId="0" borderId="38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38" xfId="1" applyNumberFormat="1" applyFont="1" applyBorder="1" applyAlignment="1">
      <alignment horizontal="right" vertical="center" wrapText="1" indent="1"/>
    </xf>
    <xf numFmtId="0" fontId="12" fillId="0" borderId="19" xfId="1" applyFont="1" applyBorder="1" applyAlignment="1">
      <alignment horizontal="left" vertical="center" wrapText="1" indent="1"/>
    </xf>
    <xf numFmtId="164" fontId="16" fillId="0" borderId="38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38" xfId="1" applyNumberFormat="1" applyFont="1" applyBorder="1" applyAlignment="1">
      <alignment horizontal="right" vertical="center" wrapText="1" indent="1"/>
    </xf>
    <xf numFmtId="0" fontId="12" fillId="0" borderId="27" xfId="1" applyFont="1" applyBorder="1" applyAlignment="1">
      <alignment horizontal="left" vertical="center" wrapText="1" indent="1"/>
    </xf>
    <xf numFmtId="164" fontId="15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38" xfId="0" applyNumberFormat="1" applyFont="1" applyBorder="1" applyAlignment="1">
      <alignment horizontal="right" vertical="center" wrapText="1" indent="1"/>
    </xf>
    <xf numFmtId="164" fontId="15" fillId="0" borderId="16" xfId="0" applyNumberFormat="1" applyFont="1" applyBorder="1" applyAlignment="1">
      <alignment horizontal="right" vertical="center" wrapText="1" indent="1"/>
    </xf>
    <xf numFmtId="164" fontId="15" fillId="0" borderId="17" xfId="0" applyNumberFormat="1" applyFont="1" applyBorder="1" applyAlignment="1">
      <alignment horizontal="right" vertical="center" wrapText="1" indent="1"/>
    </xf>
    <xf numFmtId="164" fontId="15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>
      <alignment horizontal="right" vertical="center" wrapText="1" indent="1"/>
    </xf>
    <xf numFmtId="164" fontId="15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7" xfId="0" applyNumberFormat="1" applyFont="1" applyBorder="1" applyAlignment="1">
      <alignment horizontal="right" vertical="center" wrapText="1" indent="1"/>
    </xf>
    <xf numFmtId="164" fontId="18" fillId="0" borderId="38" xfId="0" quotePrefix="1" applyNumberFormat="1" applyFont="1" applyBorder="1" applyAlignment="1" applyProtection="1">
      <alignment horizontal="right" vertical="center" wrapText="1" indent="1"/>
      <protection locked="0"/>
    </xf>
    <xf numFmtId="164" fontId="18" fillId="0" borderId="38" xfId="0" quotePrefix="1" applyNumberFormat="1" applyFont="1" applyBorder="1" applyAlignment="1">
      <alignment horizontal="right" vertical="center" wrapText="1" indent="1"/>
    </xf>
    <xf numFmtId="164" fontId="18" fillId="0" borderId="16" xfId="0" quotePrefix="1" applyNumberFormat="1" applyFont="1" applyBorder="1" applyAlignment="1">
      <alignment horizontal="right" vertical="center" wrapText="1" indent="1"/>
    </xf>
    <xf numFmtId="164" fontId="18" fillId="0" borderId="17" xfId="0" quotePrefix="1" applyNumberFormat="1" applyFont="1" applyBorder="1" applyAlignment="1">
      <alignment horizontal="right" vertical="center" wrapText="1" indent="1"/>
    </xf>
    <xf numFmtId="0" fontId="19" fillId="0" borderId="0" xfId="1" applyFont="1"/>
    <xf numFmtId="0" fontId="3" fillId="0" borderId="0" xfId="1" applyFont="1"/>
    <xf numFmtId="0" fontId="15" fillId="0" borderId="8" xfId="0" applyFont="1" applyBorder="1" applyAlignment="1">
      <alignment horizontal="left" vertical="center" wrapText="1" indent="1"/>
    </xf>
    <xf numFmtId="0" fontId="18" fillId="0" borderId="9" xfId="0" applyFont="1" applyBorder="1" applyAlignment="1">
      <alignment horizontal="left" vertical="center" wrapText="1" indent="1"/>
    </xf>
    <xf numFmtId="164" fontId="20" fillId="0" borderId="0" xfId="1" applyNumberFormat="1" applyFont="1"/>
    <xf numFmtId="0" fontId="3" fillId="0" borderId="0" xfId="1" applyFont="1" applyAlignment="1">
      <alignment horizontal="center"/>
    </xf>
    <xf numFmtId="164" fontId="5" fillId="0" borderId="1" xfId="1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10" fillId="0" borderId="16" xfId="1" applyFont="1" applyBorder="1" applyAlignment="1">
      <alignment vertical="center" wrapText="1"/>
    </xf>
    <xf numFmtId="164" fontId="10" fillId="0" borderId="40" xfId="1" applyNumberFormat="1" applyFont="1" applyBorder="1" applyAlignment="1">
      <alignment horizontal="right" vertical="center" wrapText="1" indent="1"/>
    </xf>
    <xf numFmtId="0" fontId="1" fillId="0" borderId="0" xfId="1" applyAlignment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ZARSZ-2019-4m&#243;dos&#237;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  <row r="11">
          <cell r="C11">
            <v>97923788</v>
          </cell>
        </row>
        <row r="12">
          <cell r="C12">
            <v>73289817</v>
          </cell>
        </row>
        <row r="13">
          <cell r="C13">
            <v>108290038</v>
          </cell>
        </row>
        <row r="14">
          <cell r="C14">
            <v>3632420</v>
          </cell>
        </row>
        <row r="15">
          <cell r="C15">
            <v>8384000</v>
          </cell>
        </row>
        <row r="17">
          <cell r="C17">
            <v>45142183</v>
          </cell>
        </row>
        <row r="22">
          <cell r="C22">
            <v>45142183</v>
          </cell>
        </row>
        <row r="24">
          <cell r="C24">
            <v>44990771</v>
          </cell>
        </row>
        <row r="29">
          <cell r="C29">
            <v>44990771</v>
          </cell>
        </row>
        <row r="31">
          <cell r="C31">
            <v>47760000</v>
          </cell>
        </row>
        <row r="34">
          <cell r="C34">
            <v>26200000</v>
          </cell>
        </row>
        <row r="35">
          <cell r="C35">
            <v>2240000</v>
          </cell>
        </row>
        <row r="36">
          <cell r="C36">
            <v>8020000</v>
          </cell>
        </row>
        <row r="37">
          <cell r="C37">
            <v>9700000</v>
          </cell>
        </row>
        <row r="38">
          <cell r="C38">
            <v>1600000</v>
          </cell>
        </row>
        <row r="39">
          <cell r="C39">
            <v>53631623</v>
          </cell>
        </row>
        <row r="40">
          <cell r="C40">
            <v>1500000</v>
          </cell>
        </row>
        <row r="41">
          <cell r="C41">
            <v>31919388</v>
          </cell>
        </row>
        <row r="42">
          <cell r="C42">
            <v>5300000</v>
          </cell>
        </row>
        <row r="44">
          <cell r="C44">
            <v>5200000</v>
          </cell>
        </row>
        <row r="45">
          <cell r="C45">
            <v>9472235</v>
          </cell>
        </row>
        <row r="47">
          <cell r="C47">
            <v>40000</v>
          </cell>
        </row>
        <row r="50">
          <cell r="C50">
            <v>200000</v>
          </cell>
        </row>
        <row r="51">
          <cell r="C51">
            <v>0</v>
          </cell>
        </row>
        <row r="57">
          <cell r="C57">
            <v>0</v>
          </cell>
        </row>
        <row r="62">
          <cell r="C62">
            <v>0</v>
          </cell>
        </row>
        <row r="67">
          <cell r="C67">
            <v>483044640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407151923</v>
          </cell>
        </row>
        <row r="78">
          <cell r="C78">
            <v>407151923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407151923</v>
          </cell>
        </row>
        <row r="92">
          <cell r="C92">
            <v>890196563</v>
          </cell>
        </row>
        <row r="98">
          <cell r="C98">
            <v>430498472</v>
          </cell>
        </row>
        <row r="99">
          <cell r="C99">
            <v>195759575</v>
          </cell>
        </row>
        <row r="100">
          <cell r="C100">
            <v>33899917</v>
          </cell>
        </row>
        <row r="101">
          <cell r="C101">
            <v>123370920</v>
          </cell>
        </row>
        <row r="102">
          <cell r="C102">
            <v>25154000</v>
          </cell>
        </row>
        <row r="103">
          <cell r="C103">
            <v>48814060</v>
          </cell>
        </row>
        <row r="106">
          <cell r="C106">
            <v>1864896</v>
          </cell>
        </row>
        <row r="110">
          <cell r="C110">
            <v>27649164</v>
          </cell>
        </row>
        <row r="115">
          <cell r="C115">
            <v>19300000</v>
          </cell>
        </row>
        <row r="116">
          <cell r="C116">
            <v>3500000</v>
          </cell>
        </row>
        <row r="117">
          <cell r="C117">
            <v>3500000</v>
          </cell>
        </row>
        <row r="119">
          <cell r="C119">
            <v>449341418</v>
          </cell>
        </row>
        <row r="120">
          <cell r="C120">
            <v>444541418</v>
          </cell>
        </row>
        <row r="121">
          <cell r="C121">
            <v>443041418</v>
          </cell>
        </row>
        <row r="122">
          <cell r="C122">
            <v>4800000</v>
          </cell>
        </row>
        <row r="133">
          <cell r="C133">
            <v>879839890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10356673</v>
          </cell>
        </row>
        <row r="147">
          <cell r="C147">
            <v>10356673</v>
          </cell>
        </row>
        <row r="150">
          <cell r="C150">
            <v>0</v>
          </cell>
        </row>
        <row r="158">
          <cell r="C158">
            <v>10356673</v>
          </cell>
        </row>
        <row r="159">
          <cell r="C159">
            <v>890196563</v>
          </cell>
        </row>
        <row r="160">
          <cell r="C160">
            <v>0</v>
          </cell>
        </row>
      </sheetData>
      <sheetData sheetId="4">
        <row r="10">
          <cell r="C10">
            <v>291520063</v>
          </cell>
        </row>
      </sheetData>
      <sheetData sheetId="5"/>
      <sheetData sheetId="6"/>
      <sheetData sheetId="7">
        <row r="6">
          <cell r="C6">
            <v>291520063</v>
          </cell>
        </row>
      </sheetData>
      <sheetData sheetId="8">
        <row r="6">
          <cell r="C6">
            <v>44990771</v>
          </cell>
        </row>
      </sheetData>
      <sheetData sheetId="9"/>
      <sheetData sheetId="10"/>
      <sheetData sheetId="11"/>
      <sheetData sheetId="12"/>
      <sheetData sheetId="13">
        <row r="8">
          <cell r="A8" t="str">
            <v>VP6-7.2.1-7.4.1.2-16 Külterületi helyi közútak</v>
          </cell>
        </row>
      </sheetData>
      <sheetData sheetId="14">
        <row r="8">
          <cell r="A8" t="str">
            <v>Ravatalozó felújítása</v>
          </cell>
        </row>
      </sheetData>
      <sheetData sheetId="15"/>
      <sheetData sheetId="16">
        <row r="8">
          <cell r="C8">
            <v>291520063</v>
          </cell>
        </row>
      </sheetData>
      <sheetData sheetId="17">
        <row r="8">
          <cell r="C8">
            <v>291520063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8">
          <cell r="C8">
            <v>34591623</v>
          </cell>
        </row>
      </sheetData>
      <sheetData sheetId="25">
        <row r="8">
          <cell r="C8">
            <v>34591623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>
        <row r="5">
          <cell r="L5" t="str">
            <v>….számú módosítás utáni előirányzat</v>
          </cell>
        </row>
      </sheetData>
      <sheetData sheetId="83"/>
      <sheetData sheetId="84">
        <row r="5">
          <cell r="D5" t="str">
            <v xml:space="preserve">1 . sz. módosítás 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2">
          <cell r="B2" t="str">
            <v>Leveleki Kastélykert Óvoda és Konyha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166"/>
  <sheetViews>
    <sheetView tabSelected="1" view="pageBreakPreview" topLeftCell="A78" zoomScale="130" zoomScaleNormal="120" zoomScaleSheetLayoutView="130" workbookViewId="0">
      <selection activeCell="G103" sqref="G103"/>
    </sheetView>
  </sheetViews>
  <sheetFormatPr defaultRowHeight="15.75"/>
  <cols>
    <col min="1" max="1" width="7.5" style="4" customWidth="1"/>
    <col min="2" max="2" width="59.6640625" style="4" customWidth="1"/>
    <col min="3" max="3" width="14.83203125" style="153" customWidth="1"/>
    <col min="4" max="11" width="14.83203125" style="4" customWidth="1"/>
    <col min="12" max="256" width="9.33203125" style="4"/>
    <col min="257" max="257" width="7.5" style="4" customWidth="1"/>
    <col min="258" max="258" width="59.6640625" style="4" customWidth="1"/>
    <col min="259" max="267" width="14.83203125" style="4" customWidth="1"/>
    <col min="268" max="512" width="9.33203125" style="4"/>
    <col min="513" max="513" width="7.5" style="4" customWidth="1"/>
    <col min="514" max="514" width="59.6640625" style="4" customWidth="1"/>
    <col min="515" max="523" width="14.83203125" style="4" customWidth="1"/>
    <col min="524" max="768" width="9.33203125" style="4"/>
    <col min="769" max="769" width="7.5" style="4" customWidth="1"/>
    <col min="770" max="770" width="59.6640625" style="4" customWidth="1"/>
    <col min="771" max="779" width="14.83203125" style="4" customWidth="1"/>
    <col min="780" max="1024" width="9.33203125" style="4"/>
    <col min="1025" max="1025" width="7.5" style="4" customWidth="1"/>
    <col min="1026" max="1026" width="59.6640625" style="4" customWidth="1"/>
    <col min="1027" max="1035" width="14.83203125" style="4" customWidth="1"/>
    <col min="1036" max="1280" width="9.33203125" style="4"/>
    <col min="1281" max="1281" width="7.5" style="4" customWidth="1"/>
    <col min="1282" max="1282" width="59.6640625" style="4" customWidth="1"/>
    <col min="1283" max="1291" width="14.83203125" style="4" customWidth="1"/>
    <col min="1292" max="1536" width="9.33203125" style="4"/>
    <col min="1537" max="1537" width="7.5" style="4" customWidth="1"/>
    <col min="1538" max="1538" width="59.6640625" style="4" customWidth="1"/>
    <col min="1539" max="1547" width="14.83203125" style="4" customWidth="1"/>
    <col min="1548" max="1792" width="9.33203125" style="4"/>
    <col min="1793" max="1793" width="7.5" style="4" customWidth="1"/>
    <col min="1794" max="1794" width="59.6640625" style="4" customWidth="1"/>
    <col min="1795" max="1803" width="14.83203125" style="4" customWidth="1"/>
    <col min="1804" max="2048" width="9.33203125" style="4"/>
    <col min="2049" max="2049" width="7.5" style="4" customWidth="1"/>
    <col min="2050" max="2050" width="59.6640625" style="4" customWidth="1"/>
    <col min="2051" max="2059" width="14.83203125" style="4" customWidth="1"/>
    <col min="2060" max="2304" width="9.33203125" style="4"/>
    <col min="2305" max="2305" width="7.5" style="4" customWidth="1"/>
    <col min="2306" max="2306" width="59.6640625" style="4" customWidth="1"/>
    <col min="2307" max="2315" width="14.83203125" style="4" customWidth="1"/>
    <col min="2316" max="2560" width="9.33203125" style="4"/>
    <col min="2561" max="2561" width="7.5" style="4" customWidth="1"/>
    <col min="2562" max="2562" width="59.6640625" style="4" customWidth="1"/>
    <col min="2563" max="2571" width="14.83203125" style="4" customWidth="1"/>
    <col min="2572" max="2816" width="9.33203125" style="4"/>
    <col min="2817" max="2817" width="7.5" style="4" customWidth="1"/>
    <col min="2818" max="2818" width="59.6640625" style="4" customWidth="1"/>
    <col min="2819" max="2827" width="14.83203125" style="4" customWidth="1"/>
    <col min="2828" max="3072" width="9.33203125" style="4"/>
    <col min="3073" max="3073" width="7.5" style="4" customWidth="1"/>
    <col min="3074" max="3074" width="59.6640625" style="4" customWidth="1"/>
    <col min="3075" max="3083" width="14.83203125" style="4" customWidth="1"/>
    <col min="3084" max="3328" width="9.33203125" style="4"/>
    <col min="3329" max="3329" width="7.5" style="4" customWidth="1"/>
    <col min="3330" max="3330" width="59.6640625" style="4" customWidth="1"/>
    <col min="3331" max="3339" width="14.83203125" style="4" customWidth="1"/>
    <col min="3340" max="3584" width="9.33203125" style="4"/>
    <col min="3585" max="3585" width="7.5" style="4" customWidth="1"/>
    <col min="3586" max="3586" width="59.6640625" style="4" customWidth="1"/>
    <col min="3587" max="3595" width="14.83203125" style="4" customWidth="1"/>
    <col min="3596" max="3840" width="9.33203125" style="4"/>
    <col min="3841" max="3841" width="7.5" style="4" customWidth="1"/>
    <col min="3842" max="3842" width="59.6640625" style="4" customWidth="1"/>
    <col min="3843" max="3851" width="14.83203125" style="4" customWidth="1"/>
    <col min="3852" max="4096" width="9.33203125" style="4"/>
    <col min="4097" max="4097" width="7.5" style="4" customWidth="1"/>
    <col min="4098" max="4098" width="59.6640625" style="4" customWidth="1"/>
    <col min="4099" max="4107" width="14.83203125" style="4" customWidth="1"/>
    <col min="4108" max="4352" width="9.33203125" style="4"/>
    <col min="4353" max="4353" width="7.5" style="4" customWidth="1"/>
    <col min="4354" max="4354" width="59.6640625" style="4" customWidth="1"/>
    <col min="4355" max="4363" width="14.83203125" style="4" customWidth="1"/>
    <col min="4364" max="4608" width="9.33203125" style="4"/>
    <col min="4609" max="4609" width="7.5" style="4" customWidth="1"/>
    <col min="4610" max="4610" width="59.6640625" style="4" customWidth="1"/>
    <col min="4611" max="4619" width="14.83203125" style="4" customWidth="1"/>
    <col min="4620" max="4864" width="9.33203125" style="4"/>
    <col min="4865" max="4865" width="7.5" style="4" customWidth="1"/>
    <col min="4866" max="4866" width="59.6640625" style="4" customWidth="1"/>
    <col min="4867" max="4875" width="14.83203125" style="4" customWidth="1"/>
    <col min="4876" max="5120" width="9.33203125" style="4"/>
    <col min="5121" max="5121" width="7.5" style="4" customWidth="1"/>
    <col min="5122" max="5122" width="59.6640625" style="4" customWidth="1"/>
    <col min="5123" max="5131" width="14.83203125" style="4" customWidth="1"/>
    <col min="5132" max="5376" width="9.33203125" style="4"/>
    <col min="5377" max="5377" width="7.5" style="4" customWidth="1"/>
    <col min="5378" max="5378" width="59.6640625" style="4" customWidth="1"/>
    <col min="5379" max="5387" width="14.83203125" style="4" customWidth="1"/>
    <col min="5388" max="5632" width="9.33203125" style="4"/>
    <col min="5633" max="5633" width="7.5" style="4" customWidth="1"/>
    <col min="5634" max="5634" width="59.6640625" style="4" customWidth="1"/>
    <col min="5635" max="5643" width="14.83203125" style="4" customWidth="1"/>
    <col min="5644" max="5888" width="9.33203125" style="4"/>
    <col min="5889" max="5889" width="7.5" style="4" customWidth="1"/>
    <col min="5890" max="5890" width="59.6640625" style="4" customWidth="1"/>
    <col min="5891" max="5899" width="14.83203125" style="4" customWidth="1"/>
    <col min="5900" max="6144" width="9.33203125" style="4"/>
    <col min="6145" max="6145" width="7.5" style="4" customWidth="1"/>
    <col min="6146" max="6146" width="59.6640625" style="4" customWidth="1"/>
    <col min="6147" max="6155" width="14.83203125" style="4" customWidth="1"/>
    <col min="6156" max="6400" width="9.33203125" style="4"/>
    <col min="6401" max="6401" width="7.5" style="4" customWidth="1"/>
    <col min="6402" max="6402" width="59.6640625" style="4" customWidth="1"/>
    <col min="6403" max="6411" width="14.83203125" style="4" customWidth="1"/>
    <col min="6412" max="6656" width="9.33203125" style="4"/>
    <col min="6657" max="6657" width="7.5" style="4" customWidth="1"/>
    <col min="6658" max="6658" width="59.6640625" style="4" customWidth="1"/>
    <col min="6659" max="6667" width="14.83203125" style="4" customWidth="1"/>
    <col min="6668" max="6912" width="9.33203125" style="4"/>
    <col min="6913" max="6913" width="7.5" style="4" customWidth="1"/>
    <col min="6914" max="6914" width="59.6640625" style="4" customWidth="1"/>
    <col min="6915" max="6923" width="14.83203125" style="4" customWidth="1"/>
    <col min="6924" max="7168" width="9.33203125" style="4"/>
    <col min="7169" max="7169" width="7.5" style="4" customWidth="1"/>
    <col min="7170" max="7170" width="59.6640625" style="4" customWidth="1"/>
    <col min="7171" max="7179" width="14.83203125" style="4" customWidth="1"/>
    <col min="7180" max="7424" width="9.33203125" style="4"/>
    <col min="7425" max="7425" width="7.5" style="4" customWidth="1"/>
    <col min="7426" max="7426" width="59.6640625" style="4" customWidth="1"/>
    <col min="7427" max="7435" width="14.83203125" style="4" customWidth="1"/>
    <col min="7436" max="7680" width="9.33203125" style="4"/>
    <col min="7681" max="7681" width="7.5" style="4" customWidth="1"/>
    <col min="7682" max="7682" width="59.6640625" style="4" customWidth="1"/>
    <col min="7683" max="7691" width="14.83203125" style="4" customWidth="1"/>
    <col min="7692" max="7936" width="9.33203125" style="4"/>
    <col min="7937" max="7937" width="7.5" style="4" customWidth="1"/>
    <col min="7938" max="7938" width="59.6640625" style="4" customWidth="1"/>
    <col min="7939" max="7947" width="14.83203125" style="4" customWidth="1"/>
    <col min="7948" max="8192" width="9.33203125" style="4"/>
    <col min="8193" max="8193" width="7.5" style="4" customWidth="1"/>
    <col min="8194" max="8194" width="59.6640625" style="4" customWidth="1"/>
    <col min="8195" max="8203" width="14.83203125" style="4" customWidth="1"/>
    <col min="8204" max="8448" width="9.33203125" style="4"/>
    <col min="8449" max="8449" width="7.5" style="4" customWidth="1"/>
    <col min="8450" max="8450" width="59.6640625" style="4" customWidth="1"/>
    <col min="8451" max="8459" width="14.83203125" style="4" customWidth="1"/>
    <col min="8460" max="8704" width="9.33203125" style="4"/>
    <col min="8705" max="8705" width="7.5" style="4" customWidth="1"/>
    <col min="8706" max="8706" width="59.6640625" style="4" customWidth="1"/>
    <col min="8707" max="8715" width="14.83203125" style="4" customWidth="1"/>
    <col min="8716" max="8960" width="9.33203125" style="4"/>
    <col min="8961" max="8961" width="7.5" style="4" customWidth="1"/>
    <col min="8962" max="8962" width="59.6640625" style="4" customWidth="1"/>
    <col min="8963" max="8971" width="14.83203125" style="4" customWidth="1"/>
    <col min="8972" max="9216" width="9.33203125" style="4"/>
    <col min="9217" max="9217" width="7.5" style="4" customWidth="1"/>
    <col min="9218" max="9218" width="59.6640625" style="4" customWidth="1"/>
    <col min="9219" max="9227" width="14.83203125" style="4" customWidth="1"/>
    <col min="9228" max="9472" width="9.33203125" style="4"/>
    <col min="9473" max="9473" width="7.5" style="4" customWidth="1"/>
    <col min="9474" max="9474" width="59.6640625" style="4" customWidth="1"/>
    <col min="9475" max="9483" width="14.83203125" style="4" customWidth="1"/>
    <col min="9484" max="9728" width="9.33203125" style="4"/>
    <col min="9729" max="9729" width="7.5" style="4" customWidth="1"/>
    <col min="9730" max="9730" width="59.6640625" style="4" customWidth="1"/>
    <col min="9731" max="9739" width="14.83203125" style="4" customWidth="1"/>
    <col min="9740" max="9984" width="9.33203125" style="4"/>
    <col min="9985" max="9985" width="7.5" style="4" customWidth="1"/>
    <col min="9986" max="9986" width="59.6640625" style="4" customWidth="1"/>
    <col min="9987" max="9995" width="14.83203125" style="4" customWidth="1"/>
    <col min="9996" max="10240" width="9.33203125" style="4"/>
    <col min="10241" max="10241" width="7.5" style="4" customWidth="1"/>
    <col min="10242" max="10242" width="59.6640625" style="4" customWidth="1"/>
    <col min="10243" max="10251" width="14.83203125" style="4" customWidth="1"/>
    <col min="10252" max="10496" width="9.33203125" style="4"/>
    <col min="10497" max="10497" width="7.5" style="4" customWidth="1"/>
    <col min="10498" max="10498" width="59.6640625" style="4" customWidth="1"/>
    <col min="10499" max="10507" width="14.83203125" style="4" customWidth="1"/>
    <col min="10508" max="10752" width="9.33203125" style="4"/>
    <col min="10753" max="10753" width="7.5" style="4" customWidth="1"/>
    <col min="10754" max="10754" width="59.6640625" style="4" customWidth="1"/>
    <col min="10755" max="10763" width="14.83203125" style="4" customWidth="1"/>
    <col min="10764" max="11008" width="9.33203125" style="4"/>
    <col min="11009" max="11009" width="7.5" style="4" customWidth="1"/>
    <col min="11010" max="11010" width="59.6640625" style="4" customWidth="1"/>
    <col min="11011" max="11019" width="14.83203125" style="4" customWidth="1"/>
    <col min="11020" max="11264" width="9.33203125" style="4"/>
    <col min="11265" max="11265" width="7.5" style="4" customWidth="1"/>
    <col min="11266" max="11266" width="59.6640625" style="4" customWidth="1"/>
    <col min="11267" max="11275" width="14.83203125" style="4" customWidth="1"/>
    <col min="11276" max="11520" width="9.33203125" style="4"/>
    <col min="11521" max="11521" width="7.5" style="4" customWidth="1"/>
    <col min="11522" max="11522" width="59.6640625" style="4" customWidth="1"/>
    <col min="11523" max="11531" width="14.83203125" style="4" customWidth="1"/>
    <col min="11532" max="11776" width="9.33203125" style="4"/>
    <col min="11777" max="11777" width="7.5" style="4" customWidth="1"/>
    <col min="11778" max="11778" width="59.6640625" style="4" customWidth="1"/>
    <col min="11779" max="11787" width="14.83203125" style="4" customWidth="1"/>
    <col min="11788" max="12032" width="9.33203125" style="4"/>
    <col min="12033" max="12033" width="7.5" style="4" customWidth="1"/>
    <col min="12034" max="12034" width="59.6640625" style="4" customWidth="1"/>
    <col min="12035" max="12043" width="14.83203125" style="4" customWidth="1"/>
    <col min="12044" max="12288" width="9.33203125" style="4"/>
    <col min="12289" max="12289" width="7.5" style="4" customWidth="1"/>
    <col min="12290" max="12290" width="59.6640625" style="4" customWidth="1"/>
    <col min="12291" max="12299" width="14.83203125" style="4" customWidth="1"/>
    <col min="12300" max="12544" width="9.33203125" style="4"/>
    <col min="12545" max="12545" width="7.5" style="4" customWidth="1"/>
    <col min="12546" max="12546" width="59.6640625" style="4" customWidth="1"/>
    <col min="12547" max="12555" width="14.83203125" style="4" customWidth="1"/>
    <col min="12556" max="12800" width="9.33203125" style="4"/>
    <col min="12801" max="12801" width="7.5" style="4" customWidth="1"/>
    <col min="12802" max="12802" width="59.6640625" style="4" customWidth="1"/>
    <col min="12803" max="12811" width="14.83203125" style="4" customWidth="1"/>
    <col min="12812" max="13056" width="9.33203125" style="4"/>
    <col min="13057" max="13057" width="7.5" style="4" customWidth="1"/>
    <col min="13058" max="13058" width="59.6640625" style="4" customWidth="1"/>
    <col min="13059" max="13067" width="14.83203125" style="4" customWidth="1"/>
    <col min="13068" max="13312" width="9.33203125" style="4"/>
    <col min="13313" max="13313" width="7.5" style="4" customWidth="1"/>
    <col min="13314" max="13314" width="59.6640625" style="4" customWidth="1"/>
    <col min="13315" max="13323" width="14.83203125" style="4" customWidth="1"/>
    <col min="13324" max="13568" width="9.33203125" style="4"/>
    <col min="13569" max="13569" width="7.5" style="4" customWidth="1"/>
    <col min="13570" max="13570" width="59.6640625" style="4" customWidth="1"/>
    <col min="13571" max="13579" width="14.83203125" style="4" customWidth="1"/>
    <col min="13580" max="13824" width="9.33203125" style="4"/>
    <col min="13825" max="13825" width="7.5" style="4" customWidth="1"/>
    <col min="13826" max="13826" width="59.6640625" style="4" customWidth="1"/>
    <col min="13827" max="13835" width="14.83203125" style="4" customWidth="1"/>
    <col min="13836" max="14080" width="9.33203125" style="4"/>
    <col min="14081" max="14081" width="7.5" style="4" customWidth="1"/>
    <col min="14082" max="14082" width="59.6640625" style="4" customWidth="1"/>
    <col min="14083" max="14091" width="14.83203125" style="4" customWidth="1"/>
    <col min="14092" max="14336" width="9.33203125" style="4"/>
    <col min="14337" max="14337" width="7.5" style="4" customWidth="1"/>
    <col min="14338" max="14338" width="59.6640625" style="4" customWidth="1"/>
    <col min="14339" max="14347" width="14.83203125" style="4" customWidth="1"/>
    <col min="14348" max="14592" width="9.33203125" style="4"/>
    <col min="14593" max="14593" width="7.5" style="4" customWidth="1"/>
    <col min="14594" max="14594" width="59.6640625" style="4" customWidth="1"/>
    <col min="14595" max="14603" width="14.83203125" style="4" customWidth="1"/>
    <col min="14604" max="14848" width="9.33203125" style="4"/>
    <col min="14849" max="14849" width="7.5" style="4" customWidth="1"/>
    <col min="14850" max="14850" width="59.6640625" style="4" customWidth="1"/>
    <col min="14851" max="14859" width="14.83203125" style="4" customWidth="1"/>
    <col min="14860" max="15104" width="9.33203125" style="4"/>
    <col min="15105" max="15105" width="7.5" style="4" customWidth="1"/>
    <col min="15106" max="15106" width="59.6640625" style="4" customWidth="1"/>
    <col min="15107" max="15115" width="14.83203125" style="4" customWidth="1"/>
    <col min="15116" max="15360" width="9.33203125" style="4"/>
    <col min="15361" max="15361" width="7.5" style="4" customWidth="1"/>
    <col min="15362" max="15362" width="59.6640625" style="4" customWidth="1"/>
    <col min="15363" max="15371" width="14.83203125" style="4" customWidth="1"/>
    <col min="15372" max="15616" width="9.33203125" style="4"/>
    <col min="15617" max="15617" width="7.5" style="4" customWidth="1"/>
    <col min="15618" max="15618" width="59.6640625" style="4" customWidth="1"/>
    <col min="15619" max="15627" width="14.83203125" style="4" customWidth="1"/>
    <col min="15628" max="15872" width="9.33203125" style="4"/>
    <col min="15873" max="15873" width="7.5" style="4" customWidth="1"/>
    <col min="15874" max="15874" width="59.6640625" style="4" customWidth="1"/>
    <col min="15875" max="15883" width="14.83203125" style="4" customWidth="1"/>
    <col min="15884" max="16128" width="9.33203125" style="4"/>
    <col min="16129" max="16129" width="7.5" style="4" customWidth="1"/>
    <col min="16130" max="16130" width="59.6640625" style="4" customWidth="1"/>
    <col min="16131" max="16139" width="14.83203125" style="4" customWidth="1"/>
    <col min="16140" max="16384" width="9.33203125" style="4"/>
  </cols>
  <sheetData>
    <row r="1" spans="1:11">
      <c r="A1" s="1"/>
      <c r="B1" s="2" t="str">
        <f>CONCATENATE("1.1. melléklet ",[1]RM_ALAPADATOK!A7," ",[1]RM_ALAPADATOK!B7," ",[1]RM_ALAPADATOK!C7," ",[1]RM_ALAPADATOK!D7," ",[1]RM_ALAPADATOK!E7," ",[1]RM_ALAPADATOK!F7," ",[1]RM_ALAPADATOK!G7," ",[1]RM_ALAPADATOK!H7)</f>
        <v>1.1. melléklet a … / 2019 ( …….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>
      <c r="A2" s="1"/>
      <c r="B2" s="1"/>
      <c r="C2" s="5"/>
      <c r="D2" s="1"/>
      <c r="E2" s="1"/>
      <c r="F2" s="1"/>
      <c r="G2" s="1"/>
      <c r="H2" s="1"/>
      <c r="I2" s="1"/>
      <c r="J2" s="1"/>
      <c r="K2" s="1"/>
    </row>
    <row r="3" spans="1:11">
      <c r="A3" s="6" t="str">
        <f>CONCATENATE([1]RM_ALAPADATOK!A4)</f>
        <v/>
      </c>
      <c r="B3" s="6"/>
      <c r="C3" s="7"/>
      <c r="D3" s="6"/>
      <c r="E3" s="6"/>
      <c r="F3" s="6"/>
      <c r="G3" s="6"/>
      <c r="H3" s="6"/>
      <c r="I3" s="6"/>
      <c r="J3" s="6"/>
      <c r="K3" s="6"/>
    </row>
    <row r="4" spans="1:11">
      <c r="A4" s="6" t="s">
        <v>0</v>
      </c>
      <c r="B4" s="6"/>
      <c r="C4" s="7"/>
      <c r="D4" s="6"/>
      <c r="E4" s="6"/>
      <c r="F4" s="6"/>
      <c r="G4" s="6"/>
      <c r="H4" s="6"/>
      <c r="I4" s="6"/>
      <c r="J4" s="6"/>
      <c r="K4" s="6"/>
    </row>
    <row r="5" spans="1:11">
      <c r="A5" s="1"/>
      <c r="B5" s="1"/>
      <c r="C5" s="5"/>
      <c r="D5" s="1"/>
      <c r="E5" s="1"/>
      <c r="F5" s="1"/>
      <c r="G5" s="1"/>
      <c r="H5" s="1"/>
      <c r="I5" s="1"/>
      <c r="J5" s="1"/>
      <c r="K5" s="1"/>
    </row>
    <row r="6" spans="1:11" ht="15.95" customHeight="1">
      <c r="A6" s="8" t="s">
        <v>1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.95" customHeight="1" thickBot="1">
      <c r="A7" s="9" t="s">
        <v>2</v>
      </c>
      <c r="B7" s="9"/>
      <c r="C7" s="10"/>
      <c r="D7" s="1"/>
      <c r="E7" s="1"/>
      <c r="F7" s="1"/>
      <c r="G7" s="1"/>
      <c r="H7" s="1"/>
      <c r="I7" s="1"/>
      <c r="J7" s="1"/>
      <c r="K7" s="10" t="s">
        <v>3</v>
      </c>
    </row>
    <row r="8" spans="1:11">
      <c r="A8" s="11" t="s">
        <v>4</v>
      </c>
      <c r="B8" s="12" t="s">
        <v>5</v>
      </c>
      <c r="C8" s="13" t="str">
        <f>+CONCATENATE(LEFT([1]RM_ÖSSZEFÜGGÉSEK!A6,4),". évi")</f>
        <v>2019. évi</v>
      </c>
      <c r="D8" s="14"/>
      <c r="E8" s="15"/>
      <c r="F8" s="15"/>
      <c r="G8" s="15"/>
      <c r="H8" s="15"/>
      <c r="I8" s="15"/>
      <c r="J8" s="15"/>
      <c r="K8" s="16"/>
    </row>
    <row r="9" spans="1:11" ht="48.75" thickBot="1">
      <c r="A9" s="17"/>
      <c r="B9" s="18"/>
      <c r="C9" s="19" t="s">
        <v>6</v>
      </c>
      <c r="D9" s="20" t="s">
        <v>7</v>
      </c>
      <c r="E9" s="20" t="s">
        <v>8</v>
      </c>
      <c r="F9" s="20" t="s">
        <v>9</v>
      </c>
      <c r="G9" s="20" t="s">
        <v>10</v>
      </c>
      <c r="H9" s="20" t="s">
        <v>11</v>
      </c>
      <c r="I9" s="20" t="s">
        <v>11</v>
      </c>
      <c r="J9" s="21" t="s">
        <v>12</v>
      </c>
      <c r="K9" s="22" t="s">
        <v>13</v>
      </c>
    </row>
    <row r="10" spans="1:11" s="28" customFormat="1" ht="12" customHeight="1" thickBot="1">
      <c r="A10" s="23" t="s">
        <v>14</v>
      </c>
      <c r="B10" s="24" t="s">
        <v>15</v>
      </c>
      <c r="C10" s="25" t="s">
        <v>16</v>
      </c>
      <c r="D10" s="25" t="s">
        <v>17</v>
      </c>
      <c r="E10" s="26" t="s">
        <v>18</v>
      </c>
      <c r="F10" s="26" t="s">
        <v>19</v>
      </c>
      <c r="G10" s="26" t="s">
        <v>20</v>
      </c>
      <c r="H10" s="26" t="s">
        <v>21</v>
      </c>
      <c r="I10" s="26" t="s">
        <v>22</v>
      </c>
      <c r="J10" s="26" t="s">
        <v>23</v>
      </c>
      <c r="K10" s="27" t="s">
        <v>24</v>
      </c>
    </row>
    <row r="11" spans="1:11" s="33" customFormat="1" ht="12" customHeight="1" thickBot="1">
      <c r="A11" s="29" t="s">
        <v>25</v>
      </c>
      <c r="B11" s="30" t="s">
        <v>26</v>
      </c>
      <c r="C11" s="31">
        <f>[1]KV_1.1.sz.mell.!C10</f>
        <v>291520063</v>
      </c>
      <c r="D11" s="31">
        <f t="shared" ref="D11:K11" si="0">+D12+D13+D14+D15+D16+D17</f>
        <v>0</v>
      </c>
      <c r="E11" s="31">
        <f t="shared" si="0"/>
        <v>8567360</v>
      </c>
      <c r="F11" s="31">
        <f t="shared" si="0"/>
        <v>10313431</v>
      </c>
      <c r="G11" s="31">
        <f t="shared" si="0"/>
        <v>16273264</v>
      </c>
      <c r="H11" s="31">
        <f t="shared" si="0"/>
        <v>0</v>
      </c>
      <c r="I11" s="31">
        <f t="shared" si="0"/>
        <v>0</v>
      </c>
      <c r="J11" s="31">
        <f t="shared" si="0"/>
        <v>35154055</v>
      </c>
      <c r="K11" s="32">
        <f t="shared" si="0"/>
        <v>326674118</v>
      </c>
    </row>
    <row r="12" spans="1:11" s="33" customFormat="1" ht="12" customHeight="1">
      <c r="A12" s="34" t="s">
        <v>27</v>
      </c>
      <c r="B12" s="35" t="s">
        <v>28</v>
      </c>
      <c r="C12" s="36">
        <f>[1]KV_1.1.sz.mell.!C11</f>
        <v>97923788</v>
      </c>
      <c r="D12" s="37"/>
      <c r="E12" s="37">
        <v>1940267</v>
      </c>
      <c r="F12" s="38"/>
      <c r="G12" s="37"/>
      <c r="H12" s="37"/>
      <c r="I12" s="37"/>
      <c r="J12" s="36">
        <f t="shared" ref="J12:J17" si="1">D12+E12+F12+G12+H12+I12</f>
        <v>1940267</v>
      </c>
      <c r="K12" s="39">
        <f t="shared" ref="K12:K17" si="2">C12+J12</f>
        <v>99864055</v>
      </c>
    </row>
    <row r="13" spans="1:11" s="33" customFormat="1" ht="12" customHeight="1">
      <c r="A13" s="40" t="s">
        <v>29</v>
      </c>
      <c r="B13" s="41" t="s">
        <v>30</v>
      </c>
      <c r="C13" s="42">
        <f>[1]KV_1.1.sz.mell.!C12</f>
        <v>73289817</v>
      </c>
      <c r="D13" s="43"/>
      <c r="E13" s="37">
        <v>1365000</v>
      </c>
      <c r="F13" s="44"/>
      <c r="G13" s="37"/>
      <c r="H13" s="37"/>
      <c r="I13" s="37"/>
      <c r="J13" s="36">
        <f t="shared" si="1"/>
        <v>1365000</v>
      </c>
      <c r="K13" s="39">
        <f t="shared" si="2"/>
        <v>74654817</v>
      </c>
    </row>
    <row r="14" spans="1:11" s="33" customFormat="1" ht="12" customHeight="1">
      <c r="A14" s="40" t="s">
        <v>31</v>
      </c>
      <c r="B14" s="41" t="s">
        <v>32</v>
      </c>
      <c r="C14" s="42">
        <f>[1]KV_1.1.sz.mell.!C13</f>
        <v>108290038</v>
      </c>
      <c r="D14" s="43"/>
      <c r="E14" s="37">
        <v>4989238</v>
      </c>
      <c r="F14" s="44">
        <v>826531</v>
      </c>
      <c r="G14" s="37"/>
      <c r="H14" s="37"/>
      <c r="I14" s="37"/>
      <c r="J14" s="36">
        <f t="shared" si="1"/>
        <v>5815769</v>
      </c>
      <c r="K14" s="39">
        <f t="shared" si="2"/>
        <v>114105807</v>
      </c>
    </row>
    <row r="15" spans="1:11" s="33" customFormat="1" ht="12" customHeight="1">
      <c r="A15" s="40" t="s">
        <v>33</v>
      </c>
      <c r="B15" s="41" t="s">
        <v>34</v>
      </c>
      <c r="C15" s="42">
        <f>[1]KV_1.1.sz.mell.!C14</f>
        <v>3632420</v>
      </c>
      <c r="D15" s="43"/>
      <c r="E15" s="37">
        <v>272855</v>
      </c>
      <c r="F15" s="44"/>
      <c r="G15" s="37"/>
      <c r="H15" s="37"/>
      <c r="I15" s="37"/>
      <c r="J15" s="36">
        <f t="shared" si="1"/>
        <v>272855</v>
      </c>
      <c r="K15" s="39">
        <f t="shared" si="2"/>
        <v>3905275</v>
      </c>
    </row>
    <row r="16" spans="1:11" s="33" customFormat="1" ht="12" customHeight="1">
      <c r="A16" s="40" t="s">
        <v>35</v>
      </c>
      <c r="B16" s="45" t="s">
        <v>36</v>
      </c>
      <c r="C16" s="42">
        <f>[1]KV_1.1.sz.mell.!C15</f>
        <v>8384000</v>
      </c>
      <c r="D16" s="43"/>
      <c r="E16" s="37"/>
      <c r="F16" s="44">
        <v>9486900</v>
      </c>
      <c r="G16" s="37">
        <v>16273264</v>
      </c>
      <c r="H16" s="37"/>
      <c r="I16" s="37"/>
      <c r="J16" s="36">
        <f t="shared" si="1"/>
        <v>25760164</v>
      </c>
      <c r="K16" s="39">
        <f t="shared" si="2"/>
        <v>34144164</v>
      </c>
    </row>
    <row r="17" spans="1:11" s="33" customFormat="1" ht="12" customHeight="1" thickBot="1">
      <c r="A17" s="46" t="s">
        <v>37</v>
      </c>
      <c r="B17" s="47" t="s">
        <v>38</v>
      </c>
      <c r="C17" s="42">
        <f>[1]KV_1.1.sz.mell.!C16</f>
        <v>0</v>
      </c>
      <c r="D17" s="43"/>
      <c r="E17" s="37"/>
      <c r="F17" s="44"/>
      <c r="G17" s="37"/>
      <c r="H17" s="37"/>
      <c r="I17" s="37"/>
      <c r="J17" s="36">
        <f t="shared" si="1"/>
        <v>0</v>
      </c>
      <c r="K17" s="39">
        <f t="shared" si="2"/>
        <v>0</v>
      </c>
    </row>
    <row r="18" spans="1:11" s="33" customFormat="1" ht="27" customHeight="1" thickBot="1">
      <c r="A18" s="29" t="s">
        <v>39</v>
      </c>
      <c r="B18" s="48" t="s">
        <v>40</v>
      </c>
      <c r="C18" s="31">
        <f>[1]KV_1.1.sz.mell.!C17</f>
        <v>45142183</v>
      </c>
      <c r="D18" s="31">
        <f t="shared" ref="D18:K18" si="3">+D19+D20+D21+D22+D23</f>
        <v>170647204</v>
      </c>
      <c r="E18" s="31">
        <f t="shared" si="3"/>
        <v>1611675</v>
      </c>
      <c r="F18" s="31">
        <f t="shared" si="3"/>
        <v>3665963</v>
      </c>
      <c r="G18" s="31">
        <f t="shared" si="3"/>
        <v>-1166000</v>
      </c>
      <c r="H18" s="31">
        <f t="shared" si="3"/>
        <v>0</v>
      </c>
      <c r="I18" s="31">
        <f t="shared" si="3"/>
        <v>0</v>
      </c>
      <c r="J18" s="31">
        <f t="shared" si="3"/>
        <v>174758842</v>
      </c>
      <c r="K18" s="32">
        <f t="shared" si="3"/>
        <v>219901025</v>
      </c>
    </row>
    <row r="19" spans="1:11" s="33" customFormat="1" ht="12" customHeight="1">
      <c r="A19" s="34" t="s">
        <v>41</v>
      </c>
      <c r="B19" s="35" t="s">
        <v>42</v>
      </c>
      <c r="C19" s="36">
        <f>[1]KV_1.1.sz.mell.!C18</f>
        <v>0</v>
      </c>
      <c r="D19" s="37"/>
      <c r="E19" s="37"/>
      <c r="F19" s="37"/>
      <c r="G19" s="37"/>
      <c r="H19" s="37"/>
      <c r="I19" s="37"/>
      <c r="J19" s="36">
        <f t="shared" ref="J19:J24" si="4">D19+E19+F19+G19+H19+I19</f>
        <v>0</v>
      </c>
      <c r="K19" s="39">
        <f t="shared" ref="K19:K24" si="5">C19+J19</f>
        <v>0</v>
      </c>
    </row>
    <row r="20" spans="1:11" s="33" customFormat="1" ht="12" customHeight="1">
      <c r="A20" s="40" t="s">
        <v>43</v>
      </c>
      <c r="B20" s="41" t="s">
        <v>44</v>
      </c>
      <c r="C20" s="42">
        <f>[1]KV_1.1.sz.mell.!C19</f>
        <v>0</v>
      </c>
      <c r="D20" s="43"/>
      <c r="E20" s="37"/>
      <c r="F20" s="37"/>
      <c r="G20" s="37"/>
      <c r="H20" s="37"/>
      <c r="I20" s="37"/>
      <c r="J20" s="36">
        <f t="shared" si="4"/>
        <v>0</v>
      </c>
      <c r="K20" s="39">
        <f t="shared" si="5"/>
        <v>0</v>
      </c>
    </row>
    <row r="21" spans="1:11" s="33" customFormat="1" ht="12" customHeight="1">
      <c r="A21" s="40" t="s">
        <v>45</v>
      </c>
      <c r="B21" s="41" t="s">
        <v>46</v>
      </c>
      <c r="C21" s="42">
        <f>[1]KV_1.1.sz.mell.!C20</f>
        <v>0</v>
      </c>
      <c r="D21" s="43"/>
      <c r="E21" s="37"/>
      <c r="F21" s="37"/>
      <c r="G21" s="37"/>
      <c r="H21" s="37"/>
      <c r="I21" s="37"/>
      <c r="J21" s="36">
        <f t="shared" si="4"/>
        <v>0</v>
      </c>
      <c r="K21" s="39">
        <f t="shared" si="5"/>
        <v>0</v>
      </c>
    </row>
    <row r="22" spans="1:11" s="33" customFormat="1" ht="12" customHeight="1">
      <c r="A22" s="40" t="s">
        <v>47</v>
      </c>
      <c r="B22" s="41" t="s">
        <v>48</v>
      </c>
      <c r="C22" s="42">
        <f>[1]KV_1.1.sz.mell.!C21</f>
        <v>0</v>
      </c>
      <c r="D22" s="43"/>
      <c r="E22" s="37"/>
      <c r="F22" s="37"/>
      <c r="G22" s="37"/>
      <c r="H22" s="37"/>
      <c r="I22" s="37"/>
      <c r="J22" s="36">
        <f t="shared" si="4"/>
        <v>0</v>
      </c>
      <c r="K22" s="39">
        <f t="shared" si="5"/>
        <v>0</v>
      </c>
    </row>
    <row r="23" spans="1:11" s="33" customFormat="1" ht="12" customHeight="1">
      <c r="A23" s="40" t="s">
        <v>49</v>
      </c>
      <c r="B23" s="41" t="s">
        <v>50</v>
      </c>
      <c r="C23" s="42">
        <f>[1]KV_1.1.sz.mell.!C22</f>
        <v>45142183</v>
      </c>
      <c r="D23" s="43">
        <v>170647204</v>
      </c>
      <c r="E23" s="37">
        <v>1611675</v>
      </c>
      <c r="F23" s="44">
        <v>3665963</v>
      </c>
      <c r="G23" s="37">
        <v>-1166000</v>
      </c>
      <c r="H23" s="37"/>
      <c r="I23" s="37"/>
      <c r="J23" s="36">
        <f t="shared" si="4"/>
        <v>174758842</v>
      </c>
      <c r="K23" s="39">
        <f t="shared" si="5"/>
        <v>219901025</v>
      </c>
    </row>
    <row r="24" spans="1:11" s="33" customFormat="1" ht="12" customHeight="1" thickBot="1">
      <c r="A24" s="46" t="s">
        <v>51</v>
      </c>
      <c r="B24" s="47" t="s">
        <v>52</v>
      </c>
      <c r="C24" s="49">
        <f>[1]KV_1.1.sz.mell.!C23</f>
        <v>0</v>
      </c>
      <c r="D24" s="50"/>
      <c r="E24" s="51"/>
      <c r="F24" s="51"/>
      <c r="G24" s="51"/>
      <c r="H24" s="51"/>
      <c r="I24" s="51"/>
      <c r="J24" s="36">
        <f t="shared" si="4"/>
        <v>0</v>
      </c>
      <c r="K24" s="39">
        <f t="shared" si="5"/>
        <v>0</v>
      </c>
    </row>
    <row r="25" spans="1:11" s="33" customFormat="1" ht="24" customHeight="1" thickBot="1">
      <c r="A25" s="29" t="s">
        <v>53</v>
      </c>
      <c r="B25" s="30" t="s">
        <v>54</v>
      </c>
      <c r="C25" s="31">
        <f>[1]KV_1.1.sz.mell.!C24</f>
        <v>44990771</v>
      </c>
      <c r="D25" s="31">
        <f t="shared" ref="D25:K25" si="6">+D26+D27+D28+D29+D30</f>
        <v>10026925</v>
      </c>
      <c r="E25" s="31">
        <f t="shared" si="6"/>
        <v>2995041</v>
      </c>
      <c r="F25" s="31">
        <f t="shared" si="6"/>
        <v>0</v>
      </c>
      <c r="G25" s="31">
        <f t="shared" si="6"/>
        <v>0</v>
      </c>
      <c r="H25" s="31">
        <f t="shared" si="6"/>
        <v>0</v>
      </c>
      <c r="I25" s="31">
        <f t="shared" si="6"/>
        <v>0</v>
      </c>
      <c r="J25" s="31">
        <f t="shared" si="6"/>
        <v>13021966</v>
      </c>
      <c r="K25" s="32">
        <f t="shared" si="6"/>
        <v>58012737</v>
      </c>
    </row>
    <row r="26" spans="1:11" s="33" customFormat="1" ht="12" customHeight="1">
      <c r="A26" s="34" t="s">
        <v>55</v>
      </c>
      <c r="B26" s="35" t="s">
        <v>56</v>
      </c>
      <c r="C26" s="36">
        <f>[1]KV_1.1.sz.mell.!C25</f>
        <v>0</v>
      </c>
      <c r="D26" s="37"/>
      <c r="E26" s="37"/>
      <c r="F26" s="37"/>
      <c r="G26" s="37"/>
      <c r="H26" s="37"/>
      <c r="I26" s="37"/>
      <c r="J26" s="36">
        <f t="shared" ref="J26:J31" si="7">D26+E26+F26+G26+H26+I26</f>
        <v>0</v>
      </c>
      <c r="K26" s="39">
        <f t="shared" ref="K26:K31" si="8">C26+J26</f>
        <v>0</v>
      </c>
    </row>
    <row r="27" spans="1:11" s="33" customFormat="1" ht="12" customHeight="1">
      <c r="A27" s="40" t="s">
        <v>57</v>
      </c>
      <c r="B27" s="41" t="s">
        <v>58</v>
      </c>
      <c r="C27" s="42">
        <f>[1]KV_1.1.sz.mell.!C26</f>
        <v>0</v>
      </c>
      <c r="D27" s="43"/>
      <c r="E27" s="37"/>
      <c r="F27" s="37"/>
      <c r="G27" s="37"/>
      <c r="H27" s="37"/>
      <c r="I27" s="37"/>
      <c r="J27" s="36">
        <f t="shared" si="7"/>
        <v>0</v>
      </c>
      <c r="K27" s="39">
        <f t="shared" si="8"/>
        <v>0</v>
      </c>
    </row>
    <row r="28" spans="1:11" s="33" customFormat="1" ht="12" customHeight="1">
      <c r="A28" s="40" t="s">
        <v>59</v>
      </c>
      <c r="B28" s="41" t="s">
        <v>60</v>
      </c>
      <c r="C28" s="42">
        <f>[1]KV_1.1.sz.mell.!C27</f>
        <v>0</v>
      </c>
      <c r="D28" s="43"/>
      <c r="E28" s="37"/>
      <c r="F28" s="37"/>
      <c r="G28" s="37"/>
      <c r="H28" s="37"/>
      <c r="I28" s="37"/>
      <c r="J28" s="36">
        <f t="shared" si="7"/>
        <v>0</v>
      </c>
      <c r="K28" s="39">
        <f t="shared" si="8"/>
        <v>0</v>
      </c>
    </row>
    <row r="29" spans="1:11" s="33" customFormat="1" ht="12" customHeight="1">
      <c r="A29" s="40" t="s">
        <v>61</v>
      </c>
      <c r="B29" s="41" t="s">
        <v>62</v>
      </c>
      <c r="C29" s="42">
        <f>[1]KV_1.1.sz.mell.!C28</f>
        <v>0</v>
      </c>
      <c r="D29" s="43"/>
      <c r="E29" s="37"/>
      <c r="F29" s="37"/>
      <c r="G29" s="37"/>
      <c r="H29" s="37"/>
      <c r="I29" s="37"/>
      <c r="J29" s="36">
        <f t="shared" si="7"/>
        <v>0</v>
      </c>
      <c r="K29" s="39">
        <f t="shared" si="8"/>
        <v>0</v>
      </c>
    </row>
    <row r="30" spans="1:11" s="33" customFormat="1" ht="12" customHeight="1">
      <c r="A30" s="40" t="s">
        <v>63</v>
      </c>
      <c r="B30" s="41" t="s">
        <v>64</v>
      </c>
      <c r="C30" s="42">
        <f>[1]KV_1.1.sz.mell.!C29</f>
        <v>44990771</v>
      </c>
      <c r="D30" s="43">
        <v>10026925</v>
      </c>
      <c r="E30" s="37">
        <v>2995041</v>
      </c>
      <c r="F30" s="37"/>
      <c r="G30" s="37"/>
      <c r="H30" s="37"/>
      <c r="I30" s="37"/>
      <c r="J30" s="36">
        <f t="shared" si="7"/>
        <v>13021966</v>
      </c>
      <c r="K30" s="39">
        <f t="shared" si="8"/>
        <v>58012737</v>
      </c>
    </row>
    <row r="31" spans="1:11" s="33" customFormat="1" ht="12" customHeight="1" thickBot="1">
      <c r="A31" s="46" t="s">
        <v>65</v>
      </c>
      <c r="B31" s="52" t="s">
        <v>66</v>
      </c>
      <c r="C31" s="49">
        <f>[1]KV_1.1.sz.mell.!C30</f>
        <v>0</v>
      </c>
      <c r="D31" s="50"/>
      <c r="E31" s="51"/>
      <c r="F31" s="51"/>
      <c r="G31" s="51"/>
      <c r="H31" s="51"/>
      <c r="I31" s="51"/>
      <c r="J31" s="53">
        <f t="shared" si="7"/>
        <v>0</v>
      </c>
      <c r="K31" s="39">
        <f t="shared" si="8"/>
        <v>0</v>
      </c>
    </row>
    <row r="32" spans="1:11" s="33" customFormat="1" ht="12" customHeight="1" thickBot="1">
      <c r="A32" s="29" t="s">
        <v>67</v>
      </c>
      <c r="B32" s="30" t="s">
        <v>68</v>
      </c>
      <c r="C32" s="54">
        <f>[1]KV_1.1.sz.mell.!C31</f>
        <v>47760000</v>
      </c>
      <c r="D32" s="54">
        <f t="shared" ref="D32:J32" si="9">+D33+D34+D35+D36+D37+D38+D39</f>
        <v>0</v>
      </c>
      <c r="E32" s="54">
        <f t="shared" si="9"/>
        <v>0</v>
      </c>
      <c r="F32" s="54">
        <f t="shared" si="9"/>
        <v>0</v>
      </c>
      <c r="G32" s="54">
        <f t="shared" si="9"/>
        <v>0</v>
      </c>
      <c r="H32" s="54">
        <f t="shared" si="9"/>
        <v>0</v>
      </c>
      <c r="I32" s="54">
        <f t="shared" si="9"/>
        <v>0</v>
      </c>
      <c r="J32" s="54">
        <f t="shared" si="9"/>
        <v>0</v>
      </c>
      <c r="K32" s="55">
        <f>+K33+K34+K35+K36+K37+K38+K39</f>
        <v>47760000</v>
      </c>
    </row>
    <row r="33" spans="1:11" s="33" customFormat="1" ht="12" customHeight="1">
      <c r="A33" s="34" t="s">
        <v>69</v>
      </c>
      <c r="B33" s="35" t="s">
        <v>70</v>
      </c>
      <c r="C33" s="36">
        <f>[1]KV_1.1.sz.mell.!C32</f>
        <v>0</v>
      </c>
      <c r="D33" s="36"/>
      <c r="E33" s="36"/>
      <c r="F33" s="36"/>
      <c r="G33" s="36"/>
      <c r="H33" s="36"/>
      <c r="I33" s="36"/>
      <c r="J33" s="36">
        <f t="shared" ref="J33:J39" si="10">D33+E33+F33+G33+H33+I33</f>
        <v>0</v>
      </c>
      <c r="K33" s="39">
        <f t="shared" ref="K33:K39" si="11">C33+J33</f>
        <v>0</v>
      </c>
    </row>
    <row r="34" spans="1:11" s="33" customFormat="1" ht="12" customHeight="1">
      <c r="A34" s="40" t="s">
        <v>71</v>
      </c>
      <c r="B34" s="41" t="s">
        <v>72</v>
      </c>
      <c r="C34" s="42">
        <f>[1]KV_1.1.sz.mell.!C33</f>
        <v>0</v>
      </c>
      <c r="D34" s="43"/>
      <c r="E34" s="37"/>
      <c r="F34" s="37"/>
      <c r="G34" s="37"/>
      <c r="H34" s="37"/>
      <c r="I34" s="37"/>
      <c r="J34" s="36">
        <f t="shared" si="10"/>
        <v>0</v>
      </c>
      <c r="K34" s="39">
        <f t="shared" si="11"/>
        <v>0</v>
      </c>
    </row>
    <row r="35" spans="1:11" s="33" customFormat="1" ht="12" customHeight="1">
      <c r="A35" s="40" t="s">
        <v>73</v>
      </c>
      <c r="B35" s="41" t="s">
        <v>74</v>
      </c>
      <c r="C35" s="42">
        <f>[1]KV_1.1.sz.mell.!C34</f>
        <v>26200000</v>
      </c>
      <c r="D35" s="43"/>
      <c r="E35" s="37"/>
      <c r="F35" s="37"/>
      <c r="G35" s="37"/>
      <c r="H35" s="37"/>
      <c r="I35" s="37"/>
      <c r="J35" s="36">
        <f t="shared" si="10"/>
        <v>0</v>
      </c>
      <c r="K35" s="39">
        <f t="shared" si="11"/>
        <v>26200000</v>
      </c>
    </row>
    <row r="36" spans="1:11" s="33" customFormat="1" ht="12" customHeight="1">
      <c r="A36" s="40" t="s">
        <v>75</v>
      </c>
      <c r="B36" s="41" t="s">
        <v>76</v>
      </c>
      <c r="C36" s="42">
        <f>[1]KV_1.1.sz.mell.!C35</f>
        <v>2240000</v>
      </c>
      <c r="D36" s="43"/>
      <c r="E36" s="37"/>
      <c r="F36" s="37"/>
      <c r="G36" s="37"/>
      <c r="H36" s="37"/>
      <c r="I36" s="37"/>
      <c r="J36" s="36">
        <f t="shared" si="10"/>
        <v>0</v>
      </c>
      <c r="K36" s="39">
        <f t="shared" si="11"/>
        <v>2240000</v>
      </c>
    </row>
    <row r="37" spans="1:11" s="33" customFormat="1" ht="12" customHeight="1">
      <c r="A37" s="40" t="s">
        <v>77</v>
      </c>
      <c r="B37" s="41" t="s">
        <v>78</v>
      </c>
      <c r="C37" s="42">
        <f>[1]KV_1.1.sz.mell.!C36</f>
        <v>8020000</v>
      </c>
      <c r="D37" s="43"/>
      <c r="E37" s="37"/>
      <c r="F37" s="37"/>
      <c r="G37" s="37"/>
      <c r="H37" s="37"/>
      <c r="I37" s="37"/>
      <c r="J37" s="36">
        <f t="shared" si="10"/>
        <v>0</v>
      </c>
      <c r="K37" s="39">
        <f t="shared" si="11"/>
        <v>8020000</v>
      </c>
    </row>
    <row r="38" spans="1:11" s="33" customFormat="1" ht="12" customHeight="1">
      <c r="A38" s="40" t="s">
        <v>79</v>
      </c>
      <c r="B38" s="41" t="s">
        <v>80</v>
      </c>
      <c r="C38" s="42">
        <f>[1]KV_1.1.sz.mell.!C37</f>
        <v>9700000</v>
      </c>
      <c r="D38" s="43"/>
      <c r="E38" s="37"/>
      <c r="F38" s="37"/>
      <c r="G38" s="37"/>
      <c r="H38" s="37"/>
      <c r="I38" s="37"/>
      <c r="J38" s="36">
        <f t="shared" si="10"/>
        <v>0</v>
      </c>
      <c r="K38" s="39">
        <f t="shared" si="11"/>
        <v>9700000</v>
      </c>
    </row>
    <row r="39" spans="1:11" s="33" customFormat="1" ht="12" customHeight="1" thickBot="1">
      <c r="A39" s="46" t="s">
        <v>81</v>
      </c>
      <c r="B39" s="52" t="s">
        <v>82</v>
      </c>
      <c r="C39" s="49">
        <f>[1]KV_1.1.sz.mell.!C38</f>
        <v>1600000</v>
      </c>
      <c r="D39" s="50"/>
      <c r="E39" s="51"/>
      <c r="F39" s="51"/>
      <c r="G39" s="51"/>
      <c r="H39" s="51"/>
      <c r="I39" s="51"/>
      <c r="J39" s="53">
        <f t="shared" si="10"/>
        <v>0</v>
      </c>
      <c r="K39" s="39">
        <f t="shared" si="11"/>
        <v>1600000</v>
      </c>
    </row>
    <row r="40" spans="1:11" s="33" customFormat="1" ht="12" customHeight="1" thickBot="1">
      <c r="A40" s="29" t="s">
        <v>83</v>
      </c>
      <c r="B40" s="30" t="s">
        <v>84</v>
      </c>
      <c r="C40" s="31">
        <f>[1]KV_1.1.sz.mell.!C39</f>
        <v>53631623</v>
      </c>
      <c r="D40" s="31">
        <f t="shared" ref="D40:K40" si="12">SUM(D41:D51)</f>
        <v>2500000</v>
      </c>
      <c r="E40" s="31">
        <f t="shared" si="12"/>
        <v>0</v>
      </c>
      <c r="F40" s="31">
        <f t="shared" si="12"/>
        <v>0</v>
      </c>
      <c r="G40" s="31">
        <f t="shared" si="12"/>
        <v>2260000</v>
      </c>
      <c r="H40" s="31">
        <f t="shared" si="12"/>
        <v>0</v>
      </c>
      <c r="I40" s="31">
        <f t="shared" si="12"/>
        <v>0</v>
      </c>
      <c r="J40" s="31">
        <f t="shared" si="12"/>
        <v>4760000</v>
      </c>
      <c r="K40" s="32">
        <f t="shared" si="12"/>
        <v>58391623</v>
      </c>
    </row>
    <row r="41" spans="1:11" s="33" customFormat="1" ht="12" customHeight="1">
      <c r="A41" s="34" t="s">
        <v>85</v>
      </c>
      <c r="B41" s="35" t="s">
        <v>86</v>
      </c>
      <c r="C41" s="36">
        <f>[1]KV_1.1.sz.mell.!C40</f>
        <v>1500000</v>
      </c>
      <c r="D41" s="37">
        <v>2500000</v>
      </c>
      <c r="E41" s="37"/>
      <c r="F41" s="37"/>
      <c r="G41" s="37">
        <v>2260000</v>
      </c>
      <c r="H41" s="37"/>
      <c r="I41" s="37"/>
      <c r="J41" s="36">
        <f t="shared" ref="J41:J51" si="13">D41+E41+F41+G41+H41+I41</f>
        <v>4760000</v>
      </c>
      <c r="K41" s="39">
        <f t="shared" ref="K41:K51" si="14">C41+J41</f>
        <v>6260000</v>
      </c>
    </row>
    <row r="42" spans="1:11" s="33" customFormat="1" ht="12" customHeight="1">
      <c r="A42" s="40" t="s">
        <v>87</v>
      </c>
      <c r="B42" s="41" t="s">
        <v>88</v>
      </c>
      <c r="C42" s="42">
        <f>[1]KV_1.1.sz.mell.!C41</f>
        <v>31919388</v>
      </c>
      <c r="D42" s="43"/>
      <c r="E42" s="37"/>
      <c r="F42" s="37"/>
      <c r="G42" s="37"/>
      <c r="H42" s="37"/>
      <c r="I42" s="37"/>
      <c r="J42" s="36">
        <f t="shared" si="13"/>
        <v>0</v>
      </c>
      <c r="K42" s="39">
        <f t="shared" si="14"/>
        <v>31919388</v>
      </c>
    </row>
    <row r="43" spans="1:11" s="33" customFormat="1" ht="12" customHeight="1">
      <c r="A43" s="40" t="s">
        <v>89</v>
      </c>
      <c r="B43" s="41" t="s">
        <v>90</v>
      </c>
      <c r="C43" s="42">
        <f>[1]KV_1.1.sz.mell.!C42</f>
        <v>5300000</v>
      </c>
      <c r="D43" s="43"/>
      <c r="E43" s="37"/>
      <c r="F43" s="37"/>
      <c r="G43" s="37"/>
      <c r="H43" s="37"/>
      <c r="I43" s="37"/>
      <c r="J43" s="36">
        <f t="shared" si="13"/>
        <v>0</v>
      </c>
      <c r="K43" s="39">
        <f t="shared" si="14"/>
        <v>5300000</v>
      </c>
    </row>
    <row r="44" spans="1:11" s="33" customFormat="1" ht="12" customHeight="1">
      <c r="A44" s="40" t="s">
        <v>91</v>
      </c>
      <c r="B44" s="41" t="s">
        <v>92</v>
      </c>
      <c r="C44" s="42">
        <f>[1]KV_1.1.sz.mell.!C43</f>
        <v>0</v>
      </c>
      <c r="D44" s="43"/>
      <c r="E44" s="37"/>
      <c r="F44" s="37"/>
      <c r="G44" s="37"/>
      <c r="H44" s="37"/>
      <c r="I44" s="37"/>
      <c r="J44" s="36">
        <f t="shared" si="13"/>
        <v>0</v>
      </c>
      <c r="K44" s="39">
        <f t="shared" si="14"/>
        <v>0</v>
      </c>
    </row>
    <row r="45" spans="1:11" s="33" customFormat="1" ht="12" customHeight="1">
      <c r="A45" s="40" t="s">
        <v>93</v>
      </c>
      <c r="B45" s="41" t="s">
        <v>94</v>
      </c>
      <c r="C45" s="42">
        <f>[1]KV_1.1.sz.mell.!C44</f>
        <v>5200000</v>
      </c>
      <c r="D45" s="43"/>
      <c r="E45" s="37"/>
      <c r="F45" s="37"/>
      <c r="G45" s="37"/>
      <c r="H45" s="37"/>
      <c r="I45" s="37"/>
      <c r="J45" s="36">
        <f t="shared" si="13"/>
        <v>0</v>
      </c>
      <c r="K45" s="39">
        <f t="shared" si="14"/>
        <v>5200000</v>
      </c>
    </row>
    <row r="46" spans="1:11" s="33" customFormat="1" ht="12" customHeight="1">
      <c r="A46" s="40" t="s">
        <v>95</v>
      </c>
      <c r="B46" s="41" t="s">
        <v>96</v>
      </c>
      <c r="C46" s="42">
        <f>[1]KV_1.1.sz.mell.!C45</f>
        <v>9472235</v>
      </c>
      <c r="D46" s="43"/>
      <c r="E46" s="37"/>
      <c r="F46" s="37"/>
      <c r="G46" s="37"/>
      <c r="H46" s="37"/>
      <c r="I46" s="37"/>
      <c r="J46" s="36">
        <f t="shared" si="13"/>
        <v>0</v>
      </c>
      <c r="K46" s="39">
        <f t="shared" si="14"/>
        <v>9472235</v>
      </c>
    </row>
    <row r="47" spans="1:11" s="33" customFormat="1" ht="12" customHeight="1">
      <c r="A47" s="40" t="s">
        <v>97</v>
      </c>
      <c r="B47" s="41" t="s">
        <v>98</v>
      </c>
      <c r="C47" s="42">
        <f>[1]KV_1.1.sz.mell.!C46</f>
        <v>0</v>
      </c>
      <c r="D47" s="43"/>
      <c r="E47" s="37"/>
      <c r="F47" s="37"/>
      <c r="G47" s="37"/>
      <c r="H47" s="37"/>
      <c r="I47" s="37"/>
      <c r="J47" s="36">
        <f t="shared" si="13"/>
        <v>0</v>
      </c>
      <c r="K47" s="39">
        <f t="shared" si="14"/>
        <v>0</v>
      </c>
    </row>
    <row r="48" spans="1:11" s="33" customFormat="1" ht="12" customHeight="1">
      <c r="A48" s="40" t="s">
        <v>99</v>
      </c>
      <c r="B48" s="41" t="s">
        <v>100</v>
      </c>
      <c r="C48" s="42">
        <f>[1]KV_1.1.sz.mell.!C47</f>
        <v>40000</v>
      </c>
      <c r="D48" s="43"/>
      <c r="E48" s="37"/>
      <c r="F48" s="37"/>
      <c r="G48" s="37"/>
      <c r="H48" s="37"/>
      <c r="I48" s="37"/>
      <c r="J48" s="36">
        <f t="shared" si="13"/>
        <v>0</v>
      </c>
      <c r="K48" s="39">
        <f t="shared" si="14"/>
        <v>40000</v>
      </c>
    </row>
    <row r="49" spans="1:11" s="33" customFormat="1" ht="12" customHeight="1">
      <c r="A49" s="40" t="s">
        <v>101</v>
      </c>
      <c r="B49" s="41" t="s">
        <v>102</v>
      </c>
      <c r="C49" s="56">
        <f>[1]KV_1.1.sz.mell.!C48</f>
        <v>0</v>
      </c>
      <c r="D49" s="57"/>
      <c r="E49" s="58"/>
      <c r="F49" s="58"/>
      <c r="G49" s="58"/>
      <c r="H49" s="58"/>
      <c r="I49" s="58"/>
      <c r="J49" s="59">
        <f t="shared" si="13"/>
        <v>0</v>
      </c>
      <c r="K49" s="39">
        <f t="shared" si="14"/>
        <v>0</v>
      </c>
    </row>
    <row r="50" spans="1:11" s="33" customFormat="1" ht="12" customHeight="1">
      <c r="A50" s="46" t="s">
        <v>103</v>
      </c>
      <c r="B50" s="52" t="s">
        <v>104</v>
      </c>
      <c r="C50" s="60">
        <f>[1]KV_1.1.sz.mell.!C49</f>
        <v>0</v>
      </c>
      <c r="D50" s="61"/>
      <c r="E50" s="62"/>
      <c r="F50" s="62"/>
      <c r="G50" s="62"/>
      <c r="H50" s="62"/>
      <c r="I50" s="62"/>
      <c r="J50" s="63">
        <f t="shared" si="13"/>
        <v>0</v>
      </c>
      <c r="K50" s="39">
        <f t="shared" si="14"/>
        <v>0</v>
      </c>
    </row>
    <row r="51" spans="1:11" s="33" customFormat="1" ht="12" customHeight="1" thickBot="1">
      <c r="A51" s="64" t="s">
        <v>105</v>
      </c>
      <c r="B51" s="65" t="s">
        <v>106</v>
      </c>
      <c r="C51" s="66">
        <f>[1]KV_1.1.sz.mell.!C50</f>
        <v>200000</v>
      </c>
      <c r="D51" s="67"/>
      <c r="E51" s="67"/>
      <c r="F51" s="67"/>
      <c r="G51" s="67"/>
      <c r="H51" s="67"/>
      <c r="I51" s="67"/>
      <c r="J51" s="66">
        <f t="shared" si="13"/>
        <v>0</v>
      </c>
      <c r="K51" s="68">
        <f t="shared" si="14"/>
        <v>200000</v>
      </c>
    </row>
    <row r="52" spans="1:11" s="33" customFormat="1" ht="12" customHeight="1" thickBot="1">
      <c r="A52" s="29" t="s">
        <v>107</v>
      </c>
      <c r="B52" s="30" t="s">
        <v>108</v>
      </c>
      <c r="C52" s="31">
        <f>[1]KV_1.1.sz.mell.!C51</f>
        <v>0</v>
      </c>
      <c r="D52" s="31">
        <f t="shared" ref="D52:K52" si="15">SUM(D53:D57)</f>
        <v>0</v>
      </c>
      <c r="E52" s="31">
        <f t="shared" si="15"/>
        <v>0</v>
      </c>
      <c r="F52" s="31">
        <f t="shared" si="15"/>
        <v>0</v>
      </c>
      <c r="G52" s="31">
        <f t="shared" si="15"/>
        <v>0</v>
      </c>
      <c r="H52" s="31">
        <f t="shared" si="15"/>
        <v>0</v>
      </c>
      <c r="I52" s="31">
        <f t="shared" si="15"/>
        <v>0</v>
      </c>
      <c r="J52" s="31">
        <f t="shared" si="15"/>
        <v>0</v>
      </c>
      <c r="K52" s="32">
        <f t="shared" si="15"/>
        <v>0</v>
      </c>
    </row>
    <row r="53" spans="1:11" s="33" customFormat="1" ht="12" customHeight="1">
      <c r="A53" s="34" t="s">
        <v>109</v>
      </c>
      <c r="B53" s="35" t="s">
        <v>110</v>
      </c>
      <c r="C53" s="59">
        <f>[1]KV_1.1.sz.mell.!C52</f>
        <v>0</v>
      </c>
      <c r="D53" s="58"/>
      <c r="E53" s="58"/>
      <c r="F53" s="58"/>
      <c r="G53" s="58"/>
      <c r="H53" s="58"/>
      <c r="I53" s="58"/>
      <c r="J53" s="59">
        <f>D53+E53+F53+G53+H53+I53</f>
        <v>0</v>
      </c>
      <c r="K53" s="69">
        <f>C53+J53</f>
        <v>0</v>
      </c>
    </row>
    <row r="54" spans="1:11" s="33" customFormat="1" ht="12" customHeight="1">
      <c r="A54" s="40" t="s">
        <v>111</v>
      </c>
      <c r="B54" s="41" t="s">
        <v>112</v>
      </c>
      <c r="C54" s="56">
        <f>[1]KV_1.1.sz.mell.!C53</f>
        <v>0</v>
      </c>
      <c r="D54" s="57"/>
      <c r="E54" s="58"/>
      <c r="F54" s="58"/>
      <c r="G54" s="58"/>
      <c r="H54" s="58"/>
      <c r="I54" s="58"/>
      <c r="J54" s="59">
        <f>D54+E54+F54+G54+H54+I54</f>
        <v>0</v>
      </c>
      <c r="K54" s="69">
        <f>C54+J54</f>
        <v>0</v>
      </c>
    </row>
    <row r="55" spans="1:11" s="33" customFormat="1" ht="12" customHeight="1">
      <c r="A55" s="40" t="s">
        <v>113</v>
      </c>
      <c r="B55" s="41" t="s">
        <v>114</v>
      </c>
      <c r="C55" s="56">
        <f>[1]KV_1.1.sz.mell.!C54</f>
        <v>0</v>
      </c>
      <c r="D55" s="57"/>
      <c r="E55" s="58"/>
      <c r="F55" s="58"/>
      <c r="G55" s="58"/>
      <c r="H55" s="58"/>
      <c r="I55" s="58"/>
      <c r="J55" s="59">
        <f>D55+E55+F55+G55+H55+I55</f>
        <v>0</v>
      </c>
      <c r="K55" s="69">
        <f>C55+J55</f>
        <v>0</v>
      </c>
    </row>
    <row r="56" spans="1:11" s="33" customFormat="1" ht="12" customHeight="1">
      <c r="A56" s="40" t="s">
        <v>115</v>
      </c>
      <c r="B56" s="41" t="s">
        <v>116</v>
      </c>
      <c r="C56" s="56">
        <f>[1]KV_1.1.sz.mell.!C55</f>
        <v>0</v>
      </c>
      <c r="D56" s="57"/>
      <c r="E56" s="58"/>
      <c r="F56" s="58"/>
      <c r="G56" s="58"/>
      <c r="H56" s="58"/>
      <c r="I56" s="58"/>
      <c r="J56" s="59">
        <f>D56+E56+F56+G56+H56+I56</f>
        <v>0</v>
      </c>
      <c r="K56" s="69">
        <f>C56+J56</f>
        <v>0</v>
      </c>
    </row>
    <row r="57" spans="1:11" s="33" customFormat="1" ht="12" customHeight="1" thickBot="1">
      <c r="A57" s="46" t="s">
        <v>117</v>
      </c>
      <c r="B57" s="47" t="s">
        <v>118</v>
      </c>
      <c r="C57" s="60">
        <f>[1]KV_1.1.sz.mell.!C56</f>
        <v>0</v>
      </c>
      <c r="D57" s="61"/>
      <c r="E57" s="62"/>
      <c r="F57" s="62"/>
      <c r="G57" s="62"/>
      <c r="H57" s="62"/>
      <c r="I57" s="62"/>
      <c r="J57" s="63">
        <f>D57+E57+F57+G57+H57+I57</f>
        <v>0</v>
      </c>
      <c r="K57" s="69">
        <f>C57+J57</f>
        <v>0</v>
      </c>
    </row>
    <row r="58" spans="1:11" s="33" customFormat="1" ht="12" customHeight="1" thickBot="1">
      <c r="A58" s="29" t="s">
        <v>119</v>
      </c>
      <c r="B58" s="30" t="s">
        <v>120</v>
      </c>
      <c r="C58" s="31">
        <f>[1]KV_1.1.sz.mell.!C57</f>
        <v>0</v>
      </c>
      <c r="D58" s="31">
        <f t="shared" ref="D58:K58" si="16">SUM(D59:D61)</f>
        <v>0</v>
      </c>
      <c r="E58" s="31">
        <f t="shared" si="16"/>
        <v>0</v>
      </c>
      <c r="F58" s="31">
        <f t="shared" si="16"/>
        <v>0</v>
      </c>
      <c r="G58" s="31">
        <f t="shared" si="16"/>
        <v>0</v>
      </c>
      <c r="H58" s="31">
        <f t="shared" si="16"/>
        <v>0</v>
      </c>
      <c r="I58" s="31">
        <f t="shared" si="16"/>
        <v>0</v>
      </c>
      <c r="J58" s="31">
        <f t="shared" si="16"/>
        <v>0</v>
      </c>
      <c r="K58" s="32">
        <f t="shared" si="16"/>
        <v>0</v>
      </c>
    </row>
    <row r="59" spans="1:11" s="33" customFormat="1" ht="12" customHeight="1">
      <c r="A59" s="34" t="s">
        <v>121</v>
      </c>
      <c r="B59" s="35" t="s">
        <v>122</v>
      </c>
      <c r="C59" s="36">
        <f>[1]KV_1.1.sz.mell.!C58</f>
        <v>0</v>
      </c>
      <c r="D59" s="37"/>
      <c r="E59" s="37"/>
      <c r="F59" s="37"/>
      <c r="G59" s="37"/>
      <c r="H59" s="37"/>
      <c r="I59" s="37"/>
      <c r="J59" s="36">
        <f>D59+E59+F59+G59+H59+I59</f>
        <v>0</v>
      </c>
      <c r="K59" s="39">
        <f>C59+J59</f>
        <v>0</v>
      </c>
    </row>
    <row r="60" spans="1:11" s="33" customFormat="1" ht="22.5">
      <c r="A60" s="40" t="s">
        <v>123</v>
      </c>
      <c r="B60" s="70" t="s">
        <v>124</v>
      </c>
      <c r="C60" s="42">
        <f>[1]KV_1.1.sz.mell.!C59</f>
        <v>0</v>
      </c>
      <c r="D60" s="43"/>
      <c r="E60" s="37"/>
      <c r="F60" s="37"/>
      <c r="G60" s="37"/>
      <c r="H60" s="37"/>
      <c r="I60" s="37"/>
      <c r="J60" s="36">
        <f>D60+E60+F60+G60+H60+I60</f>
        <v>0</v>
      </c>
      <c r="K60" s="39">
        <f>C60+J60</f>
        <v>0</v>
      </c>
    </row>
    <row r="61" spans="1:11" s="33" customFormat="1" ht="12" customHeight="1">
      <c r="A61" s="40" t="s">
        <v>125</v>
      </c>
      <c r="B61" s="41" t="s">
        <v>126</v>
      </c>
      <c r="C61" s="42">
        <f>[1]KV_1.1.sz.mell.!C60</f>
        <v>0</v>
      </c>
      <c r="D61" s="43"/>
      <c r="E61" s="37"/>
      <c r="F61" s="37"/>
      <c r="G61" s="37"/>
      <c r="H61" s="37"/>
      <c r="I61" s="37"/>
      <c r="J61" s="36">
        <f>D61+E61+F61+G61+H61+I61</f>
        <v>0</v>
      </c>
      <c r="K61" s="39">
        <f>C61+J61</f>
        <v>0</v>
      </c>
    </row>
    <row r="62" spans="1:11" s="33" customFormat="1" ht="12" customHeight="1" thickBot="1">
      <c r="A62" s="46" t="s">
        <v>127</v>
      </c>
      <c r="B62" s="47" t="s">
        <v>128</v>
      </c>
      <c r="C62" s="49">
        <f>[1]KV_1.1.sz.mell.!C61</f>
        <v>0</v>
      </c>
      <c r="D62" s="50"/>
      <c r="E62" s="51"/>
      <c r="F62" s="51"/>
      <c r="G62" s="51"/>
      <c r="H62" s="51"/>
      <c r="I62" s="51"/>
      <c r="J62" s="53">
        <f>D62+E62+F62+G62+H62+I62</f>
        <v>0</v>
      </c>
      <c r="K62" s="39">
        <f>C62+J62</f>
        <v>0</v>
      </c>
    </row>
    <row r="63" spans="1:11" s="33" customFormat="1" ht="12" customHeight="1" thickBot="1">
      <c r="A63" s="29" t="s">
        <v>129</v>
      </c>
      <c r="B63" s="48" t="s">
        <v>130</v>
      </c>
      <c r="C63" s="31">
        <f>[1]KV_1.1.sz.mell.!C62</f>
        <v>0</v>
      </c>
      <c r="D63" s="31">
        <f t="shared" ref="D63:K63" si="17">SUM(D64:D66)</f>
        <v>0</v>
      </c>
      <c r="E63" s="31">
        <f t="shared" si="17"/>
        <v>0</v>
      </c>
      <c r="F63" s="31">
        <f t="shared" si="17"/>
        <v>0</v>
      </c>
      <c r="G63" s="31">
        <f t="shared" si="17"/>
        <v>0</v>
      </c>
      <c r="H63" s="31">
        <f t="shared" si="17"/>
        <v>0</v>
      </c>
      <c r="I63" s="31">
        <f t="shared" si="17"/>
        <v>0</v>
      </c>
      <c r="J63" s="31">
        <f t="shared" si="17"/>
        <v>0</v>
      </c>
      <c r="K63" s="32">
        <f t="shared" si="17"/>
        <v>0</v>
      </c>
    </row>
    <row r="64" spans="1:11" s="33" customFormat="1" ht="12" customHeight="1">
      <c r="A64" s="34" t="s">
        <v>131</v>
      </c>
      <c r="B64" s="35" t="s">
        <v>132</v>
      </c>
      <c r="C64" s="56">
        <f>[1]KV_1.1.sz.mell.!C63</f>
        <v>0</v>
      </c>
      <c r="D64" s="57"/>
      <c r="E64" s="57"/>
      <c r="F64" s="57"/>
      <c r="G64" s="57"/>
      <c r="H64" s="57"/>
      <c r="I64" s="57"/>
      <c r="J64" s="56">
        <f>D64+E64+F64+G64+H64+I64</f>
        <v>0</v>
      </c>
      <c r="K64" s="71">
        <f>C64+J64</f>
        <v>0</v>
      </c>
    </row>
    <row r="65" spans="1:11" s="33" customFormat="1" ht="12" customHeight="1">
      <c r="A65" s="40" t="s">
        <v>133</v>
      </c>
      <c r="B65" s="41" t="s">
        <v>134</v>
      </c>
      <c r="C65" s="56">
        <f>[1]KV_1.1.sz.mell.!C64</f>
        <v>0</v>
      </c>
      <c r="D65" s="57"/>
      <c r="E65" s="57"/>
      <c r="F65" s="57"/>
      <c r="G65" s="57"/>
      <c r="H65" s="57"/>
      <c r="I65" s="57"/>
      <c r="J65" s="56">
        <f>D65+E65+F65+G65+H65+I65</f>
        <v>0</v>
      </c>
      <c r="K65" s="71">
        <f>C65+J65</f>
        <v>0</v>
      </c>
    </row>
    <row r="66" spans="1:11" s="33" customFormat="1" ht="12" customHeight="1">
      <c r="A66" s="40" t="s">
        <v>135</v>
      </c>
      <c r="B66" s="41" t="s">
        <v>136</v>
      </c>
      <c r="C66" s="56">
        <f>[1]KV_1.1.sz.mell.!C65</f>
        <v>0</v>
      </c>
      <c r="D66" s="57"/>
      <c r="E66" s="57"/>
      <c r="F66" s="57"/>
      <c r="G66" s="57"/>
      <c r="H66" s="57"/>
      <c r="I66" s="57"/>
      <c r="J66" s="56">
        <f>D66+E66+F66+G66+H66+I66</f>
        <v>0</v>
      </c>
      <c r="K66" s="71">
        <f>C66+J66</f>
        <v>0</v>
      </c>
    </row>
    <row r="67" spans="1:11" s="33" customFormat="1" ht="12" customHeight="1" thickBot="1">
      <c r="A67" s="46" t="s">
        <v>137</v>
      </c>
      <c r="B67" s="47" t="s">
        <v>138</v>
      </c>
      <c r="C67" s="56">
        <f>[1]KV_1.1.sz.mell.!C66</f>
        <v>0</v>
      </c>
      <c r="D67" s="57"/>
      <c r="E67" s="57"/>
      <c r="F67" s="57"/>
      <c r="G67" s="57"/>
      <c r="H67" s="57"/>
      <c r="I67" s="57"/>
      <c r="J67" s="56">
        <f>D67+E67+F67+G67+H67+I67</f>
        <v>0</v>
      </c>
      <c r="K67" s="71">
        <f>C67+J67</f>
        <v>0</v>
      </c>
    </row>
    <row r="68" spans="1:11" s="33" customFormat="1" ht="12" customHeight="1" thickBot="1">
      <c r="A68" s="72" t="s">
        <v>139</v>
      </c>
      <c r="B68" s="30" t="s">
        <v>140</v>
      </c>
      <c r="C68" s="54">
        <f>[1]KV_1.1.sz.mell.!C67</f>
        <v>483044640</v>
      </c>
      <c r="D68" s="54">
        <f t="shared" ref="D68:K68" si="18">+D11+D18+D25+D32+D40+D52+D58+D63</f>
        <v>183174129</v>
      </c>
      <c r="E68" s="54">
        <f t="shared" si="18"/>
        <v>13174076</v>
      </c>
      <c r="F68" s="54">
        <f t="shared" si="18"/>
        <v>13979394</v>
      </c>
      <c r="G68" s="54">
        <f t="shared" si="18"/>
        <v>17367264</v>
      </c>
      <c r="H68" s="54">
        <f t="shared" si="18"/>
        <v>0</v>
      </c>
      <c r="I68" s="54">
        <f t="shared" si="18"/>
        <v>0</v>
      </c>
      <c r="J68" s="54">
        <f t="shared" si="18"/>
        <v>227694863</v>
      </c>
      <c r="K68" s="55">
        <f t="shared" si="18"/>
        <v>710739503</v>
      </c>
    </row>
    <row r="69" spans="1:11" s="33" customFormat="1" ht="12" customHeight="1" thickBot="1">
      <c r="A69" s="73" t="s">
        <v>141</v>
      </c>
      <c r="B69" s="48" t="s">
        <v>142</v>
      </c>
      <c r="C69" s="31">
        <f>[1]KV_1.1.sz.mell.!C68</f>
        <v>0</v>
      </c>
      <c r="D69" s="31">
        <f t="shared" ref="D69:K69" si="19">SUM(D70:D72)</f>
        <v>0</v>
      </c>
      <c r="E69" s="31">
        <f t="shared" si="19"/>
        <v>0</v>
      </c>
      <c r="F69" s="31">
        <f t="shared" si="19"/>
        <v>0</v>
      </c>
      <c r="G69" s="31">
        <f t="shared" si="19"/>
        <v>0</v>
      </c>
      <c r="H69" s="31">
        <f t="shared" si="19"/>
        <v>0</v>
      </c>
      <c r="I69" s="31">
        <f t="shared" si="19"/>
        <v>0</v>
      </c>
      <c r="J69" s="31">
        <f t="shared" si="19"/>
        <v>0</v>
      </c>
      <c r="K69" s="32">
        <f t="shared" si="19"/>
        <v>0</v>
      </c>
    </row>
    <row r="70" spans="1:11" s="33" customFormat="1" ht="12" customHeight="1">
      <c r="A70" s="34" t="s">
        <v>143</v>
      </c>
      <c r="B70" s="35" t="s">
        <v>144</v>
      </c>
      <c r="C70" s="56">
        <f>[1]KV_1.1.sz.mell.!C69</f>
        <v>0</v>
      </c>
      <c r="D70" s="57"/>
      <c r="E70" s="57"/>
      <c r="F70" s="57"/>
      <c r="G70" s="57"/>
      <c r="H70" s="57"/>
      <c r="I70" s="57"/>
      <c r="J70" s="56">
        <f>D70+E70+F70+G70+H70+I70</f>
        <v>0</v>
      </c>
      <c r="K70" s="71">
        <f>C70+J70</f>
        <v>0</v>
      </c>
    </row>
    <row r="71" spans="1:11" s="33" customFormat="1" ht="12" customHeight="1">
      <c r="A71" s="40" t="s">
        <v>145</v>
      </c>
      <c r="B71" s="41" t="s">
        <v>146</v>
      </c>
      <c r="C71" s="56">
        <f>[1]KV_1.1.sz.mell.!C70</f>
        <v>0</v>
      </c>
      <c r="D71" s="57"/>
      <c r="E71" s="57"/>
      <c r="F71" s="57"/>
      <c r="G71" s="57"/>
      <c r="H71" s="57"/>
      <c r="I71" s="57"/>
      <c r="J71" s="56">
        <f>D71+E71+F71+G71+H71+I71</f>
        <v>0</v>
      </c>
      <c r="K71" s="71">
        <f>C71+J71</f>
        <v>0</v>
      </c>
    </row>
    <row r="72" spans="1:11" s="33" customFormat="1" ht="12" customHeight="1" thickBot="1">
      <c r="A72" s="64" t="s">
        <v>147</v>
      </c>
      <c r="B72" s="74" t="s">
        <v>148</v>
      </c>
      <c r="C72" s="66">
        <f>[1]KV_1.1.sz.mell.!C71</f>
        <v>0</v>
      </c>
      <c r="D72" s="67"/>
      <c r="E72" s="67"/>
      <c r="F72" s="67"/>
      <c r="G72" s="67"/>
      <c r="H72" s="67"/>
      <c r="I72" s="67"/>
      <c r="J72" s="66">
        <f>D72+E72+F72+G72+H72+I72</f>
        <v>0</v>
      </c>
      <c r="K72" s="75">
        <f>C72+J72</f>
        <v>0</v>
      </c>
    </row>
    <row r="73" spans="1:11" s="33" customFormat="1" ht="12" customHeight="1" thickBot="1">
      <c r="A73" s="73" t="s">
        <v>149</v>
      </c>
      <c r="B73" s="48" t="s">
        <v>150</v>
      </c>
      <c r="C73" s="31">
        <f>[1]KV_1.1.sz.mell.!C72</f>
        <v>0</v>
      </c>
      <c r="D73" s="31">
        <f t="shared" ref="D73:K73" si="20">SUM(D74:D77)</f>
        <v>0</v>
      </c>
      <c r="E73" s="31">
        <f t="shared" si="20"/>
        <v>0</v>
      </c>
      <c r="F73" s="31">
        <f t="shared" si="20"/>
        <v>0</v>
      </c>
      <c r="G73" s="31">
        <f t="shared" si="20"/>
        <v>0</v>
      </c>
      <c r="H73" s="31">
        <f t="shared" si="20"/>
        <v>0</v>
      </c>
      <c r="I73" s="31">
        <f t="shared" si="20"/>
        <v>0</v>
      </c>
      <c r="J73" s="31">
        <f t="shared" si="20"/>
        <v>0</v>
      </c>
      <c r="K73" s="32">
        <f t="shared" si="20"/>
        <v>0</v>
      </c>
    </row>
    <row r="74" spans="1:11" s="33" customFormat="1" ht="12" customHeight="1">
      <c r="A74" s="34" t="s">
        <v>151</v>
      </c>
      <c r="B74" s="35" t="s">
        <v>152</v>
      </c>
      <c r="C74" s="56">
        <f>[1]KV_1.1.sz.mell.!C73</f>
        <v>0</v>
      </c>
      <c r="D74" s="57"/>
      <c r="E74" s="57"/>
      <c r="F74" s="57"/>
      <c r="G74" s="57"/>
      <c r="H74" s="57"/>
      <c r="I74" s="57"/>
      <c r="J74" s="56">
        <f>D74+E74+F74+G74+H74+I74</f>
        <v>0</v>
      </c>
      <c r="K74" s="71">
        <f>C74+J74</f>
        <v>0</v>
      </c>
    </row>
    <row r="75" spans="1:11" s="33" customFormat="1" ht="12" customHeight="1">
      <c r="A75" s="40" t="s">
        <v>153</v>
      </c>
      <c r="B75" s="35" t="s">
        <v>154</v>
      </c>
      <c r="C75" s="56">
        <f>[1]KV_1.1.sz.mell.!C74</f>
        <v>0</v>
      </c>
      <c r="D75" s="57"/>
      <c r="E75" s="57"/>
      <c r="F75" s="57"/>
      <c r="G75" s="57"/>
      <c r="H75" s="57"/>
      <c r="I75" s="57"/>
      <c r="J75" s="56">
        <f>D75+E75+F75+G75+H75+I75</f>
        <v>0</v>
      </c>
      <c r="K75" s="71">
        <f>C75+J75</f>
        <v>0</v>
      </c>
    </row>
    <row r="76" spans="1:11" s="33" customFormat="1" ht="12" customHeight="1">
      <c r="A76" s="40" t="s">
        <v>155</v>
      </c>
      <c r="B76" s="35" t="s">
        <v>156</v>
      </c>
      <c r="C76" s="56">
        <f>[1]KV_1.1.sz.mell.!C75</f>
        <v>0</v>
      </c>
      <c r="D76" s="57"/>
      <c r="E76" s="57"/>
      <c r="F76" s="57"/>
      <c r="G76" s="57"/>
      <c r="H76" s="57"/>
      <c r="I76" s="57"/>
      <c r="J76" s="56">
        <f>D76+E76+F76+G76+H76+I76</f>
        <v>0</v>
      </c>
      <c r="K76" s="71">
        <f>C76+J76</f>
        <v>0</v>
      </c>
    </row>
    <row r="77" spans="1:11" s="33" customFormat="1" ht="12" customHeight="1" thickBot="1">
      <c r="A77" s="46" t="s">
        <v>157</v>
      </c>
      <c r="B77" s="76" t="s">
        <v>158</v>
      </c>
      <c r="C77" s="56">
        <f>[1]KV_1.1.sz.mell.!C76</f>
        <v>0</v>
      </c>
      <c r="D77" s="57"/>
      <c r="E77" s="57"/>
      <c r="F77" s="57"/>
      <c r="G77" s="57"/>
      <c r="H77" s="57"/>
      <c r="I77" s="57"/>
      <c r="J77" s="56">
        <f>D77+E77+F77+G77+H77+I77</f>
        <v>0</v>
      </c>
      <c r="K77" s="71">
        <f>C77+J77</f>
        <v>0</v>
      </c>
    </row>
    <row r="78" spans="1:11" s="33" customFormat="1" ht="12" customHeight="1" thickBot="1">
      <c r="A78" s="73" t="s">
        <v>159</v>
      </c>
      <c r="B78" s="48" t="s">
        <v>160</v>
      </c>
      <c r="C78" s="31">
        <f>[1]KV_1.1.sz.mell.!C77</f>
        <v>407151923</v>
      </c>
      <c r="D78" s="31">
        <f t="shared" ref="D78:K78" si="21">SUM(D79:D80)</f>
        <v>18289045</v>
      </c>
      <c r="E78" s="31">
        <f t="shared" si="21"/>
        <v>0</v>
      </c>
      <c r="F78" s="31">
        <f t="shared" si="21"/>
        <v>1316720</v>
      </c>
      <c r="G78" s="31">
        <f t="shared" si="21"/>
        <v>0</v>
      </c>
      <c r="H78" s="31">
        <f t="shared" si="21"/>
        <v>0</v>
      </c>
      <c r="I78" s="31">
        <f t="shared" si="21"/>
        <v>0</v>
      </c>
      <c r="J78" s="31">
        <f t="shared" si="21"/>
        <v>19605765</v>
      </c>
      <c r="K78" s="32">
        <f t="shared" si="21"/>
        <v>426757688</v>
      </c>
    </row>
    <row r="79" spans="1:11" s="33" customFormat="1" ht="12" customHeight="1">
      <c r="A79" s="34" t="s">
        <v>161</v>
      </c>
      <c r="B79" s="35" t="s">
        <v>162</v>
      </c>
      <c r="C79" s="56">
        <f>[1]KV_1.1.sz.mell.!C78</f>
        <v>407151923</v>
      </c>
      <c r="D79" s="57">
        <v>18289045</v>
      </c>
      <c r="E79" s="57"/>
      <c r="F79" s="57">
        <v>1316720</v>
      </c>
      <c r="G79" s="57"/>
      <c r="H79" s="57"/>
      <c r="I79" s="57"/>
      <c r="J79" s="56">
        <f>D79+E79+F79+G79+H79+I79</f>
        <v>19605765</v>
      </c>
      <c r="K79" s="71">
        <f>C79+J79</f>
        <v>426757688</v>
      </c>
    </row>
    <row r="80" spans="1:11" s="33" customFormat="1" ht="12" customHeight="1" thickBot="1">
      <c r="A80" s="46" t="s">
        <v>163</v>
      </c>
      <c r="B80" s="47" t="s">
        <v>164</v>
      </c>
      <c r="C80" s="56">
        <f>[1]KV_1.1.sz.mell.!C79</f>
        <v>0</v>
      </c>
      <c r="D80" s="57"/>
      <c r="E80" s="57"/>
      <c r="F80" s="57"/>
      <c r="G80" s="57"/>
      <c r="H80" s="57"/>
      <c r="I80" s="57"/>
      <c r="J80" s="56">
        <f>D80+E80+F80+G80+H80+I80</f>
        <v>0</v>
      </c>
      <c r="K80" s="71">
        <f>C80+J80</f>
        <v>0</v>
      </c>
    </row>
    <row r="81" spans="1:11" s="33" customFormat="1" ht="12" customHeight="1" thickBot="1">
      <c r="A81" s="73" t="s">
        <v>165</v>
      </c>
      <c r="B81" s="48" t="s">
        <v>166</v>
      </c>
      <c r="C81" s="31">
        <f>[1]KV_1.1.sz.mell.!C80</f>
        <v>0</v>
      </c>
      <c r="D81" s="31">
        <f t="shared" ref="D81:K81" si="22">SUM(D82:D84)</f>
        <v>0</v>
      </c>
      <c r="E81" s="31">
        <f t="shared" si="22"/>
        <v>0</v>
      </c>
      <c r="F81" s="31">
        <f t="shared" si="22"/>
        <v>0</v>
      </c>
      <c r="G81" s="31">
        <f t="shared" si="22"/>
        <v>0</v>
      </c>
      <c r="H81" s="31">
        <f t="shared" si="22"/>
        <v>0</v>
      </c>
      <c r="I81" s="31">
        <f t="shared" si="22"/>
        <v>0</v>
      </c>
      <c r="J81" s="31">
        <f t="shared" si="22"/>
        <v>0</v>
      </c>
      <c r="K81" s="32">
        <f t="shared" si="22"/>
        <v>0</v>
      </c>
    </row>
    <row r="82" spans="1:11" s="33" customFormat="1" ht="12" customHeight="1">
      <c r="A82" s="34" t="s">
        <v>167</v>
      </c>
      <c r="B82" s="35" t="s">
        <v>168</v>
      </c>
      <c r="C82" s="56">
        <f>[1]KV_1.1.sz.mell.!C81</f>
        <v>0</v>
      </c>
      <c r="D82" s="57"/>
      <c r="E82" s="57"/>
      <c r="F82" s="57"/>
      <c r="G82" s="57"/>
      <c r="H82" s="57"/>
      <c r="I82" s="57"/>
      <c r="J82" s="56">
        <f>D82+E82+F82+G82+H82+I82</f>
        <v>0</v>
      </c>
      <c r="K82" s="71">
        <f>C82+J82</f>
        <v>0</v>
      </c>
    </row>
    <row r="83" spans="1:11" s="33" customFormat="1" ht="12" customHeight="1">
      <c r="A83" s="40" t="s">
        <v>169</v>
      </c>
      <c r="B83" s="41" t="s">
        <v>170</v>
      </c>
      <c r="C83" s="56">
        <f>[1]KV_1.1.sz.mell.!C82</f>
        <v>0</v>
      </c>
      <c r="D83" s="57"/>
      <c r="E83" s="57"/>
      <c r="F83" s="57"/>
      <c r="G83" s="57"/>
      <c r="H83" s="57"/>
      <c r="I83" s="57"/>
      <c r="J83" s="56">
        <f>D83+E83+F83+G83+H83+I83</f>
        <v>0</v>
      </c>
      <c r="K83" s="71">
        <f>C83+J83</f>
        <v>0</v>
      </c>
    </row>
    <row r="84" spans="1:11" s="33" customFormat="1" ht="12" customHeight="1" thickBot="1">
      <c r="A84" s="46" t="s">
        <v>171</v>
      </c>
      <c r="B84" s="47" t="s">
        <v>172</v>
      </c>
      <c r="C84" s="56">
        <f>[1]KV_1.1.sz.mell.!C83</f>
        <v>0</v>
      </c>
      <c r="D84" s="57"/>
      <c r="E84" s="57"/>
      <c r="F84" s="57"/>
      <c r="G84" s="57"/>
      <c r="H84" s="57"/>
      <c r="I84" s="57"/>
      <c r="J84" s="56">
        <f>D84+E84+F84+G84+H84+I84</f>
        <v>0</v>
      </c>
      <c r="K84" s="71">
        <f>C84+J84</f>
        <v>0</v>
      </c>
    </row>
    <row r="85" spans="1:11" s="33" customFormat="1" ht="12" customHeight="1" thickBot="1">
      <c r="A85" s="73" t="s">
        <v>173</v>
      </c>
      <c r="B85" s="48" t="s">
        <v>174</v>
      </c>
      <c r="C85" s="31">
        <f>[1]KV_1.1.sz.mell.!C84</f>
        <v>0</v>
      </c>
      <c r="D85" s="31">
        <f t="shared" ref="D85:K85" si="23">SUM(D86:D89)</f>
        <v>0</v>
      </c>
      <c r="E85" s="31">
        <f t="shared" si="23"/>
        <v>0</v>
      </c>
      <c r="F85" s="31">
        <f t="shared" si="23"/>
        <v>0</v>
      </c>
      <c r="G85" s="31">
        <f t="shared" si="23"/>
        <v>0</v>
      </c>
      <c r="H85" s="31">
        <f t="shared" si="23"/>
        <v>0</v>
      </c>
      <c r="I85" s="31">
        <f t="shared" si="23"/>
        <v>0</v>
      </c>
      <c r="J85" s="31">
        <f t="shared" si="23"/>
        <v>0</v>
      </c>
      <c r="K85" s="32">
        <f t="shared" si="23"/>
        <v>0</v>
      </c>
    </row>
    <row r="86" spans="1:11" s="33" customFormat="1" ht="12" customHeight="1">
      <c r="A86" s="77" t="s">
        <v>175</v>
      </c>
      <c r="B86" s="35" t="s">
        <v>176</v>
      </c>
      <c r="C86" s="56">
        <f>[1]KV_1.1.sz.mell.!C85</f>
        <v>0</v>
      </c>
      <c r="D86" s="57"/>
      <c r="E86" s="57"/>
      <c r="F86" s="57"/>
      <c r="G86" s="57"/>
      <c r="H86" s="57"/>
      <c r="I86" s="57"/>
      <c r="J86" s="56">
        <f t="shared" ref="J86:J91" si="24">D86+E86+F86+G86+H86+I86</f>
        <v>0</v>
      </c>
      <c r="K86" s="71">
        <f t="shared" ref="K86:K91" si="25">C86+J86</f>
        <v>0</v>
      </c>
    </row>
    <row r="87" spans="1:11" s="33" customFormat="1" ht="12" customHeight="1">
      <c r="A87" s="78" t="s">
        <v>177</v>
      </c>
      <c r="B87" s="41" t="s">
        <v>178</v>
      </c>
      <c r="C87" s="56">
        <f>[1]KV_1.1.sz.mell.!C86</f>
        <v>0</v>
      </c>
      <c r="D87" s="57"/>
      <c r="E87" s="57"/>
      <c r="F87" s="57"/>
      <c r="G87" s="57"/>
      <c r="H87" s="57"/>
      <c r="I87" s="57"/>
      <c r="J87" s="56">
        <f t="shared" si="24"/>
        <v>0</v>
      </c>
      <c r="K87" s="71">
        <f t="shared" si="25"/>
        <v>0</v>
      </c>
    </row>
    <row r="88" spans="1:11" s="33" customFormat="1" ht="12" customHeight="1">
      <c r="A88" s="78" t="s">
        <v>179</v>
      </c>
      <c r="B88" s="41" t="s">
        <v>180</v>
      </c>
      <c r="C88" s="56">
        <f>[1]KV_1.1.sz.mell.!C87</f>
        <v>0</v>
      </c>
      <c r="D88" s="57"/>
      <c r="E88" s="57"/>
      <c r="F88" s="57"/>
      <c r="G88" s="57"/>
      <c r="H88" s="57"/>
      <c r="I88" s="57"/>
      <c r="J88" s="56">
        <f t="shared" si="24"/>
        <v>0</v>
      </c>
      <c r="K88" s="71">
        <f t="shared" si="25"/>
        <v>0</v>
      </c>
    </row>
    <row r="89" spans="1:11" s="33" customFormat="1" ht="12" customHeight="1" thickBot="1">
      <c r="A89" s="79" t="s">
        <v>181</v>
      </c>
      <c r="B89" s="47" t="s">
        <v>182</v>
      </c>
      <c r="C89" s="56">
        <f>[1]KV_1.1.sz.mell.!C88</f>
        <v>0</v>
      </c>
      <c r="D89" s="57"/>
      <c r="E89" s="57"/>
      <c r="F89" s="57"/>
      <c r="G89" s="57"/>
      <c r="H89" s="57"/>
      <c r="I89" s="57"/>
      <c r="J89" s="56">
        <f t="shared" si="24"/>
        <v>0</v>
      </c>
      <c r="K89" s="71">
        <f t="shared" si="25"/>
        <v>0</v>
      </c>
    </row>
    <row r="90" spans="1:11" s="33" customFormat="1" ht="12" customHeight="1" thickBot="1">
      <c r="A90" s="73" t="s">
        <v>183</v>
      </c>
      <c r="B90" s="48" t="s">
        <v>184</v>
      </c>
      <c r="C90" s="31">
        <f>[1]KV_1.1.sz.mell.!C89</f>
        <v>0</v>
      </c>
      <c r="D90" s="80"/>
      <c r="E90" s="80"/>
      <c r="F90" s="80"/>
      <c r="G90" s="80"/>
      <c r="H90" s="80"/>
      <c r="I90" s="80"/>
      <c r="J90" s="31">
        <f t="shared" si="24"/>
        <v>0</v>
      </c>
      <c r="K90" s="32">
        <f t="shared" si="25"/>
        <v>0</v>
      </c>
    </row>
    <row r="91" spans="1:11" s="33" customFormat="1" ht="13.5" customHeight="1" thickBot="1">
      <c r="A91" s="73" t="s">
        <v>185</v>
      </c>
      <c r="B91" s="48" t="s">
        <v>186</v>
      </c>
      <c r="C91" s="31">
        <f>[1]KV_1.1.sz.mell.!C90</f>
        <v>0</v>
      </c>
      <c r="D91" s="80"/>
      <c r="E91" s="80"/>
      <c r="F91" s="80"/>
      <c r="G91" s="80"/>
      <c r="H91" s="80"/>
      <c r="I91" s="80"/>
      <c r="J91" s="31">
        <f t="shared" si="24"/>
        <v>0</v>
      </c>
      <c r="K91" s="32">
        <f t="shared" si="25"/>
        <v>0</v>
      </c>
    </row>
    <row r="92" spans="1:11" s="33" customFormat="1" ht="15.75" customHeight="1" thickBot="1">
      <c r="A92" s="73" t="s">
        <v>187</v>
      </c>
      <c r="B92" s="48" t="s">
        <v>188</v>
      </c>
      <c r="C92" s="54">
        <f>[1]KV_1.1.sz.mell.!C91</f>
        <v>407151923</v>
      </c>
      <c r="D92" s="54">
        <f t="shared" ref="D92:K92" si="26">+D69+D73+D78+D81+D85+D91+D90</f>
        <v>18289045</v>
      </c>
      <c r="E92" s="54">
        <f t="shared" si="26"/>
        <v>0</v>
      </c>
      <c r="F92" s="54">
        <f t="shared" si="26"/>
        <v>1316720</v>
      </c>
      <c r="G92" s="54">
        <f t="shared" si="26"/>
        <v>0</v>
      </c>
      <c r="H92" s="54">
        <f t="shared" si="26"/>
        <v>0</v>
      </c>
      <c r="I92" s="54">
        <f t="shared" si="26"/>
        <v>0</v>
      </c>
      <c r="J92" s="54">
        <f t="shared" si="26"/>
        <v>19605765</v>
      </c>
      <c r="K92" s="55">
        <f t="shared" si="26"/>
        <v>426757688</v>
      </c>
    </row>
    <row r="93" spans="1:11" s="33" customFormat="1" ht="25.5" customHeight="1" thickBot="1">
      <c r="A93" s="81" t="s">
        <v>189</v>
      </c>
      <c r="B93" s="82" t="s">
        <v>190</v>
      </c>
      <c r="C93" s="54">
        <f>[1]KV_1.1.sz.mell.!C92</f>
        <v>890196563</v>
      </c>
      <c r="D93" s="54">
        <f t="shared" ref="D93:K93" si="27">+D68+D92</f>
        <v>201463174</v>
      </c>
      <c r="E93" s="54">
        <f t="shared" si="27"/>
        <v>13174076</v>
      </c>
      <c r="F93" s="54">
        <f t="shared" si="27"/>
        <v>15296114</v>
      </c>
      <c r="G93" s="54">
        <f t="shared" si="27"/>
        <v>17367264</v>
      </c>
      <c r="H93" s="54">
        <f t="shared" si="27"/>
        <v>0</v>
      </c>
      <c r="I93" s="54">
        <f t="shared" si="27"/>
        <v>0</v>
      </c>
      <c r="J93" s="54">
        <f t="shared" si="27"/>
        <v>247300628</v>
      </c>
      <c r="K93" s="55">
        <f t="shared" si="27"/>
        <v>1137497191</v>
      </c>
    </row>
    <row r="94" spans="1:11" s="33" customFormat="1" ht="30.75" customHeight="1">
      <c r="A94" s="83"/>
      <c r="B94" s="84"/>
      <c r="C94" s="85"/>
    </row>
    <row r="95" spans="1:11" ht="16.5" customHeight="1">
      <c r="A95" s="86" t="s">
        <v>191</v>
      </c>
      <c r="B95" s="86"/>
      <c r="C95" s="86"/>
      <c r="D95" s="86"/>
      <c r="E95" s="86"/>
      <c r="F95" s="86"/>
      <c r="G95" s="86"/>
      <c r="H95" s="86"/>
      <c r="I95" s="86"/>
      <c r="J95" s="86"/>
      <c r="K95" s="86"/>
    </row>
    <row r="96" spans="1:11" ht="16.5" customHeight="1" thickBot="1">
      <c r="A96" s="87" t="s">
        <v>192</v>
      </c>
      <c r="B96" s="87"/>
      <c r="C96" s="88"/>
      <c r="K96" s="88" t="str">
        <f>K7</f>
        <v>Forintban!</v>
      </c>
    </row>
    <row r="97" spans="1:11">
      <c r="A97" s="11" t="s">
        <v>4</v>
      </c>
      <c r="B97" s="12" t="s">
        <v>193</v>
      </c>
      <c r="C97" s="13" t="str">
        <f>+CONCATENATE(LEFT([1]RM_ÖSSZEFÜGGÉSEK!A6,4),". évi")</f>
        <v>2019. évi</v>
      </c>
      <c r="D97" s="14"/>
      <c r="E97" s="15"/>
      <c r="F97" s="15"/>
      <c r="G97" s="15"/>
      <c r="H97" s="15"/>
      <c r="I97" s="15"/>
      <c r="J97" s="15"/>
      <c r="K97" s="16"/>
    </row>
    <row r="98" spans="1:11" ht="39.75" customHeight="1" thickBot="1">
      <c r="A98" s="17"/>
      <c r="B98" s="18"/>
      <c r="C98" s="89" t="s">
        <v>6</v>
      </c>
      <c r="D98" s="90" t="str">
        <f>D9</f>
        <v xml:space="preserve">1 . sz. módosítás </v>
      </c>
      <c r="E98" s="90" t="str">
        <f t="shared" ref="E98:K98" si="28">E9</f>
        <v xml:space="preserve">2. sz. módosítás </v>
      </c>
      <c r="F98" s="90" t="str">
        <f t="shared" si="28"/>
        <v xml:space="preserve">3 . sz. módosítás </v>
      </c>
      <c r="G98" s="90" t="str">
        <f t="shared" si="28"/>
        <v xml:space="preserve">4 . sz. módosítás </v>
      </c>
      <c r="H98" s="90" t="str">
        <f t="shared" si="28"/>
        <v xml:space="preserve">… . sz. módosítás </v>
      </c>
      <c r="I98" s="90" t="str">
        <f t="shared" si="28"/>
        <v xml:space="preserve">… . sz. módosítás </v>
      </c>
      <c r="J98" s="91" t="str">
        <f t="shared" si="28"/>
        <v>Módosítások összesen</v>
      </c>
      <c r="K98" s="92" t="str">
        <f t="shared" si="28"/>
        <v>….számú módosítás utáni előirányzat</v>
      </c>
    </row>
    <row r="99" spans="1:11" s="28" customFormat="1" ht="12" customHeight="1" thickBot="1">
      <c r="A99" s="93" t="s">
        <v>14</v>
      </c>
      <c r="B99" s="94" t="s">
        <v>15</v>
      </c>
      <c r="C99" s="25" t="s">
        <v>16</v>
      </c>
      <c r="D99" s="25" t="s">
        <v>17</v>
      </c>
      <c r="E99" s="26" t="s">
        <v>18</v>
      </c>
      <c r="F99" s="26" t="s">
        <v>19</v>
      </c>
      <c r="G99" s="26" t="s">
        <v>20</v>
      </c>
      <c r="H99" s="26" t="s">
        <v>21</v>
      </c>
      <c r="I99" s="26" t="s">
        <v>22</v>
      </c>
      <c r="J99" s="26" t="s">
        <v>23</v>
      </c>
      <c r="K99" s="27" t="s">
        <v>24</v>
      </c>
    </row>
    <row r="100" spans="1:11" ht="12" customHeight="1" thickBot="1">
      <c r="A100" s="95" t="s">
        <v>25</v>
      </c>
      <c r="B100" s="96" t="s">
        <v>194</v>
      </c>
      <c r="C100" s="97">
        <f>[1]KV_1.1.sz.mell.!C98</f>
        <v>430498472</v>
      </c>
      <c r="D100" s="97">
        <f t="shared" ref="D100:K100" si="29">D101+D102+D103+D104+D105+D118</f>
        <v>190884437</v>
      </c>
      <c r="E100" s="97">
        <f t="shared" si="29"/>
        <v>10344135</v>
      </c>
      <c r="F100" s="97">
        <f t="shared" si="29"/>
        <v>36546114</v>
      </c>
      <c r="G100" s="97">
        <f t="shared" si="29"/>
        <v>14161263</v>
      </c>
      <c r="H100" s="97">
        <f t="shared" si="29"/>
        <v>0</v>
      </c>
      <c r="I100" s="97">
        <f t="shared" si="29"/>
        <v>0</v>
      </c>
      <c r="J100" s="97">
        <f t="shared" si="29"/>
        <v>251935949</v>
      </c>
      <c r="K100" s="98">
        <f t="shared" si="29"/>
        <v>682434421</v>
      </c>
    </row>
    <row r="101" spans="1:11" ht="12" customHeight="1">
      <c r="A101" s="99" t="s">
        <v>27</v>
      </c>
      <c r="B101" s="100" t="s">
        <v>195</v>
      </c>
      <c r="C101" s="101">
        <f>[1]KV_1.1.sz.mell.!C99</f>
        <v>195759575</v>
      </c>
      <c r="D101" s="101">
        <v>133910611</v>
      </c>
      <c r="E101" s="101">
        <v>1653026</v>
      </c>
      <c r="F101" s="101">
        <v>500000</v>
      </c>
      <c r="G101" s="101"/>
      <c r="H101" s="101"/>
      <c r="I101" s="101"/>
      <c r="J101" s="102">
        <f t="shared" ref="J101:J120" si="30">D101+E101+F101+G101+H101+I101</f>
        <v>136063637</v>
      </c>
      <c r="K101" s="103">
        <f t="shared" ref="K101:K120" si="31">C101+J101</f>
        <v>331823212</v>
      </c>
    </row>
    <row r="102" spans="1:11" ht="12" customHeight="1">
      <c r="A102" s="40" t="s">
        <v>29</v>
      </c>
      <c r="B102" s="104" t="s">
        <v>196</v>
      </c>
      <c r="C102" s="43">
        <f>[1]KV_1.1.sz.mell.!C100</f>
        <v>33899917</v>
      </c>
      <c r="D102" s="43">
        <v>13056263</v>
      </c>
      <c r="E102" s="43">
        <v>303771</v>
      </c>
      <c r="F102" s="43">
        <v>400000</v>
      </c>
      <c r="G102" s="43"/>
      <c r="H102" s="43"/>
      <c r="I102" s="43"/>
      <c r="J102" s="42">
        <f t="shared" si="30"/>
        <v>13760034</v>
      </c>
      <c r="K102" s="105">
        <f t="shared" si="31"/>
        <v>47659951</v>
      </c>
    </row>
    <row r="103" spans="1:11" ht="12" customHeight="1">
      <c r="A103" s="40" t="s">
        <v>31</v>
      </c>
      <c r="B103" s="104" t="s">
        <v>197</v>
      </c>
      <c r="C103" s="50">
        <f>[1]KV_1.1.sz.mell.!C101</f>
        <v>123370920</v>
      </c>
      <c r="D103" s="50">
        <v>43737443</v>
      </c>
      <c r="E103" s="50">
        <v>3398100</v>
      </c>
      <c r="F103" s="50">
        <v>32403620</v>
      </c>
      <c r="G103" s="50">
        <v>5718882</v>
      </c>
      <c r="H103" s="50"/>
      <c r="I103" s="50"/>
      <c r="J103" s="49">
        <f t="shared" si="30"/>
        <v>85258045</v>
      </c>
      <c r="K103" s="106">
        <f t="shared" si="31"/>
        <v>208628965</v>
      </c>
    </row>
    <row r="104" spans="1:11" ht="12" customHeight="1">
      <c r="A104" s="40" t="s">
        <v>33</v>
      </c>
      <c r="B104" s="107" t="s">
        <v>198</v>
      </c>
      <c r="C104" s="50">
        <f>[1]KV_1.1.sz.mell.!C102</f>
        <v>25154000</v>
      </c>
      <c r="D104" s="50"/>
      <c r="E104" s="50"/>
      <c r="F104" s="50">
        <v>1166000</v>
      </c>
      <c r="G104" s="50">
        <v>11554325</v>
      </c>
      <c r="H104" s="50"/>
      <c r="I104" s="50"/>
      <c r="J104" s="49">
        <f t="shared" si="30"/>
        <v>12720325</v>
      </c>
      <c r="K104" s="106">
        <f t="shared" si="31"/>
        <v>37874325</v>
      </c>
    </row>
    <row r="105" spans="1:11" ht="12" customHeight="1">
      <c r="A105" s="40" t="s">
        <v>199</v>
      </c>
      <c r="B105" s="108" t="s">
        <v>200</v>
      </c>
      <c r="C105" s="50">
        <f>[1]KV_1.1.sz.mell.!C103</f>
        <v>48814060</v>
      </c>
      <c r="D105" s="50">
        <f>SUM(D106:D118)</f>
        <v>180120</v>
      </c>
      <c r="E105" s="50">
        <f>SUM(E106:E117)</f>
        <v>5377294</v>
      </c>
      <c r="F105" s="50">
        <f>SUM(F106:F117)</f>
        <v>826531</v>
      </c>
      <c r="G105" s="50"/>
      <c r="H105" s="50"/>
      <c r="I105" s="50"/>
      <c r="J105" s="49">
        <f t="shared" si="30"/>
        <v>6383945</v>
      </c>
      <c r="K105" s="106">
        <f t="shared" si="31"/>
        <v>55198005</v>
      </c>
    </row>
    <row r="106" spans="1:11" ht="12" customHeight="1">
      <c r="A106" s="40" t="s">
        <v>37</v>
      </c>
      <c r="B106" s="104" t="s">
        <v>201</v>
      </c>
      <c r="C106" s="50">
        <f>[1]KV_1.1.sz.mell.!C104</f>
        <v>0</v>
      </c>
      <c r="D106" s="50"/>
      <c r="E106" s="50"/>
      <c r="F106" s="50"/>
      <c r="G106" s="50"/>
      <c r="H106" s="50"/>
      <c r="I106" s="50"/>
      <c r="J106" s="49">
        <f t="shared" si="30"/>
        <v>0</v>
      </c>
      <c r="K106" s="106">
        <f t="shared" si="31"/>
        <v>0</v>
      </c>
    </row>
    <row r="107" spans="1:11" ht="12" customHeight="1">
      <c r="A107" s="40" t="s">
        <v>202</v>
      </c>
      <c r="B107" s="109" t="s">
        <v>203</v>
      </c>
      <c r="C107" s="50">
        <f>[1]KV_1.1.sz.mell.!C105</f>
        <v>0</v>
      </c>
      <c r="D107" s="50"/>
      <c r="E107" s="50"/>
      <c r="F107" s="50"/>
      <c r="G107" s="50"/>
      <c r="H107" s="50"/>
      <c r="I107" s="50"/>
      <c r="J107" s="49">
        <f t="shared" si="30"/>
        <v>0</v>
      </c>
      <c r="K107" s="106">
        <f t="shared" si="31"/>
        <v>0</v>
      </c>
    </row>
    <row r="108" spans="1:11" ht="12" customHeight="1">
      <c r="A108" s="40" t="s">
        <v>204</v>
      </c>
      <c r="B108" s="109" t="s">
        <v>205</v>
      </c>
      <c r="C108" s="50">
        <f>[1]KV_1.1.sz.mell.!C106</f>
        <v>1864896</v>
      </c>
      <c r="D108" s="50"/>
      <c r="E108" s="50"/>
      <c r="F108" s="50"/>
      <c r="G108" s="50"/>
      <c r="H108" s="50"/>
      <c r="I108" s="50"/>
      <c r="J108" s="49">
        <f t="shared" si="30"/>
        <v>0</v>
      </c>
      <c r="K108" s="106">
        <f t="shared" si="31"/>
        <v>1864896</v>
      </c>
    </row>
    <row r="109" spans="1:11" ht="12" customHeight="1">
      <c r="A109" s="40" t="s">
        <v>206</v>
      </c>
      <c r="B109" s="110" t="s">
        <v>207</v>
      </c>
      <c r="C109" s="50">
        <f>[1]KV_1.1.sz.mell.!C107</f>
        <v>0</v>
      </c>
      <c r="D109" s="50"/>
      <c r="E109" s="50"/>
      <c r="F109" s="50"/>
      <c r="G109" s="50"/>
      <c r="H109" s="50"/>
      <c r="I109" s="50"/>
      <c r="J109" s="49">
        <f t="shared" si="30"/>
        <v>0</v>
      </c>
      <c r="K109" s="106">
        <f t="shared" si="31"/>
        <v>0</v>
      </c>
    </row>
    <row r="110" spans="1:11" ht="12" customHeight="1">
      <c r="A110" s="40" t="s">
        <v>208</v>
      </c>
      <c r="B110" s="111" t="s">
        <v>209</v>
      </c>
      <c r="C110" s="50">
        <f>[1]KV_1.1.sz.mell.!C108</f>
        <v>0</v>
      </c>
      <c r="D110" s="50"/>
      <c r="E110" s="50"/>
      <c r="F110" s="50"/>
      <c r="G110" s="50"/>
      <c r="H110" s="50"/>
      <c r="I110" s="50"/>
      <c r="J110" s="49">
        <f t="shared" si="30"/>
        <v>0</v>
      </c>
      <c r="K110" s="106">
        <f t="shared" si="31"/>
        <v>0</v>
      </c>
    </row>
    <row r="111" spans="1:11" ht="12" customHeight="1">
      <c r="A111" s="40" t="s">
        <v>210</v>
      </c>
      <c r="B111" s="111" t="s">
        <v>211</v>
      </c>
      <c r="C111" s="50">
        <f>[1]KV_1.1.sz.mell.!C109</f>
        <v>0</v>
      </c>
      <c r="D111" s="50"/>
      <c r="E111" s="50"/>
      <c r="F111" s="50"/>
      <c r="G111" s="50"/>
      <c r="H111" s="50"/>
      <c r="I111" s="50"/>
      <c r="J111" s="49">
        <f t="shared" si="30"/>
        <v>0</v>
      </c>
      <c r="K111" s="106">
        <f t="shared" si="31"/>
        <v>0</v>
      </c>
    </row>
    <row r="112" spans="1:11" ht="12" customHeight="1">
      <c r="A112" s="40" t="s">
        <v>212</v>
      </c>
      <c r="B112" s="110" t="s">
        <v>213</v>
      </c>
      <c r="C112" s="50">
        <f>[1]KV_1.1.sz.mell.!C110</f>
        <v>27649164</v>
      </c>
      <c r="D112" s="50"/>
      <c r="E112" s="50">
        <v>4989238</v>
      </c>
      <c r="F112" s="50">
        <v>826531</v>
      </c>
      <c r="G112" s="50"/>
      <c r="H112" s="50"/>
      <c r="I112" s="50"/>
      <c r="J112" s="49">
        <f t="shared" si="30"/>
        <v>5815769</v>
      </c>
      <c r="K112" s="106">
        <f t="shared" si="31"/>
        <v>33464933</v>
      </c>
    </row>
    <row r="113" spans="1:11" ht="12" customHeight="1">
      <c r="A113" s="40" t="s">
        <v>214</v>
      </c>
      <c r="B113" s="110" t="s">
        <v>215</v>
      </c>
      <c r="C113" s="50">
        <f>[1]KV_1.1.sz.mell.!C111</f>
        <v>0</v>
      </c>
      <c r="D113" s="50"/>
      <c r="E113" s="50"/>
      <c r="F113" s="50"/>
      <c r="G113" s="50"/>
      <c r="H113" s="50"/>
      <c r="I113" s="50"/>
      <c r="J113" s="49">
        <f t="shared" si="30"/>
        <v>0</v>
      </c>
      <c r="K113" s="106">
        <f t="shared" si="31"/>
        <v>0</v>
      </c>
    </row>
    <row r="114" spans="1:11" ht="12" customHeight="1">
      <c r="A114" s="40" t="s">
        <v>216</v>
      </c>
      <c r="B114" s="111" t="s">
        <v>217</v>
      </c>
      <c r="C114" s="50">
        <f>[1]KV_1.1.sz.mell.!C112</f>
        <v>0</v>
      </c>
      <c r="D114" s="50"/>
      <c r="E114" s="50"/>
      <c r="F114" s="50"/>
      <c r="G114" s="50"/>
      <c r="H114" s="50"/>
      <c r="I114" s="50"/>
      <c r="J114" s="49">
        <f t="shared" si="30"/>
        <v>0</v>
      </c>
      <c r="K114" s="106">
        <f t="shared" si="31"/>
        <v>0</v>
      </c>
    </row>
    <row r="115" spans="1:11" ht="12" customHeight="1">
      <c r="A115" s="112" t="s">
        <v>218</v>
      </c>
      <c r="B115" s="109" t="s">
        <v>219</v>
      </c>
      <c r="C115" s="50">
        <f>[1]KV_1.1.sz.mell.!C113</f>
        <v>0</v>
      </c>
      <c r="D115" s="50"/>
      <c r="E115" s="50"/>
      <c r="F115" s="50"/>
      <c r="G115" s="50"/>
      <c r="H115" s="50"/>
      <c r="I115" s="50"/>
      <c r="J115" s="49">
        <f t="shared" si="30"/>
        <v>0</v>
      </c>
      <c r="K115" s="106">
        <f t="shared" si="31"/>
        <v>0</v>
      </c>
    </row>
    <row r="116" spans="1:11" ht="12" customHeight="1">
      <c r="A116" s="40" t="s">
        <v>220</v>
      </c>
      <c r="B116" s="109" t="s">
        <v>221</v>
      </c>
      <c r="C116" s="50">
        <f>[1]KV_1.1.sz.mell.!C114</f>
        <v>0</v>
      </c>
      <c r="D116" s="50"/>
      <c r="E116" s="50"/>
      <c r="F116" s="50"/>
      <c r="G116" s="50"/>
      <c r="H116" s="50"/>
      <c r="I116" s="50"/>
      <c r="J116" s="49">
        <f t="shared" si="30"/>
        <v>0</v>
      </c>
      <c r="K116" s="106">
        <f t="shared" si="31"/>
        <v>0</v>
      </c>
    </row>
    <row r="117" spans="1:11" ht="12" customHeight="1">
      <c r="A117" s="46" t="s">
        <v>222</v>
      </c>
      <c r="B117" s="109" t="s">
        <v>223</v>
      </c>
      <c r="C117" s="50">
        <f>[1]KV_1.1.sz.mell.!C115</f>
        <v>19300000</v>
      </c>
      <c r="D117" s="50">
        <v>180120</v>
      </c>
      <c r="E117" s="50">
        <v>388056</v>
      </c>
      <c r="F117" s="43"/>
      <c r="G117" s="50"/>
      <c r="H117" s="50"/>
      <c r="I117" s="50"/>
      <c r="J117" s="49">
        <f t="shared" si="30"/>
        <v>568176</v>
      </c>
      <c r="K117" s="106">
        <f t="shared" si="31"/>
        <v>19868176</v>
      </c>
    </row>
    <row r="118" spans="1:11" ht="12" customHeight="1">
      <c r="A118" s="40" t="s">
        <v>224</v>
      </c>
      <c r="B118" s="107" t="s">
        <v>225</v>
      </c>
      <c r="C118" s="43">
        <f>[1]KV_1.1.sz.mell.!C116</f>
        <v>3500000</v>
      </c>
      <c r="D118" s="43"/>
      <c r="E118" s="43">
        <v>-388056</v>
      </c>
      <c r="F118" s="43">
        <v>1249963</v>
      </c>
      <c r="G118" s="43">
        <v>-3111944</v>
      </c>
      <c r="H118" s="43"/>
      <c r="I118" s="43"/>
      <c r="J118" s="42">
        <f t="shared" si="30"/>
        <v>-2250037</v>
      </c>
      <c r="K118" s="105">
        <f t="shared" si="31"/>
        <v>1249963</v>
      </c>
    </row>
    <row r="119" spans="1:11" ht="12" customHeight="1">
      <c r="A119" s="40" t="s">
        <v>226</v>
      </c>
      <c r="B119" s="104" t="s">
        <v>227</v>
      </c>
      <c r="C119" s="43">
        <f>[1]KV_1.1.sz.mell.!C117</f>
        <v>3500000</v>
      </c>
      <c r="D119" s="43"/>
      <c r="E119" s="43"/>
      <c r="F119" s="43"/>
      <c r="G119" s="43"/>
      <c r="H119" s="43"/>
      <c r="I119" s="43"/>
      <c r="J119" s="42">
        <v>861907</v>
      </c>
      <c r="K119" s="105">
        <v>4361907</v>
      </c>
    </row>
    <row r="120" spans="1:11" ht="12" customHeight="1" thickBot="1">
      <c r="A120" s="64" t="s">
        <v>228</v>
      </c>
      <c r="B120" s="113" t="s">
        <v>229</v>
      </c>
      <c r="C120" s="114">
        <f>[1]KV_1.1.sz.mell.!C118</f>
        <v>0</v>
      </c>
      <c r="D120" s="114"/>
      <c r="E120" s="114"/>
      <c r="F120" s="114"/>
      <c r="G120" s="114"/>
      <c r="H120" s="114"/>
      <c r="I120" s="114"/>
      <c r="J120" s="115">
        <f t="shared" si="30"/>
        <v>0</v>
      </c>
      <c r="K120" s="68">
        <f t="shared" si="31"/>
        <v>0</v>
      </c>
    </row>
    <row r="121" spans="1:11" ht="12" customHeight="1" thickBot="1">
      <c r="A121" s="116" t="s">
        <v>39</v>
      </c>
      <c r="B121" s="117" t="s">
        <v>230</v>
      </c>
      <c r="C121" s="80">
        <f>[1]KV_1.1.sz.mell.!C119</f>
        <v>449341418</v>
      </c>
      <c r="D121" s="31">
        <f t="shared" ref="D121:K121" si="32">+D122+D124+D126</f>
        <v>10578737</v>
      </c>
      <c r="E121" s="118">
        <f t="shared" si="32"/>
        <v>2829941</v>
      </c>
      <c r="F121" s="118">
        <f t="shared" si="32"/>
        <v>-21250000</v>
      </c>
      <c r="G121" s="118">
        <f t="shared" si="32"/>
        <v>3206001</v>
      </c>
      <c r="H121" s="118">
        <f t="shared" si="32"/>
        <v>0</v>
      </c>
      <c r="I121" s="118">
        <f t="shared" si="32"/>
        <v>0</v>
      </c>
      <c r="J121" s="118">
        <f t="shared" si="32"/>
        <v>-4635321</v>
      </c>
      <c r="K121" s="119">
        <f t="shared" si="32"/>
        <v>444706097</v>
      </c>
    </row>
    <row r="122" spans="1:11" ht="12" customHeight="1">
      <c r="A122" s="34" t="s">
        <v>41</v>
      </c>
      <c r="B122" s="104" t="s">
        <v>231</v>
      </c>
      <c r="C122" s="38">
        <f>[1]KV_1.1.sz.mell.!C120</f>
        <v>444541418</v>
      </c>
      <c r="D122" s="38">
        <v>4381137</v>
      </c>
      <c r="E122" s="38">
        <v>2829941</v>
      </c>
      <c r="F122" s="38">
        <v>-21250000</v>
      </c>
      <c r="G122" s="38">
        <v>2993911</v>
      </c>
      <c r="H122" s="38"/>
      <c r="I122" s="37"/>
      <c r="J122" s="36">
        <f t="shared" ref="J122:J134" si="33">D122+E122+F122+G122+H122+I122</f>
        <v>-11045011</v>
      </c>
      <c r="K122" s="39">
        <f t="shared" ref="K122:K134" si="34">C122+J122</f>
        <v>433496407</v>
      </c>
    </row>
    <row r="123" spans="1:11" ht="12" customHeight="1">
      <c r="A123" s="34" t="s">
        <v>43</v>
      </c>
      <c r="B123" s="120" t="s">
        <v>232</v>
      </c>
      <c r="C123" s="38">
        <f>[1]KV_1.1.sz.mell.!C121</f>
        <v>443041418</v>
      </c>
      <c r="D123" s="38"/>
      <c r="E123" s="38"/>
      <c r="F123" s="38"/>
      <c r="G123" s="38"/>
      <c r="H123" s="38"/>
      <c r="I123" s="37"/>
      <c r="J123" s="36">
        <f t="shared" si="33"/>
        <v>0</v>
      </c>
      <c r="K123" s="39">
        <f t="shared" si="34"/>
        <v>443041418</v>
      </c>
    </row>
    <row r="124" spans="1:11" ht="12" customHeight="1">
      <c r="A124" s="34" t="s">
        <v>45</v>
      </c>
      <c r="B124" s="120" t="s">
        <v>233</v>
      </c>
      <c r="C124" s="44">
        <f>[1]KV_1.1.sz.mell.!C122</f>
        <v>4800000</v>
      </c>
      <c r="D124" s="44">
        <v>6197600</v>
      </c>
      <c r="E124" s="44"/>
      <c r="F124" s="44"/>
      <c r="G124" s="44">
        <v>212090</v>
      </c>
      <c r="H124" s="44"/>
      <c r="I124" s="43"/>
      <c r="J124" s="42">
        <f t="shared" si="33"/>
        <v>6409690</v>
      </c>
      <c r="K124" s="105">
        <f t="shared" si="34"/>
        <v>11209690</v>
      </c>
    </row>
    <row r="125" spans="1:11" ht="12" customHeight="1">
      <c r="A125" s="34" t="s">
        <v>47</v>
      </c>
      <c r="B125" s="120" t="s">
        <v>234</v>
      </c>
      <c r="C125" s="44">
        <f>[1]KV_1.1.sz.mell.!C123</f>
        <v>0</v>
      </c>
      <c r="D125" s="44"/>
      <c r="E125" s="44"/>
      <c r="F125" s="44"/>
      <c r="G125" s="44"/>
      <c r="H125" s="44"/>
      <c r="I125" s="43"/>
      <c r="J125" s="42">
        <f t="shared" si="33"/>
        <v>0</v>
      </c>
      <c r="K125" s="105">
        <f t="shared" si="34"/>
        <v>0</v>
      </c>
    </row>
    <row r="126" spans="1:11" ht="12" customHeight="1">
      <c r="A126" s="34" t="s">
        <v>49</v>
      </c>
      <c r="B126" s="47" t="s">
        <v>235</v>
      </c>
      <c r="C126" s="44">
        <f>[1]KV_1.1.sz.mell.!C124</f>
        <v>0</v>
      </c>
      <c r="D126" s="44"/>
      <c r="E126" s="44"/>
      <c r="F126" s="44"/>
      <c r="G126" s="44"/>
      <c r="H126" s="44"/>
      <c r="I126" s="43"/>
      <c r="J126" s="42">
        <f t="shared" si="33"/>
        <v>0</v>
      </c>
      <c r="K126" s="105">
        <f t="shared" si="34"/>
        <v>0</v>
      </c>
    </row>
    <row r="127" spans="1:11" ht="12" customHeight="1">
      <c r="A127" s="34" t="s">
        <v>51</v>
      </c>
      <c r="B127" s="45" t="s">
        <v>236</v>
      </c>
      <c r="C127" s="44">
        <f>[1]KV_1.1.sz.mell.!C125</f>
        <v>0</v>
      </c>
      <c r="D127" s="44"/>
      <c r="E127" s="44"/>
      <c r="F127" s="44"/>
      <c r="G127" s="44"/>
      <c r="H127" s="44"/>
      <c r="I127" s="43"/>
      <c r="J127" s="42">
        <f t="shared" si="33"/>
        <v>0</v>
      </c>
      <c r="K127" s="105">
        <f t="shared" si="34"/>
        <v>0</v>
      </c>
    </row>
    <row r="128" spans="1:11" ht="12" customHeight="1">
      <c r="A128" s="34" t="s">
        <v>237</v>
      </c>
      <c r="B128" s="121" t="s">
        <v>238</v>
      </c>
      <c r="C128" s="44">
        <f>[1]KV_1.1.sz.mell.!C126</f>
        <v>0</v>
      </c>
      <c r="D128" s="44"/>
      <c r="E128" s="44"/>
      <c r="F128" s="44"/>
      <c r="G128" s="44"/>
      <c r="H128" s="44"/>
      <c r="I128" s="43"/>
      <c r="J128" s="42">
        <f t="shared" si="33"/>
        <v>0</v>
      </c>
      <c r="K128" s="105">
        <f t="shared" si="34"/>
        <v>0</v>
      </c>
    </row>
    <row r="129" spans="1:11" ht="22.5">
      <c r="A129" s="34" t="s">
        <v>239</v>
      </c>
      <c r="B129" s="111" t="s">
        <v>211</v>
      </c>
      <c r="C129" s="44">
        <f>[1]KV_1.1.sz.mell.!C127</f>
        <v>0</v>
      </c>
      <c r="D129" s="44"/>
      <c r="E129" s="44"/>
      <c r="F129" s="44"/>
      <c r="G129" s="44"/>
      <c r="H129" s="44"/>
      <c r="I129" s="43"/>
      <c r="J129" s="42">
        <f t="shared" si="33"/>
        <v>0</v>
      </c>
      <c r="K129" s="105">
        <f t="shared" si="34"/>
        <v>0</v>
      </c>
    </row>
    <row r="130" spans="1:11" ht="12" customHeight="1">
      <c r="A130" s="34" t="s">
        <v>240</v>
      </c>
      <c r="B130" s="111" t="s">
        <v>241</v>
      </c>
      <c r="C130" s="44">
        <f>[1]KV_1.1.sz.mell.!C128</f>
        <v>0</v>
      </c>
      <c r="D130" s="44"/>
      <c r="E130" s="44"/>
      <c r="F130" s="44"/>
      <c r="G130" s="44"/>
      <c r="H130" s="44"/>
      <c r="I130" s="43"/>
      <c r="J130" s="42">
        <f t="shared" si="33"/>
        <v>0</v>
      </c>
      <c r="K130" s="105">
        <f t="shared" si="34"/>
        <v>0</v>
      </c>
    </row>
    <row r="131" spans="1:11" ht="12" customHeight="1">
      <c r="A131" s="34" t="s">
        <v>242</v>
      </c>
      <c r="B131" s="111" t="s">
        <v>243</v>
      </c>
      <c r="C131" s="44">
        <f>[1]KV_1.1.sz.mell.!C129</f>
        <v>0</v>
      </c>
      <c r="D131" s="44"/>
      <c r="E131" s="44"/>
      <c r="F131" s="44"/>
      <c r="G131" s="44"/>
      <c r="H131" s="44"/>
      <c r="I131" s="43"/>
      <c r="J131" s="42">
        <f t="shared" si="33"/>
        <v>0</v>
      </c>
      <c r="K131" s="105">
        <f t="shared" si="34"/>
        <v>0</v>
      </c>
    </row>
    <row r="132" spans="1:11" ht="12" customHeight="1">
      <c r="A132" s="34" t="s">
        <v>244</v>
      </c>
      <c r="B132" s="111" t="s">
        <v>217</v>
      </c>
      <c r="C132" s="44">
        <f>[1]KV_1.1.sz.mell.!C130</f>
        <v>0</v>
      </c>
      <c r="D132" s="44"/>
      <c r="E132" s="44"/>
      <c r="F132" s="44"/>
      <c r="G132" s="44"/>
      <c r="H132" s="44"/>
      <c r="I132" s="43"/>
      <c r="J132" s="42">
        <f t="shared" si="33"/>
        <v>0</v>
      </c>
      <c r="K132" s="105">
        <f t="shared" si="34"/>
        <v>0</v>
      </c>
    </row>
    <row r="133" spans="1:11" ht="12" customHeight="1">
      <c r="A133" s="34" t="s">
        <v>245</v>
      </c>
      <c r="B133" s="111" t="s">
        <v>246</v>
      </c>
      <c r="C133" s="44">
        <f>[1]KV_1.1.sz.mell.!C131</f>
        <v>0</v>
      </c>
      <c r="D133" s="44"/>
      <c r="E133" s="44"/>
      <c r="F133" s="44"/>
      <c r="G133" s="44"/>
      <c r="H133" s="44"/>
      <c r="I133" s="43"/>
      <c r="J133" s="42">
        <f t="shared" si="33"/>
        <v>0</v>
      </c>
      <c r="K133" s="105">
        <f t="shared" si="34"/>
        <v>0</v>
      </c>
    </row>
    <row r="134" spans="1:11" ht="23.25" thickBot="1">
      <c r="A134" s="112" t="s">
        <v>247</v>
      </c>
      <c r="B134" s="111" t="s">
        <v>248</v>
      </c>
      <c r="C134" s="122">
        <f>[1]KV_1.1.sz.mell.!C132</f>
        <v>0</v>
      </c>
      <c r="D134" s="122"/>
      <c r="E134" s="122"/>
      <c r="F134" s="122"/>
      <c r="G134" s="122"/>
      <c r="H134" s="122"/>
      <c r="I134" s="50"/>
      <c r="J134" s="49">
        <f t="shared" si="33"/>
        <v>0</v>
      </c>
      <c r="K134" s="106">
        <f t="shared" si="34"/>
        <v>0</v>
      </c>
    </row>
    <row r="135" spans="1:11" ht="12" customHeight="1" thickBot="1">
      <c r="A135" s="29" t="s">
        <v>53</v>
      </c>
      <c r="B135" s="123" t="s">
        <v>249</v>
      </c>
      <c r="C135" s="124">
        <f>[1]KV_1.1.sz.mell.!C133</f>
        <v>879839890</v>
      </c>
      <c r="D135" s="125">
        <f t="shared" ref="D135:K135" si="35">+D100+D121</f>
        <v>201463174</v>
      </c>
      <c r="E135" s="125">
        <f t="shared" si="35"/>
        <v>13174076</v>
      </c>
      <c r="F135" s="125">
        <f t="shared" si="35"/>
        <v>15296114</v>
      </c>
      <c r="G135" s="125">
        <f t="shared" si="35"/>
        <v>17367264</v>
      </c>
      <c r="H135" s="125">
        <f t="shared" si="35"/>
        <v>0</v>
      </c>
      <c r="I135" s="31">
        <f t="shared" si="35"/>
        <v>0</v>
      </c>
      <c r="J135" s="31">
        <f t="shared" si="35"/>
        <v>247300628</v>
      </c>
      <c r="K135" s="32">
        <f t="shared" si="35"/>
        <v>1127140518</v>
      </c>
    </row>
    <row r="136" spans="1:11" ht="12" customHeight="1" thickBot="1">
      <c r="A136" s="29" t="s">
        <v>250</v>
      </c>
      <c r="B136" s="123" t="s">
        <v>251</v>
      </c>
      <c r="C136" s="124">
        <f>[1]KV_1.1.sz.mell.!C134</f>
        <v>0</v>
      </c>
      <c r="D136" s="125">
        <f t="shared" ref="D136:K136" si="36">+D137+D138+D139</f>
        <v>0</v>
      </c>
      <c r="E136" s="125">
        <f t="shared" si="36"/>
        <v>0</v>
      </c>
      <c r="F136" s="125">
        <f t="shared" si="36"/>
        <v>0</v>
      </c>
      <c r="G136" s="125">
        <f t="shared" si="36"/>
        <v>0</v>
      </c>
      <c r="H136" s="125">
        <f t="shared" si="36"/>
        <v>0</v>
      </c>
      <c r="I136" s="31">
        <f t="shared" si="36"/>
        <v>0</v>
      </c>
      <c r="J136" s="31">
        <f t="shared" si="36"/>
        <v>0</v>
      </c>
      <c r="K136" s="32">
        <f t="shared" si="36"/>
        <v>0</v>
      </c>
    </row>
    <row r="137" spans="1:11" ht="12" customHeight="1">
      <c r="A137" s="34" t="s">
        <v>69</v>
      </c>
      <c r="B137" s="120" t="s">
        <v>252</v>
      </c>
      <c r="C137" s="44">
        <f>[1]KV_1.1.sz.mell.!C135</f>
        <v>0</v>
      </c>
      <c r="D137" s="44"/>
      <c r="E137" s="44"/>
      <c r="F137" s="44"/>
      <c r="G137" s="44"/>
      <c r="H137" s="44"/>
      <c r="I137" s="43"/>
      <c r="J137" s="36">
        <f>D137+E137+F137+G137+H137+I137</f>
        <v>0</v>
      </c>
      <c r="K137" s="105">
        <f>C137+J137</f>
        <v>0</v>
      </c>
    </row>
    <row r="138" spans="1:11" ht="12" customHeight="1">
      <c r="A138" s="34" t="s">
        <v>71</v>
      </c>
      <c r="B138" s="120" t="s">
        <v>253</v>
      </c>
      <c r="C138" s="44">
        <f>[1]KV_1.1.sz.mell.!C136</f>
        <v>0</v>
      </c>
      <c r="D138" s="44"/>
      <c r="E138" s="44"/>
      <c r="F138" s="44"/>
      <c r="G138" s="44"/>
      <c r="H138" s="44"/>
      <c r="I138" s="43"/>
      <c r="J138" s="36">
        <f>D138+E138+F138+G138+H138+I138</f>
        <v>0</v>
      </c>
      <c r="K138" s="105">
        <f>C138+J138</f>
        <v>0</v>
      </c>
    </row>
    <row r="139" spans="1:11" ht="12" customHeight="1" thickBot="1">
      <c r="A139" s="112" t="s">
        <v>73</v>
      </c>
      <c r="B139" s="120" t="s">
        <v>254</v>
      </c>
      <c r="C139" s="44">
        <f>[1]KV_1.1.sz.mell.!C137</f>
        <v>0</v>
      </c>
      <c r="D139" s="44"/>
      <c r="E139" s="44"/>
      <c r="F139" s="44"/>
      <c r="G139" s="44"/>
      <c r="H139" s="44"/>
      <c r="I139" s="43"/>
      <c r="J139" s="36">
        <f>D139+E139+F139+G139+H139+I139</f>
        <v>0</v>
      </c>
      <c r="K139" s="105">
        <f>C139+J139</f>
        <v>0</v>
      </c>
    </row>
    <row r="140" spans="1:11" ht="12" customHeight="1" thickBot="1">
      <c r="A140" s="29" t="s">
        <v>83</v>
      </c>
      <c r="B140" s="123" t="s">
        <v>255</v>
      </c>
      <c r="C140" s="124">
        <f>[1]KV_1.1.sz.mell.!C138</f>
        <v>0</v>
      </c>
      <c r="D140" s="125">
        <f t="shared" ref="D140:K140" si="37">SUM(D141:D146)</f>
        <v>0</v>
      </c>
      <c r="E140" s="125">
        <f t="shared" si="37"/>
        <v>0</v>
      </c>
      <c r="F140" s="125">
        <f t="shared" si="37"/>
        <v>0</v>
      </c>
      <c r="G140" s="125">
        <f t="shared" si="37"/>
        <v>0</v>
      </c>
      <c r="H140" s="125">
        <f t="shared" si="37"/>
        <v>0</v>
      </c>
      <c r="I140" s="31">
        <f t="shared" si="37"/>
        <v>0</v>
      </c>
      <c r="J140" s="31">
        <f t="shared" si="37"/>
        <v>0</v>
      </c>
      <c r="K140" s="32">
        <f t="shared" si="37"/>
        <v>0</v>
      </c>
    </row>
    <row r="141" spans="1:11" ht="12" customHeight="1">
      <c r="A141" s="34" t="s">
        <v>85</v>
      </c>
      <c r="B141" s="126" t="s">
        <v>256</v>
      </c>
      <c r="C141" s="44">
        <f>[1]KV_1.1.sz.mell.!C139</f>
        <v>0</v>
      </c>
      <c r="D141" s="44"/>
      <c r="E141" s="44"/>
      <c r="F141" s="44"/>
      <c r="G141" s="44"/>
      <c r="H141" s="44"/>
      <c r="I141" s="43"/>
      <c r="J141" s="42">
        <f t="shared" ref="J141:J146" si="38">D141+E141+F141+G141+H141+I141</f>
        <v>0</v>
      </c>
      <c r="K141" s="105">
        <f t="shared" ref="K141:K146" si="39">C141+J141</f>
        <v>0</v>
      </c>
    </row>
    <row r="142" spans="1:11" ht="12" customHeight="1">
      <c r="A142" s="34" t="s">
        <v>87</v>
      </c>
      <c r="B142" s="126" t="s">
        <v>257</v>
      </c>
      <c r="C142" s="44">
        <f>[1]KV_1.1.sz.mell.!C140</f>
        <v>0</v>
      </c>
      <c r="D142" s="44"/>
      <c r="E142" s="44"/>
      <c r="F142" s="44"/>
      <c r="G142" s="44"/>
      <c r="H142" s="44"/>
      <c r="I142" s="43"/>
      <c r="J142" s="42">
        <f t="shared" si="38"/>
        <v>0</v>
      </c>
      <c r="K142" s="105">
        <f t="shared" si="39"/>
        <v>0</v>
      </c>
    </row>
    <row r="143" spans="1:11" ht="12" customHeight="1">
      <c r="A143" s="34" t="s">
        <v>89</v>
      </c>
      <c r="B143" s="126" t="s">
        <v>258</v>
      </c>
      <c r="C143" s="44">
        <f>[1]KV_1.1.sz.mell.!C141</f>
        <v>0</v>
      </c>
      <c r="D143" s="44"/>
      <c r="E143" s="44"/>
      <c r="F143" s="44"/>
      <c r="G143" s="44"/>
      <c r="H143" s="44"/>
      <c r="I143" s="43"/>
      <c r="J143" s="42">
        <f t="shared" si="38"/>
        <v>0</v>
      </c>
      <c r="K143" s="105">
        <f t="shared" si="39"/>
        <v>0</v>
      </c>
    </row>
    <row r="144" spans="1:11" ht="12" customHeight="1">
      <c r="A144" s="34" t="s">
        <v>91</v>
      </c>
      <c r="B144" s="126" t="s">
        <v>259</v>
      </c>
      <c r="C144" s="44">
        <f>[1]KV_1.1.sz.mell.!C142</f>
        <v>0</v>
      </c>
      <c r="D144" s="44"/>
      <c r="E144" s="44"/>
      <c r="F144" s="44"/>
      <c r="G144" s="44"/>
      <c r="H144" s="44"/>
      <c r="I144" s="43"/>
      <c r="J144" s="42">
        <f t="shared" si="38"/>
        <v>0</v>
      </c>
      <c r="K144" s="105">
        <f t="shared" si="39"/>
        <v>0</v>
      </c>
    </row>
    <row r="145" spans="1:15" ht="12" customHeight="1">
      <c r="A145" s="34" t="s">
        <v>93</v>
      </c>
      <c r="B145" s="126" t="s">
        <v>260</v>
      </c>
      <c r="C145" s="44">
        <f>[1]KV_1.1.sz.mell.!C143</f>
        <v>0</v>
      </c>
      <c r="D145" s="44"/>
      <c r="E145" s="44"/>
      <c r="F145" s="44"/>
      <c r="G145" s="44"/>
      <c r="H145" s="44"/>
      <c r="I145" s="43"/>
      <c r="J145" s="42">
        <f t="shared" si="38"/>
        <v>0</v>
      </c>
      <c r="K145" s="105">
        <f t="shared" si="39"/>
        <v>0</v>
      </c>
    </row>
    <row r="146" spans="1:15" ht="12" customHeight="1" thickBot="1">
      <c r="A146" s="112" t="s">
        <v>95</v>
      </c>
      <c r="B146" s="126" t="s">
        <v>261</v>
      </c>
      <c r="C146" s="44">
        <f>[1]KV_1.1.sz.mell.!C144</f>
        <v>0</v>
      </c>
      <c r="D146" s="44"/>
      <c r="E146" s="44"/>
      <c r="F146" s="44"/>
      <c r="G146" s="44"/>
      <c r="H146" s="44"/>
      <c r="I146" s="43"/>
      <c r="J146" s="42">
        <f t="shared" si="38"/>
        <v>0</v>
      </c>
      <c r="K146" s="105">
        <f t="shared" si="39"/>
        <v>0</v>
      </c>
    </row>
    <row r="147" spans="1:15" ht="12" customHeight="1" thickBot="1">
      <c r="A147" s="29" t="s">
        <v>107</v>
      </c>
      <c r="B147" s="123" t="s">
        <v>262</v>
      </c>
      <c r="C147" s="127">
        <f>[1]KV_1.1.sz.mell.!C145</f>
        <v>10356673</v>
      </c>
      <c r="D147" s="128">
        <f t="shared" ref="D147:K147" si="40">+D148+D149+D150+D151</f>
        <v>0</v>
      </c>
      <c r="E147" s="128">
        <f t="shared" si="40"/>
        <v>0</v>
      </c>
      <c r="F147" s="128">
        <f t="shared" si="40"/>
        <v>0</v>
      </c>
      <c r="G147" s="128">
        <f t="shared" si="40"/>
        <v>0</v>
      </c>
      <c r="H147" s="128">
        <f t="shared" si="40"/>
        <v>0</v>
      </c>
      <c r="I147" s="54">
        <f t="shared" si="40"/>
        <v>0</v>
      </c>
      <c r="J147" s="54">
        <f t="shared" si="40"/>
        <v>0</v>
      </c>
      <c r="K147" s="55">
        <f t="shared" si="40"/>
        <v>10356673</v>
      </c>
    </row>
    <row r="148" spans="1:15" ht="12" customHeight="1">
      <c r="A148" s="34" t="s">
        <v>109</v>
      </c>
      <c r="B148" s="126" t="s">
        <v>263</v>
      </c>
      <c r="C148" s="44">
        <f>[1]KV_1.1.sz.mell.!C146</f>
        <v>0</v>
      </c>
      <c r="D148" s="44"/>
      <c r="E148" s="44"/>
      <c r="F148" s="44"/>
      <c r="G148" s="44"/>
      <c r="H148" s="44"/>
      <c r="I148" s="43"/>
      <c r="J148" s="42">
        <f>D148+E148+F148+G148+H148+I148</f>
        <v>0</v>
      </c>
      <c r="K148" s="105">
        <f>C148+J148</f>
        <v>0</v>
      </c>
    </row>
    <row r="149" spans="1:15" ht="12" customHeight="1">
      <c r="A149" s="34" t="s">
        <v>111</v>
      </c>
      <c r="B149" s="126" t="s">
        <v>264</v>
      </c>
      <c r="C149" s="44">
        <f>[1]KV_1.1.sz.mell.!C147</f>
        <v>10356673</v>
      </c>
      <c r="D149" s="44"/>
      <c r="E149" s="44"/>
      <c r="F149" s="44"/>
      <c r="G149" s="44"/>
      <c r="H149" s="44"/>
      <c r="I149" s="43"/>
      <c r="J149" s="42">
        <f>D149+E149+F149+G149+H149+I149</f>
        <v>0</v>
      </c>
      <c r="K149" s="105">
        <f>C149+J149</f>
        <v>10356673</v>
      </c>
    </row>
    <row r="150" spans="1:15" ht="12" customHeight="1">
      <c r="A150" s="34" t="s">
        <v>113</v>
      </c>
      <c r="B150" s="126" t="s">
        <v>265</v>
      </c>
      <c r="C150" s="44">
        <f>[1]KV_1.1.sz.mell.!C148</f>
        <v>0</v>
      </c>
      <c r="D150" s="44"/>
      <c r="E150" s="44"/>
      <c r="F150" s="44"/>
      <c r="G150" s="44"/>
      <c r="H150" s="44"/>
      <c r="I150" s="43"/>
      <c r="J150" s="42">
        <f>D150+E150+F150+G150+H150+I150</f>
        <v>0</v>
      </c>
      <c r="K150" s="105">
        <f>C150+J150</f>
        <v>0</v>
      </c>
    </row>
    <row r="151" spans="1:15" ht="12" customHeight="1" thickBot="1">
      <c r="A151" s="112" t="s">
        <v>115</v>
      </c>
      <c r="B151" s="129" t="s">
        <v>266</v>
      </c>
      <c r="C151" s="44">
        <f>[1]KV_1.1.sz.mell.!C149</f>
        <v>0</v>
      </c>
      <c r="D151" s="44"/>
      <c r="E151" s="44"/>
      <c r="F151" s="44"/>
      <c r="G151" s="44"/>
      <c r="H151" s="44"/>
      <c r="I151" s="43"/>
      <c r="J151" s="42">
        <f>D151+E151+F151+G151+H151+I151</f>
        <v>0</v>
      </c>
      <c r="K151" s="105">
        <f>C151+J151</f>
        <v>0</v>
      </c>
    </row>
    <row r="152" spans="1:15" ht="12" customHeight="1" thickBot="1">
      <c r="A152" s="29" t="s">
        <v>267</v>
      </c>
      <c r="B152" s="123" t="s">
        <v>268</v>
      </c>
      <c r="C152" s="130">
        <f>[1]KV_1.1.sz.mell.!C150</f>
        <v>0</v>
      </c>
      <c r="D152" s="131">
        <f t="shared" ref="D152:K152" si="41">SUM(D153:D157)</f>
        <v>0</v>
      </c>
      <c r="E152" s="131">
        <f t="shared" si="41"/>
        <v>0</v>
      </c>
      <c r="F152" s="131">
        <f t="shared" si="41"/>
        <v>0</v>
      </c>
      <c r="G152" s="131">
        <f t="shared" si="41"/>
        <v>0</v>
      </c>
      <c r="H152" s="131">
        <f t="shared" si="41"/>
        <v>0</v>
      </c>
      <c r="I152" s="132">
        <f t="shared" si="41"/>
        <v>0</v>
      </c>
      <c r="J152" s="132">
        <f t="shared" si="41"/>
        <v>0</v>
      </c>
      <c r="K152" s="133">
        <f t="shared" si="41"/>
        <v>0</v>
      </c>
    </row>
    <row r="153" spans="1:15" ht="12" customHeight="1">
      <c r="A153" s="34" t="s">
        <v>121</v>
      </c>
      <c r="B153" s="126" t="s">
        <v>269</v>
      </c>
      <c r="C153" s="44">
        <f>[1]KV_1.1.sz.mell.!C151</f>
        <v>0</v>
      </c>
      <c r="D153" s="44"/>
      <c r="E153" s="44"/>
      <c r="F153" s="44"/>
      <c r="G153" s="44"/>
      <c r="H153" s="44"/>
      <c r="I153" s="43"/>
      <c r="J153" s="42">
        <f t="shared" ref="J153:J159" si="42">D153+E153+F153+G153+H153+I153</f>
        <v>0</v>
      </c>
      <c r="K153" s="105">
        <f t="shared" ref="K153:K159" si="43">C153+J153</f>
        <v>0</v>
      </c>
    </row>
    <row r="154" spans="1:15" ht="12" customHeight="1">
      <c r="A154" s="34" t="s">
        <v>123</v>
      </c>
      <c r="B154" s="126" t="s">
        <v>270</v>
      </c>
      <c r="C154" s="44"/>
      <c r="D154" s="44"/>
      <c r="E154" s="44"/>
      <c r="F154" s="44"/>
      <c r="G154" s="44"/>
      <c r="H154" s="44"/>
      <c r="I154" s="43"/>
      <c r="J154" s="42">
        <f t="shared" si="42"/>
        <v>0</v>
      </c>
      <c r="K154" s="105">
        <f t="shared" si="43"/>
        <v>0</v>
      </c>
    </row>
    <row r="155" spans="1:15" ht="12" customHeight="1">
      <c r="A155" s="34" t="s">
        <v>125</v>
      </c>
      <c r="B155" s="126" t="s">
        <v>271</v>
      </c>
      <c r="C155" s="44">
        <f>[1]KV_1.1.sz.mell.!C153</f>
        <v>0</v>
      </c>
      <c r="D155" s="44"/>
      <c r="E155" s="44"/>
      <c r="F155" s="44"/>
      <c r="G155" s="44"/>
      <c r="H155" s="44"/>
      <c r="I155" s="43"/>
      <c r="J155" s="42">
        <f t="shared" si="42"/>
        <v>0</v>
      </c>
      <c r="K155" s="105">
        <f t="shared" si="43"/>
        <v>0</v>
      </c>
    </row>
    <row r="156" spans="1:15" ht="12" customHeight="1">
      <c r="A156" s="34" t="s">
        <v>127</v>
      </c>
      <c r="B156" s="126" t="s">
        <v>272</v>
      </c>
      <c r="C156" s="44">
        <f>[1]KV_1.1.sz.mell.!C154</f>
        <v>0</v>
      </c>
      <c r="D156" s="44"/>
      <c r="E156" s="44"/>
      <c r="F156" s="44"/>
      <c r="G156" s="44"/>
      <c r="H156" s="44"/>
      <c r="I156" s="43"/>
      <c r="J156" s="42">
        <f t="shared" si="42"/>
        <v>0</v>
      </c>
      <c r="K156" s="105">
        <f t="shared" si="43"/>
        <v>0</v>
      </c>
    </row>
    <row r="157" spans="1:15" ht="12" customHeight="1" thickBot="1">
      <c r="A157" s="34" t="s">
        <v>273</v>
      </c>
      <c r="B157" s="126" t="s">
        <v>274</v>
      </c>
      <c r="C157" s="44">
        <f>[1]KV_1.1.sz.mell.!C155</f>
        <v>0</v>
      </c>
      <c r="D157" s="44"/>
      <c r="E157" s="122"/>
      <c r="F157" s="122"/>
      <c r="G157" s="122"/>
      <c r="H157" s="122"/>
      <c r="I157" s="50"/>
      <c r="J157" s="49">
        <f t="shared" si="42"/>
        <v>0</v>
      </c>
      <c r="K157" s="106">
        <f t="shared" si="43"/>
        <v>0</v>
      </c>
    </row>
    <row r="158" spans="1:15" ht="12" customHeight="1" thickBot="1">
      <c r="A158" s="29" t="s">
        <v>129</v>
      </c>
      <c r="B158" s="123" t="s">
        <v>275</v>
      </c>
      <c r="C158" s="130">
        <f>[1]KV_1.1.sz.mell.!C156</f>
        <v>0</v>
      </c>
      <c r="D158" s="130"/>
      <c r="E158" s="130"/>
      <c r="F158" s="130"/>
      <c r="G158" s="130"/>
      <c r="H158" s="130"/>
      <c r="I158" s="134"/>
      <c r="J158" s="132">
        <f t="shared" si="42"/>
        <v>0</v>
      </c>
      <c r="K158" s="135">
        <f t="shared" si="43"/>
        <v>0</v>
      </c>
    </row>
    <row r="159" spans="1:15" ht="12" customHeight="1" thickBot="1">
      <c r="A159" s="29" t="s">
        <v>276</v>
      </c>
      <c r="B159" s="123" t="s">
        <v>277</v>
      </c>
      <c r="C159" s="130">
        <f>[1]KV_1.1.sz.mell.!C157</f>
        <v>0</v>
      </c>
      <c r="D159" s="130"/>
      <c r="E159" s="136"/>
      <c r="F159" s="136"/>
      <c r="G159" s="136"/>
      <c r="H159" s="136"/>
      <c r="I159" s="137"/>
      <c r="J159" s="138">
        <f t="shared" si="42"/>
        <v>0</v>
      </c>
      <c r="K159" s="39">
        <f t="shared" si="43"/>
        <v>0</v>
      </c>
    </row>
    <row r="160" spans="1:15" ht="15.2" customHeight="1" thickBot="1">
      <c r="A160" s="29" t="s">
        <v>278</v>
      </c>
      <c r="B160" s="123" t="s">
        <v>279</v>
      </c>
      <c r="C160" s="139">
        <f>[1]KV_1.1.sz.mell.!C158</f>
        <v>10356673</v>
      </c>
      <c r="D160" s="140">
        <f t="shared" ref="D160:K160" si="44">+D136+D140+D147+D152+D158+D159</f>
        <v>0</v>
      </c>
      <c r="E160" s="140">
        <f t="shared" si="44"/>
        <v>0</v>
      </c>
      <c r="F160" s="140">
        <f t="shared" si="44"/>
        <v>0</v>
      </c>
      <c r="G160" s="140">
        <f t="shared" si="44"/>
        <v>0</v>
      </c>
      <c r="H160" s="140">
        <f t="shared" si="44"/>
        <v>0</v>
      </c>
      <c r="I160" s="141">
        <f t="shared" si="44"/>
        <v>0</v>
      </c>
      <c r="J160" s="141">
        <f t="shared" si="44"/>
        <v>0</v>
      </c>
      <c r="K160" s="142">
        <f t="shared" si="44"/>
        <v>10356673</v>
      </c>
      <c r="L160" s="143"/>
      <c r="M160" s="144"/>
      <c r="N160" s="144"/>
      <c r="O160" s="144"/>
    </row>
    <row r="161" spans="1:11" s="33" customFormat="1" ht="12.95" customHeight="1" thickBot="1">
      <c r="A161" s="145" t="s">
        <v>280</v>
      </c>
      <c r="B161" s="146" t="s">
        <v>281</v>
      </c>
      <c r="C161" s="139">
        <f>[1]KV_1.1.sz.mell.!C159</f>
        <v>890196563</v>
      </c>
      <c r="D161" s="140">
        <f t="shared" ref="D161:K161" si="45">+D135+D160</f>
        <v>201463174</v>
      </c>
      <c r="E161" s="140">
        <f t="shared" si="45"/>
        <v>13174076</v>
      </c>
      <c r="F161" s="140">
        <f t="shared" si="45"/>
        <v>15296114</v>
      </c>
      <c r="G161" s="140">
        <f t="shared" si="45"/>
        <v>17367264</v>
      </c>
      <c r="H161" s="140">
        <f t="shared" si="45"/>
        <v>0</v>
      </c>
      <c r="I161" s="141">
        <f t="shared" si="45"/>
        <v>0</v>
      </c>
      <c r="J161" s="141">
        <f t="shared" si="45"/>
        <v>247300628</v>
      </c>
      <c r="K161" s="142">
        <f t="shared" si="45"/>
        <v>1137497191</v>
      </c>
    </row>
    <row r="162" spans="1:11" s="147" customFormat="1" ht="14.1" customHeight="1">
      <c r="C162" s="147">
        <f>[1]KV_1.1.sz.mell.!C160</f>
        <v>0</v>
      </c>
      <c r="K162" s="147">
        <f>K93-K161</f>
        <v>0</v>
      </c>
    </row>
    <row r="163" spans="1:11">
      <c r="A163" s="148" t="s">
        <v>282</v>
      </c>
      <c r="B163" s="148"/>
      <c r="C163" s="148"/>
      <c r="D163" s="148"/>
      <c r="E163" s="148"/>
      <c r="F163" s="148"/>
      <c r="G163" s="148"/>
      <c r="H163" s="148"/>
      <c r="I163" s="148"/>
      <c r="J163" s="148"/>
      <c r="K163" s="148"/>
    </row>
    <row r="164" spans="1:11" ht="15.2" customHeight="1" thickBot="1">
      <c r="A164" s="149" t="s">
        <v>283</v>
      </c>
      <c r="B164" s="149"/>
      <c r="C164" s="150"/>
      <c r="K164" s="150" t="str">
        <f>K96</f>
        <v>Forintban!</v>
      </c>
    </row>
    <row r="165" spans="1:11" ht="25.5" customHeight="1" thickBot="1">
      <c r="A165" s="29">
        <v>1</v>
      </c>
      <c r="B165" s="151" t="s">
        <v>284</v>
      </c>
      <c r="C165" s="152">
        <f>+C68-C135</f>
        <v>-396795250</v>
      </c>
      <c r="D165" s="31">
        <f t="shared" ref="D165:K165" si="46">+D68-D135</f>
        <v>-18289045</v>
      </c>
      <c r="E165" s="31">
        <f t="shared" si="46"/>
        <v>0</v>
      </c>
      <c r="F165" s="31">
        <f t="shared" si="46"/>
        <v>-1316720</v>
      </c>
      <c r="G165" s="31">
        <f t="shared" si="46"/>
        <v>0</v>
      </c>
      <c r="H165" s="31">
        <f t="shared" si="46"/>
        <v>0</v>
      </c>
      <c r="I165" s="31">
        <f t="shared" si="46"/>
        <v>0</v>
      </c>
      <c r="J165" s="31">
        <f t="shared" si="46"/>
        <v>-19605765</v>
      </c>
      <c r="K165" s="32">
        <f t="shared" si="46"/>
        <v>-416401015</v>
      </c>
    </row>
    <row r="166" spans="1:11" ht="32.450000000000003" customHeight="1" thickBot="1">
      <c r="A166" s="29" t="s">
        <v>39</v>
      </c>
      <c r="B166" s="151" t="s">
        <v>285</v>
      </c>
      <c r="C166" s="31">
        <f>+C92-C160</f>
        <v>396795250</v>
      </c>
      <c r="D166" s="31">
        <f t="shared" ref="D166:K166" si="47">+D92-D160</f>
        <v>18289045</v>
      </c>
      <c r="E166" s="31">
        <f t="shared" si="47"/>
        <v>0</v>
      </c>
      <c r="F166" s="31">
        <f t="shared" si="47"/>
        <v>1316720</v>
      </c>
      <c r="G166" s="31">
        <f t="shared" si="47"/>
        <v>0</v>
      </c>
      <c r="H166" s="31">
        <f t="shared" si="47"/>
        <v>0</v>
      </c>
      <c r="I166" s="31">
        <f t="shared" si="47"/>
        <v>0</v>
      </c>
      <c r="J166" s="31">
        <f t="shared" si="47"/>
        <v>19605765</v>
      </c>
      <c r="K166" s="32">
        <f t="shared" si="47"/>
        <v>416401015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  <mergeCell ref="A8:A9"/>
    <mergeCell ref="B8:B9"/>
    <mergeCell ref="C8:K8"/>
  </mergeCells>
  <printOptions horizontalCentered="1"/>
  <pageMargins left="0.19685039370078741" right="0.19685039370078741" top="0.47244094488188981" bottom="0.47244094488188981" header="0.39370078740157483" footer="0.39370078740157483"/>
  <pageSetup paperSize="8" scale="49" orientation="portrait" r:id="rId1"/>
  <headerFooter alignWithMargins="0"/>
  <rowBreaks count="1" manualBreakCount="1">
    <brk id="9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RM_1.1.sz.mell.</vt:lpstr>
      <vt:lpstr>RM_1.1.sz.mell.!Nyomtatási_terület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2019-12-02T12:23:35Z</dcterms:created>
  <dcterms:modified xsi:type="dcterms:W3CDTF">2019-12-02T12:24:17Z</dcterms:modified>
</cp:coreProperties>
</file>